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89B228A9-AFDE-460C-937D-A631B10AD3F9}"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B104" i="14"/>
  <c r="R13"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K74"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FK89" i="14" l="1"/>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L108" i="15" l="1"/>
  <c r="FE108" i="7"/>
  <c r="FV108" i="7"/>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FV109" i="7"/>
  <c r="C70" i="16"/>
  <c r="B69" i="16"/>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F109" i="14" l="1"/>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7" i="7"/>
  <c r="EZ104" i="7"/>
  <c r="EZ106" i="7" s="1"/>
  <c r="FA104" i="14"/>
  <c r="FA106" i="14" s="1"/>
  <c r="C41" i="18"/>
  <c r="B40" i="18"/>
  <c r="B76" i="18"/>
  <c r="C75" i="18"/>
  <c r="FE10" i="14"/>
  <c r="BI10" i="14"/>
  <c r="FA108" i="14" l="1"/>
  <c r="GF108" i="15"/>
  <c r="GF109" i="15" s="1"/>
  <c r="GA108" i="7"/>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GA109"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7" i="7"/>
  <c r="EY104" i="7"/>
  <c r="EY106" i="7" s="1"/>
  <c r="C106" i="16"/>
  <c r="B107" i="16"/>
  <c r="FF10" i="7"/>
  <c r="BJ10" i="7"/>
  <c r="DZ7" i="15"/>
  <c r="AB7" i="15"/>
  <c r="H32" i="9"/>
  <c r="M32" i="9"/>
  <c r="A33" i="9"/>
  <c r="C32" i="9"/>
  <c r="D32" i="9"/>
  <c r="G32" i="9"/>
  <c r="L32" i="9"/>
  <c r="B32" i="9"/>
  <c r="I32" i="9"/>
  <c r="N32" i="9"/>
  <c r="X4" i="14"/>
  <c r="DV4" i="14"/>
  <c r="BM7" i="15"/>
  <c r="FI7" i="15"/>
  <c r="EZ108" i="14" l="1"/>
  <c r="GB108" i="14"/>
  <c r="GG108" i="15"/>
  <c r="GG109" i="15" s="1"/>
  <c r="EY108" i="7"/>
  <c r="EY109" i="7" s="1"/>
  <c r="GB108" i="7"/>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GB109"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GC108" i="14" l="1"/>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Y109" i="14" l="1"/>
  <c r="EX108" i="14"/>
  <c r="FD108" i="15"/>
  <c r="EW108" i="7"/>
  <c r="EW109" i="7" s="1"/>
  <c r="GD108" i="7"/>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GD109"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7" i="7"/>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FC108" i="15" l="1"/>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EV109"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GF109"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ES109" i="7" s="1"/>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7" i="14" l="1"/>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EQ109" i="7" s="1"/>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GK108" i="14" l="1"/>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W109" i="15" s="1"/>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V108" i="15" l="1"/>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EK109" i="7" s="1"/>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7" i="14" l="1"/>
  <c r="EK109" i="14" s="1"/>
  <c r="ER109" i="15"/>
  <c r="EQ108" i="15"/>
  <c r="EQ107" i="15"/>
  <c r="EQ109" i="15" s="1"/>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J109" i="7" l="1"/>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GH9" i="19"/>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ED109" i="15" l="1"/>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<sst xmlns="http://schemas.openxmlformats.org/spreadsheetml/2006/main" count="1243" uniqueCount="868">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</sst>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0.8011106300802826</c:v>
                </c:pt>
                <c:pt idx="1">
                  <c:v>9.9444684959858753E-2</c:v>
                </c:pt>
                <c:pt idx="2">
                  <c:v>9.9444684959858698E-2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entry)'!$DT$106:$HP$106</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entry)'!$DT$109:$HP$109</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0.8011106300802826</c:v>
                </c:pt>
                <c:pt idx="1">
                  <c:v>9.9444684959858753E-2</c:v>
                </c:pt>
                <c:pt idx="2">
                  <c:v>9.9444684959858698E-2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entry)'!$DT$106:$HP$106</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entry)'!$DT$109:$HP$109</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0.80084241879578411</c:v>
                </c:pt>
                <c:pt idx="1">
                  <c:v>9.9578790602108003E-2</c:v>
                </c:pt>
                <c:pt idx="2">
                  <c:v>9.9578790602107947E-2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entry)'!$DX$106:$HT$106</c:f>
              <c:numCache>
                <c:formatCode>General</c:formatCode>
                <c:ptCount val="101"/>
                <c:pt idx="0">
                  <c:v>4.0649109378083288E-5</c:v>
                </c:pt>
                <c:pt idx="1">
                  <c:v>4.8322686460079144E-5</c:v>
                </c:pt>
                <c:pt idx="2">
                  <c:v>5.7242481522280767E-5</c:v>
                </c:pt>
                <c:pt idx="3">
                  <c:v>6.7569885177317027E-5</c:v>
                </c:pt>
                <c:pt idx="4">
                  <c:v>7.9479523625829778E-5</c:v>
                </c:pt>
                <c:pt idx="5">
                  <c:v>9.315896956458551E-5</c:v>
                </c:pt>
                <c:pt idx="6">
                  <c:v>1.0880815419512736E-4</c:v>
                </c:pt>
                <c:pt idx="7">
                  <c:v>1.2663844121496887E-4</c:v>
                </c:pt>
                <c:pt idx="8">
                  <c:v>1.4687132589145051E-4</c:v>
                </c:pt>
                <c:pt idx="9">
                  <c:v>1.6973672604051005E-4</c:v>
                </c:pt>
                <c:pt idx="10">
                  <c:v>1.9547083708653182E-4</c:v>
                </c:pt>
                <c:pt idx="11">
                  <c:v>2.2431353045235025E-4</c:v>
                </c:pt>
                <c:pt idx="12">
                  <c:v>2.565052833568256E-4</c:v>
                </c:pt>
                <c:pt idx="13">
                  <c:v>2.9228363865700684E-4</c:v>
                </c:pt>
                <c:pt idx="14">
                  <c:v>3.3187920556954222E-4</c:v>
                </c:pt>
                <c:pt idx="15">
                  <c:v>3.7551122577269321E-4</c:v>
                </c:pt>
                <c:pt idx="16">
                  <c:v>4.2338274427695043E-4</c:v>
                </c:pt>
                <c:pt idx="17">
                  <c:v>4.7567544022835464E-4</c:v>
                </c:pt>
                <c:pt idx="18">
                  <c:v>5.3254418906440392E-4</c:v>
                </c:pt>
                <c:pt idx="19">
                  <c:v>5.9411144369483557E-4</c:v>
                </c:pt>
                <c:pt idx="20">
                  <c:v>6.6046153808235351E-4</c:v>
                </c:pt>
                <c:pt idx="21">
                  <c:v>7.3163503115639442E-4</c:v>
                </c:pt>
                <c:pt idx="22">
                  <c:v>8.0762322178035302E-4</c:v>
                </c:pt>
                <c:pt idx="23">
                  <c:v>8.8836297587461253E-4</c:v>
                </c:pt>
                <c:pt idx="24">
                  <c:v>9.7373201415549692E-4</c:v>
                </c:pt>
                <c:pt idx="25">
                  <c:v>1.0635448127080645E-3</c:v>
                </c:pt>
                <c:pt idx="26">
                  <c:v>1.1575492682638444E-3</c:v>
                </c:pt>
                <c:pt idx="27">
                  <c:v>1.2554242751974863E-3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1.3567783516087173E-3</c:v>
                </c:pt>
                <c:pt idx="29">
                  <c:v>1.4611494372869461E-3</c:v>
                </c:pt>
                <c:pt idx="30">
                  <c:v>1.5680059669026846E-3</c:v>
                </c:pt>
                <c:pt idx="31">
                  <c:v>1.6767492976520432E-3</c:v>
                </c:pt>
                <c:pt idx="32">
                  <c:v>1.7867175422062072E-3</c:v>
                </c:pt>
                <c:pt idx="33">
                  <c:v>1.8971908257834048E-3</c:v>
                </c:pt>
                <c:pt idx="34">
                  <c:v>2.0073979512417509E-3</c:v>
                </c:pt>
                <c:pt idx="35">
                  <c:v>2.1165244192242303E-3</c:v>
                </c:pt>
                <c:pt idx="36">
                  <c:v>2.223721712644091E-3</c:v>
                </c:pt>
                <c:pt idx="37">
                  <c:v>2.3281177173539573E-3</c:v>
                </c:pt>
                <c:pt idx="38">
                  <c:v>2.4288281149306467E-3</c:v>
                </c:pt>
                <c:pt idx="39">
                  <c:v>2.524968550381668E-3</c:v>
                </c:pt>
                <c:pt idx="40">
                  <c:v>2.6156673484580297E-3</c:v>
                </c:pt>
                <c:pt idx="41">
                  <c:v>2.7000785282781515E-3</c:v>
                </c:pt>
                <c:pt idx="42">
                  <c:v>2.7773948481349064E-3</c:v>
                </c:pt>
                <c:pt idx="43">
                  <c:v>2.8468606015008835E-3</c:v>
                </c:pt>
                <c:pt idx="44">
                  <c:v>2.9077838819777662E-3</c:v>
                </c:pt>
                <c:pt idx="45">
                  <c:v>2.9595480396172979E-3</c:v>
                </c:pt>
                <c:pt idx="46">
                  <c:v>3.0016220637650547E-3</c:v>
                </c:pt>
                <c:pt idx="47">
                  <c:v>3.0335696481519573E-3</c:v>
                </c:pt>
                <c:pt idx="48">
                  <c:v>3.05505672190662E-3</c:v>
                </c:pt>
                <c:pt idx="49">
                  <c:v>3.065857264736945E-3</c:v>
                </c:pt>
                <c:pt idx="50">
                  <c:v>3.0658572647369463E-3</c:v>
                </c:pt>
                <c:pt idx="51">
                  <c:v>3.0550567219066248E-3</c:v>
                </c:pt>
                <c:pt idx="52">
                  <c:v>3.0335696481519647E-3</c:v>
                </c:pt>
                <c:pt idx="53">
                  <c:v>3.0016220637650646E-3</c:v>
                </c:pt>
                <c:pt idx="54">
                  <c:v>2.9595480396173105E-3</c:v>
                </c:pt>
                <c:pt idx="55">
                  <c:v>2.9077838819777809E-3</c:v>
                </c:pt>
                <c:pt idx="56">
                  <c:v>2.8468606015009008E-3</c:v>
                </c:pt>
                <c:pt idx="57">
                  <c:v>2.7773948481349259E-3</c:v>
                </c:pt>
                <c:pt idx="58">
                  <c:v>2.7000785282781728E-3</c:v>
                </c:pt>
                <c:pt idx="59">
                  <c:v>2.6156673484580531E-3</c:v>
                </c:pt>
                <c:pt idx="60">
                  <c:v>2.5249685503816927E-3</c:v>
                </c:pt>
                <c:pt idx="61">
                  <c:v>2.4288281149306727E-3</c:v>
                </c:pt>
                <c:pt idx="62">
                  <c:v>2.3281177173539846E-3</c:v>
                </c:pt>
                <c:pt idx="63">
                  <c:v>2.2237217126441192E-3</c:v>
                </c:pt>
                <c:pt idx="64">
                  <c:v>2.1165244192242593E-3</c:v>
                </c:pt>
                <c:pt idx="65">
                  <c:v>2.00739795124178E-3</c:v>
                </c:pt>
                <c:pt idx="66">
                  <c:v>1.897190825783434E-3</c:v>
                </c:pt>
                <c:pt idx="67">
                  <c:v>1.786717542206236E-3</c:v>
                </c:pt>
                <c:pt idx="68">
                  <c:v>1.6767492976520722E-3</c:v>
                </c:pt>
                <c:pt idx="69">
                  <c:v>1.5680059669027134E-3</c:v>
                </c:pt>
                <c:pt idx="70">
                  <c:v>1.4611494372869741E-3</c:v>
                </c:pt>
                <c:pt idx="71">
                  <c:v>1.3567783516087446E-3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1.2554242751975128E-3</c:v>
                </c:pt>
                <c:pt idx="73">
                  <c:v>1.1575492682638694E-3</c:v>
                </c:pt>
                <c:pt idx="74">
                  <c:v>1.063544812708089E-3</c:v>
                </c:pt>
                <c:pt idx="75">
                  <c:v>9.7373201415552012E-4</c:v>
                </c:pt>
                <c:pt idx="76">
                  <c:v>8.883629758746341E-4</c:v>
                </c:pt>
                <c:pt idx="77">
                  <c:v>8.0762322178037373E-4</c:v>
                </c:pt>
                <c:pt idx="78">
                  <c:v>7.3163503115641383E-4</c:v>
                </c:pt>
                <c:pt idx="79">
                  <c:v>6.6046153808237173E-4</c:v>
                </c:pt>
                <c:pt idx="80">
                  <c:v>5.9411144369485259E-4</c:v>
                </c:pt>
                <c:pt idx="81">
                  <c:v>5.3254418906441964E-4</c:v>
                </c:pt>
                <c:pt idx="82">
                  <c:v>4.7567544022836917E-4</c:v>
                </c:pt>
                <c:pt idx="83">
                  <c:v>4.2338274427696442E-4</c:v>
                </c:pt>
                <c:pt idx="84">
                  <c:v>3.755112257727065E-4</c:v>
                </c:pt>
                <c:pt idx="85">
                  <c:v>3.3187920556955491E-4</c:v>
                </c:pt>
                <c:pt idx="86">
                  <c:v>2.9228363865701893E-4</c:v>
                </c:pt>
                <c:pt idx="87">
                  <c:v>2.5650528335683726E-4</c:v>
                </c:pt>
                <c:pt idx="88">
                  <c:v>2.2431353045236101E-4</c:v>
                </c:pt>
                <c:pt idx="89">
                  <c:v>1.9547083708654182E-4</c:v>
                </c:pt>
                <c:pt idx="90">
                  <c:v>1.6973672604051932E-4</c:v>
                </c:pt>
                <c:pt idx="91">
                  <c:v>1.4687132589145905E-4</c:v>
                </c:pt>
                <c:pt idx="92">
                  <c:v>1.2663844121497668E-4</c:v>
                </c:pt>
                <c:pt idx="93">
                  <c:v>1.0880815419513445E-4</c:v>
                </c:pt>
                <c:pt idx="94">
                  <c:v>9.3158969564591961E-5</c:v>
                </c:pt>
                <c:pt idx="95">
                  <c:v>7.9479523625835619E-5</c:v>
                </c:pt>
                <c:pt idx="96">
                  <c:v>6.7569885177322259E-5</c:v>
                </c:pt>
                <c:pt idx="97">
                  <c:v>5.7242481522285443E-5</c:v>
                </c:pt>
                <c:pt idx="98">
                  <c:v>4.8322686460083264E-5</c:v>
                </c:pt>
                <c:pt idx="99">
                  <c:v>4.0649109378086927E-5</c:v>
                </c:pt>
                <c:pt idx="100">
                  <c:v>3.4073625434037545E-5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entry)'!$DX$109:$HT$109</c:f>
              <c:numCache>
                <c:formatCode>General</c:formatCode>
                <c:ptCount val="101"/>
                <c:pt idx="0">
                  <c:v>4.0649109378083288E-5</c:v>
                </c:pt>
                <c:pt idx="1">
                  <c:v>4.8322686460079144E-5</c:v>
                </c:pt>
                <c:pt idx="2">
                  <c:v>5.7242481522280767E-5</c:v>
                </c:pt>
                <c:pt idx="3">
                  <c:v>6.7569885177317027E-5</c:v>
                </c:pt>
                <c:pt idx="4">
                  <c:v>7.9479523625829778E-5</c:v>
                </c:pt>
                <c:pt idx="5">
                  <c:v>9.315896956458551E-5</c:v>
                </c:pt>
                <c:pt idx="6">
                  <c:v>1.0880815419512736E-4</c:v>
                </c:pt>
                <c:pt idx="7">
                  <c:v>1.2663844121496887E-4</c:v>
                </c:pt>
                <c:pt idx="8">
                  <c:v>1.4687132589145051E-4</c:v>
                </c:pt>
                <c:pt idx="9">
                  <c:v>1.6973672604051005E-4</c:v>
                </c:pt>
                <c:pt idx="10">
                  <c:v>1.9547083708653182E-4</c:v>
                </c:pt>
                <c:pt idx="11">
                  <c:v>2.2431353045235025E-4</c:v>
                </c:pt>
                <c:pt idx="12">
                  <c:v>2.565052833568256E-4</c:v>
                </c:pt>
                <c:pt idx="13">
                  <c:v>2.9228363865700684E-4</c:v>
                </c:pt>
                <c:pt idx="14">
                  <c:v>3.3187920556954222E-4</c:v>
                </c:pt>
                <c:pt idx="15">
                  <c:v>3.7551122577269321E-4</c:v>
                </c:pt>
                <c:pt idx="16">
                  <c:v>4.2338274427695043E-4</c:v>
                </c:pt>
                <c:pt idx="17">
                  <c:v>4.7567544022835464E-4</c:v>
                </c:pt>
                <c:pt idx="18">
                  <c:v>5.3254418906440392E-4</c:v>
                </c:pt>
                <c:pt idx="19">
                  <c:v>5.9411144369483557E-4</c:v>
                </c:pt>
                <c:pt idx="20">
                  <c:v>6.6046153808235351E-4</c:v>
                </c:pt>
                <c:pt idx="21">
                  <c:v>7.3163503115639442E-4</c:v>
                </c:pt>
                <c:pt idx="22">
                  <c:v>8.0762322178035302E-4</c:v>
                </c:pt>
                <c:pt idx="23">
                  <c:v>8.8836297587461253E-4</c:v>
                </c:pt>
                <c:pt idx="24">
                  <c:v>9.7373201415549692E-4</c:v>
                </c:pt>
                <c:pt idx="25">
                  <c:v>1.0635448127080645E-3</c:v>
                </c:pt>
                <c:pt idx="26">
                  <c:v>1.1575492682638444E-3</c:v>
                </c:pt>
                <c:pt idx="27">
                  <c:v>1.2554242751974863E-3</c:v>
                </c:pt>
                <c:pt idx="28">
                  <c:v>1.3567783516087173E-3</c:v>
                </c:pt>
                <c:pt idx="29">
                  <c:v>1.4611494372869461E-3</c:v>
                </c:pt>
                <c:pt idx="30">
                  <c:v>1.5680059669026846E-3</c:v>
                </c:pt>
                <c:pt idx="31">
                  <c:v>1.6767492976520432E-3</c:v>
                </c:pt>
                <c:pt idx="32">
                  <c:v>1.7867175422062072E-3</c:v>
                </c:pt>
                <c:pt idx="33">
                  <c:v>1.8971908257834048E-3</c:v>
                </c:pt>
                <c:pt idx="34">
                  <c:v>2.0073979512417509E-3</c:v>
                </c:pt>
                <c:pt idx="35">
                  <c:v>2.1165244192242303E-3</c:v>
                </c:pt>
                <c:pt idx="36">
                  <c:v>2.223721712644091E-3</c:v>
                </c:pt>
                <c:pt idx="37">
                  <c:v>2.3281177173539573E-3</c:v>
                </c:pt>
                <c:pt idx="38">
                  <c:v>2.4288281149306467E-3</c:v>
                </c:pt>
                <c:pt idx="39">
                  <c:v>2.524968550381668E-3</c:v>
                </c:pt>
                <c:pt idx="40">
                  <c:v>2.6156673484580297E-3</c:v>
                </c:pt>
                <c:pt idx="41">
                  <c:v>2.7000785282781515E-3</c:v>
                </c:pt>
                <c:pt idx="42">
                  <c:v>2.7773948481349064E-3</c:v>
                </c:pt>
                <c:pt idx="43">
                  <c:v>2.8468606015008835E-3</c:v>
                </c:pt>
                <c:pt idx="44">
                  <c:v>2.9077838819777662E-3</c:v>
                </c:pt>
                <c:pt idx="45">
                  <c:v>2.9595480396172979E-3</c:v>
                </c:pt>
                <c:pt idx="46">
                  <c:v>3.0016220637650547E-3</c:v>
                </c:pt>
                <c:pt idx="47">
                  <c:v>3.0335696481519573E-3</c:v>
                </c:pt>
                <c:pt idx="48">
                  <c:v>3.05505672190662E-3</c:v>
                </c:pt>
                <c:pt idx="49">
                  <c:v>3.065857264736945E-3</c:v>
                </c:pt>
                <c:pt idx="50">
                  <c:v>3.0658572647369463E-3</c:v>
                </c:pt>
                <c:pt idx="51">
                  <c:v>3.0550567219066248E-3</c:v>
                </c:pt>
                <c:pt idx="52">
                  <c:v>3.0335696481519647E-3</c:v>
                </c:pt>
                <c:pt idx="53">
                  <c:v>3.0016220637650646E-3</c:v>
                </c:pt>
                <c:pt idx="54">
                  <c:v>2.9595480396173105E-3</c:v>
                </c:pt>
                <c:pt idx="55">
                  <c:v>2.9077838819777809E-3</c:v>
                </c:pt>
                <c:pt idx="56">
                  <c:v>2.8468606015009008E-3</c:v>
                </c:pt>
                <c:pt idx="57">
                  <c:v>2.7773948481349259E-3</c:v>
                </c:pt>
                <c:pt idx="58">
                  <c:v>2.7000785282781728E-3</c:v>
                </c:pt>
                <c:pt idx="59">
                  <c:v>2.6156673484580531E-3</c:v>
                </c:pt>
                <c:pt idx="60">
                  <c:v>2.5249685503816927E-3</c:v>
                </c:pt>
                <c:pt idx="61">
                  <c:v>2.4288281149306727E-3</c:v>
                </c:pt>
                <c:pt idx="62">
                  <c:v>2.3281177173539846E-3</c:v>
                </c:pt>
                <c:pt idx="63">
                  <c:v>2.2237217126441192E-3</c:v>
                </c:pt>
                <c:pt idx="64">
                  <c:v>2.1165244192242593E-3</c:v>
                </c:pt>
                <c:pt idx="65">
                  <c:v>2.00739795124178E-3</c:v>
                </c:pt>
                <c:pt idx="66">
                  <c:v>1.897190825783434E-3</c:v>
                </c:pt>
                <c:pt idx="67">
                  <c:v>1.786717542206236E-3</c:v>
                </c:pt>
                <c:pt idx="68">
                  <c:v>1.6767492976520722E-3</c:v>
                </c:pt>
                <c:pt idx="69">
                  <c:v>1.5680059669027134E-3</c:v>
                </c:pt>
                <c:pt idx="70">
                  <c:v>1.4611494372869741E-3</c:v>
                </c:pt>
                <c:pt idx="71">
                  <c:v>1.3567783516087446E-3</c:v>
                </c:pt>
                <c:pt idx="72">
                  <c:v>1.2554242751975128E-3</c:v>
                </c:pt>
                <c:pt idx="73">
                  <c:v>1.1575492682638694E-3</c:v>
                </c:pt>
                <c:pt idx="74">
                  <c:v>1.063544812708089E-3</c:v>
                </c:pt>
                <c:pt idx="75">
                  <c:v>9.7373201415552012E-4</c:v>
                </c:pt>
                <c:pt idx="76">
                  <c:v>8.883629758746341E-4</c:v>
                </c:pt>
                <c:pt idx="77">
                  <c:v>8.0762322178037373E-4</c:v>
                </c:pt>
                <c:pt idx="78">
                  <c:v>7.3163503115641383E-4</c:v>
                </c:pt>
                <c:pt idx="79">
                  <c:v>6.6046153808237173E-4</c:v>
                </c:pt>
                <c:pt idx="80">
                  <c:v>5.9411144369485259E-4</c:v>
                </c:pt>
                <c:pt idx="81">
                  <c:v>5.3254418906441964E-4</c:v>
                </c:pt>
                <c:pt idx="82">
                  <c:v>4.7567544022836917E-4</c:v>
                </c:pt>
                <c:pt idx="83">
                  <c:v>4.2338274427696442E-4</c:v>
                </c:pt>
                <c:pt idx="84">
                  <c:v>3.755112257727065E-4</c:v>
                </c:pt>
                <c:pt idx="85">
                  <c:v>3.3187920556955491E-4</c:v>
                </c:pt>
                <c:pt idx="86">
                  <c:v>2.9228363865701893E-4</c:v>
                </c:pt>
                <c:pt idx="87">
                  <c:v>2.5650528335683726E-4</c:v>
                </c:pt>
                <c:pt idx="88">
                  <c:v>2.2431353045236101E-4</c:v>
                </c:pt>
                <c:pt idx="89">
                  <c:v>1.9547083708654182E-4</c:v>
                </c:pt>
                <c:pt idx="90">
                  <c:v>1.6973672604051932E-4</c:v>
                </c:pt>
                <c:pt idx="91">
                  <c:v>1.4687132589145905E-4</c:v>
                </c:pt>
                <c:pt idx="92">
                  <c:v>1.2663844121497668E-4</c:v>
                </c:pt>
                <c:pt idx="93">
                  <c:v>1.0880815419513445E-4</c:v>
                </c:pt>
                <c:pt idx="94">
                  <c:v>9.3158969564591961E-5</c:v>
                </c:pt>
                <c:pt idx="95">
                  <c:v>7.9479523625835619E-5</c:v>
                </c:pt>
                <c:pt idx="96">
                  <c:v>6.7569885177322259E-5</c:v>
                </c:pt>
                <c:pt idx="97">
                  <c:v>5.7242481522285443E-5</c:v>
                </c:pt>
                <c:pt idx="98">
                  <c:v>4.8322686460083264E-5</c:v>
                </c:pt>
                <c:pt idx="99">
                  <c:v>4.0649109378086927E-5</c:v>
                </c:pt>
                <c:pt idx="100">
                  <c:v>3.4073625434037545E-5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0.80514935139113053</c:v>
                </c:pt>
                <c:pt idx="1">
                  <c:v>9.7425324304434721E-2</c:v>
                </c:pt>
                <c:pt idx="2">
                  <c:v>9.7425324304434735E-2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150</v>
      </c>
      <c r="C2" s="217"/>
    </row>
    <row r="3" spans="1:7" x14ac:dyDescent="0.25">
      <c r="A3" s="5"/>
      <c r="B3" s="5"/>
    </row>
    <row r="4" spans="1:7" ht="17.25" x14ac:dyDescent="0.3">
      <c r="A4" s="5"/>
      <c r="B4" s="5" t="s">
        <v>147</v>
      </c>
      <c r="D4" s="251" t="s">
        <v>247</v>
      </c>
      <c r="G4" s="218"/>
    </row>
    <row r="5" spans="1:7" x14ac:dyDescent="0.25">
      <c r="A5" s="5"/>
      <c r="B5" s="5" t="s">
        <v>94</v>
      </c>
      <c r="D5" s="252" t="s">
        <v>246</v>
      </c>
      <c r="G5" s="218"/>
    </row>
    <row r="6" spans="1:7" x14ac:dyDescent="0.25">
      <c r="A6" s="5"/>
      <c r="B6" s="5" t="s">
        <v>44</v>
      </c>
      <c r="G6" s="218"/>
    </row>
    <row r="7" spans="1:7" x14ac:dyDescent="0.25">
      <c r="A7" s="5"/>
      <c r="B7" s="5"/>
      <c r="G7" s="218"/>
    </row>
    <row r="8" spans="1:7" ht="17.25" x14ac:dyDescent="0.3">
      <c r="A8" s="5"/>
      <c r="B8" s="5" t="s">
        <v>142</v>
      </c>
      <c r="D8" s="253" t="s">
        <v>248</v>
      </c>
      <c r="G8" s="218"/>
    </row>
    <row r="9" spans="1:7" x14ac:dyDescent="0.25">
      <c r="A9" s="5"/>
      <c r="B9" s="5" t="s">
        <v>97</v>
      </c>
      <c r="D9" s="252" t="s">
        <v>245</v>
      </c>
      <c r="G9" s="218"/>
    </row>
    <row r="10" spans="1:7" x14ac:dyDescent="0.25">
      <c r="A10" s="5"/>
      <c r="B10" s="5" t="s">
        <v>143</v>
      </c>
      <c r="G10" s="218"/>
    </row>
    <row r="11" spans="1:7" x14ac:dyDescent="0.25">
      <c r="A11" s="5"/>
      <c r="B11" s="5" t="s">
        <v>229</v>
      </c>
      <c r="G11" s="218"/>
    </row>
    <row r="12" spans="1:7" x14ac:dyDescent="0.25">
      <c r="A12" s="5"/>
      <c r="B12" s="5"/>
      <c r="G12" s="218"/>
    </row>
    <row r="13" spans="1:7" x14ac:dyDescent="0.25">
      <c r="A13" s="5"/>
      <c r="B13" s="5" t="s">
        <v>47</v>
      </c>
      <c r="G13" s="218"/>
    </row>
    <row r="14" spans="1:7" x14ac:dyDescent="0.25">
      <c r="A14" s="5"/>
      <c r="B14" s="48" t="s">
        <v>148</v>
      </c>
      <c r="G14" s="218"/>
    </row>
    <row r="15" spans="1:7" x14ac:dyDescent="0.25">
      <c r="A15" s="5"/>
      <c r="B15" s="5" t="s">
        <v>144</v>
      </c>
      <c r="G15" s="218"/>
    </row>
    <row r="16" spans="1:7" x14ac:dyDescent="0.25">
      <c r="A16" s="5"/>
      <c r="B16" s="5" t="s">
        <v>98</v>
      </c>
      <c r="G16" s="219"/>
    </row>
    <row r="17" spans="1:9" x14ac:dyDescent="0.25">
      <c r="A17" s="5"/>
      <c r="B17" s="5"/>
      <c r="G17" s="218"/>
    </row>
    <row r="18" spans="1:9" x14ac:dyDescent="0.25">
      <c r="A18" s="5"/>
      <c r="B18" s="5" t="s">
        <v>69</v>
      </c>
      <c r="G18" s="342"/>
      <c r="H18" s="342"/>
      <c r="I18" s="342"/>
    </row>
    <row r="19" spans="1:9" x14ac:dyDescent="0.25">
      <c r="A19" s="5"/>
      <c r="B19" s="5" t="s">
        <v>73</v>
      </c>
      <c r="G19" s="218"/>
    </row>
    <row r="20" spans="1:9" x14ac:dyDescent="0.25">
      <c r="A20" s="5"/>
      <c r="B20" s="5" t="s">
        <v>48</v>
      </c>
    </row>
    <row r="21" spans="1:9" x14ac:dyDescent="0.25">
      <c r="A21" s="5"/>
      <c r="B21" s="5"/>
    </row>
    <row r="22" spans="1:9" x14ac:dyDescent="0.25">
      <c r="A22" s="5"/>
      <c r="B22" s="5" t="s">
        <v>45</v>
      </c>
      <c r="D22" s="275" t="s">
        <v>288</v>
      </c>
    </row>
    <row r="23" spans="1:9" x14ac:dyDescent="0.25">
      <c r="A23" s="5"/>
      <c r="B23" s="48" t="s">
        <v>46</v>
      </c>
    </row>
    <row r="24" spans="1:9" x14ac:dyDescent="0.25">
      <c r="A24" s="5"/>
      <c r="B24" s="5"/>
      <c r="D24" s="275" t="s">
        <v>284</v>
      </c>
    </row>
    <row r="25" spans="1:9" x14ac:dyDescent="0.25">
      <c r="A25" s="5"/>
      <c r="B25" s="19" t="str">
        <f>CONCATENATE("Version ",'Change Log'!$B$3," – © 2015-",YEAR('Change Log'!$A$3),", William W. Davis, MSPM, PMP")</f>
        <v>Version 4j – © 2015-2019, William W. Davis, MSPM, PMP</v>
      </c>
      <c r="C25" s="12"/>
      <c r="D25" s="275" t="s">
        <v>285</v>
      </c>
      <c r="H25" s="12"/>
    </row>
    <row r="26" spans="1:9" x14ac:dyDescent="0.25">
      <c r="A26" s="5"/>
      <c r="B26" s="104" t="s">
        <v>145</v>
      </c>
      <c r="C26" s="103"/>
      <c r="D26" s="275" t="s">
        <v>286</v>
      </c>
      <c r="E26" s="103"/>
      <c r="F26" s="103"/>
      <c r="G26" s="103"/>
      <c r="H26" s="103"/>
    </row>
    <row r="27" spans="1:9" x14ac:dyDescent="0.25">
      <c r="A27" s="5"/>
      <c r="B27" s="104" t="s">
        <v>146</v>
      </c>
      <c r="C27" s="103"/>
      <c r="D27" s="275" t="s">
        <v>287</v>
      </c>
      <c r="H27" s="12"/>
    </row>
    <row r="28" spans="1:9" x14ac:dyDescent="0.25">
      <c r="A28" s="5"/>
      <c r="B28" s="104" t="s">
        <v>95</v>
      </c>
      <c r="C28" s="103"/>
      <c r="D28" s="275" t="s">
        <v>289</v>
      </c>
      <c r="H28" s="12"/>
    </row>
    <row r="29" spans="1:9" x14ac:dyDescent="0.25">
      <c r="A29" s="5"/>
      <c r="B29" s="104" t="s">
        <v>228</v>
      </c>
      <c r="C29" s="103"/>
      <c r="D29" s="275"/>
      <c r="H29" s="12"/>
    </row>
    <row r="30" spans="1:9" x14ac:dyDescent="0.25">
      <c r="A30" s="5"/>
      <c r="B30" s="104" t="s">
        <v>96</v>
      </c>
      <c r="C30" s="103"/>
      <c r="D30" s="275"/>
      <c r="H30" s="12"/>
    </row>
    <row r="31" spans="1:9" x14ac:dyDescent="0.25">
      <c r="A31" s="5"/>
      <c r="B31" s="155" t="s">
        <v>223</v>
      </c>
      <c r="C31" s="12"/>
      <c r="D31" s="275"/>
      <c r="H31" s="12"/>
    </row>
    <row r="32" spans="1:9" x14ac:dyDescent="0.25">
      <c r="A32" s="5"/>
      <c r="B32" s="155" t="s">
        <v>93</v>
      </c>
      <c r="C32" s="12"/>
      <c r="D32" s="275"/>
      <c r="H32" s="12"/>
    </row>
    <row r="33" spans="1:8" x14ac:dyDescent="0.25">
      <c r="A33" s="5"/>
      <c r="B33" s="155" t="s">
        <v>222</v>
      </c>
      <c r="C33" s="12"/>
      <c r="H33" s="12"/>
    </row>
    <row r="34" spans="1:8" x14ac:dyDescent="0.25">
      <c r="A34" s="5"/>
      <c r="B34" s="155" t="s">
        <v>224</v>
      </c>
      <c r="C34" s="12"/>
      <c r="H34" s="12"/>
    </row>
    <row r="35" spans="1:8" x14ac:dyDescent="0.25">
      <c r="A35" s="5"/>
      <c r="B35" s="155" t="s">
        <v>807</v>
      </c>
      <c r="C35" s="12"/>
      <c r="H35" s="12"/>
    </row>
    <row r="36" spans="1:8" x14ac:dyDescent="0.25">
      <c r="A36" s="5"/>
      <c r="B36" s="155" t="s">
        <v>808</v>
      </c>
      <c r="C36" s="12"/>
      <c r="H36" s="12"/>
    </row>
    <row r="37" spans="1:8" x14ac:dyDescent="0.25">
      <c r="A37" s="5"/>
      <c r="B37" s="155"/>
      <c r="C37" s="12"/>
      <c r="H37" s="12"/>
    </row>
    <row r="38" spans="1:8" x14ac:dyDescent="0.25">
      <c r="A38" s="5"/>
      <c r="B38" s="155" t="s">
        <v>809</v>
      </c>
      <c r="C38" s="12"/>
      <c r="H38" s="12"/>
    </row>
    <row r="39" spans="1:8" x14ac:dyDescent="0.25">
      <c r="A39" s="19"/>
      <c r="B39" s="155" t="s">
        <v>92</v>
      </c>
      <c r="C39" s="12"/>
      <c r="H39" s="12"/>
    </row>
    <row r="40" spans="1:8" x14ac:dyDescent="0.25">
      <c r="A40" s="5"/>
      <c r="B40" s="276" t="s">
        <v>814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263</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249</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256</v>
      </c>
      <c r="D5" s="272"/>
      <c r="E5" s="272"/>
      <c r="F5" s="273"/>
      <c r="G5" s="2"/>
      <c r="H5" s="5"/>
      <c r="I5" s="5"/>
      <c r="J5" s="5"/>
      <c r="K5" s="5"/>
      <c r="L5" s="35"/>
      <c r="M5" s="35"/>
      <c r="N5" s="35"/>
      <c r="O5" s="35"/>
      <c r="P5" s="35"/>
      <c r="Q5" s="35"/>
      <c r="R5" s="5"/>
    </row>
    <row r="6" spans="1:18" ht="15" customHeight="1" x14ac:dyDescent="0.25">
      <c r="A6" s="55"/>
      <c r="B6" s="55"/>
      <c r="C6" s="171" t="s">
        <v>261</v>
      </c>
      <c r="D6" s="5"/>
      <c r="E6" s="5"/>
      <c r="F6" s="2"/>
      <c r="G6" s="2"/>
      <c r="H6" s="5"/>
      <c r="I6" s="5"/>
      <c r="J6" s="5"/>
      <c r="K6" s="5"/>
      <c r="L6" s="35"/>
      <c r="M6" s="35"/>
      <c r="N6" s="35"/>
      <c r="O6" s="35"/>
      <c r="P6" s="35"/>
      <c r="Q6" s="35"/>
      <c r="R6" s="5"/>
    </row>
    <row r="7" spans="1:18" ht="15" customHeight="1" x14ac:dyDescent="0.25">
      <c r="A7" s="55"/>
      <c r="B7" s="55"/>
      <c r="C7" s="171" t="s">
        <v>260</v>
      </c>
      <c r="D7" s="5"/>
      <c r="E7" s="5"/>
      <c r="F7" s="2"/>
      <c r="G7" s="2"/>
      <c r="H7" s="5"/>
      <c r="I7" s="5"/>
      <c r="J7" s="5"/>
      <c r="K7" s="5"/>
      <c r="L7" s="35"/>
      <c r="M7" s="35"/>
      <c r="N7" s="35"/>
      <c r="O7" s="35"/>
      <c r="P7" s="35"/>
      <c r="Q7" s="35"/>
      <c r="R7" s="5"/>
    </row>
    <row r="8" spans="1:18" ht="15" customHeight="1" x14ac:dyDescent="0.25">
      <c r="A8" s="55"/>
      <c r="B8" s="55"/>
      <c r="C8" s="171" t="s">
        <v>262</v>
      </c>
      <c r="D8" s="5"/>
      <c r="E8" s="5"/>
      <c r="F8" s="2"/>
      <c r="G8" s="2"/>
      <c r="H8" s="5"/>
      <c r="I8" s="5"/>
      <c r="J8" s="5"/>
      <c r="K8" s="5"/>
      <c r="L8" s="35"/>
      <c r="M8" s="35"/>
      <c r="N8" s="35"/>
      <c r="O8" s="35"/>
      <c r="P8" s="35"/>
      <c r="Q8" s="35"/>
      <c r="R8" s="5"/>
    </row>
    <row r="9" spans="1:18" ht="15" customHeight="1" x14ac:dyDescent="0.25">
      <c r="A9" s="55"/>
      <c r="B9" s="55"/>
      <c r="C9" s="171" t="s">
        <v>259</v>
      </c>
      <c r="D9" s="5"/>
      <c r="E9" s="5"/>
      <c r="F9" s="2"/>
      <c r="G9" s="2"/>
      <c r="H9" s="5"/>
      <c r="I9" s="5"/>
      <c r="J9" s="5"/>
      <c r="K9" s="5"/>
      <c r="L9" s="35"/>
      <c r="M9" s="35"/>
      <c r="N9" s="35"/>
      <c r="O9" s="35"/>
      <c r="P9" s="35"/>
      <c r="Q9" s="35"/>
      <c r="R9" s="5"/>
    </row>
    <row r="10" spans="1:18" ht="15" customHeight="1" x14ac:dyDescent="0.25">
      <c r="A10" s="55"/>
      <c r="B10" s="55"/>
      <c r="C10" s="171" t="s">
        <v>276</v>
      </c>
      <c r="D10" s="5"/>
      <c r="E10" s="5"/>
      <c r="F10" s="2"/>
      <c r="G10" s="2"/>
      <c r="H10" s="5"/>
      <c r="I10" s="5"/>
      <c r="J10" s="5"/>
      <c r="K10" s="5"/>
      <c r="L10" s="35"/>
      <c r="M10" s="35"/>
      <c r="N10" s="35"/>
      <c r="O10" s="35"/>
      <c r="P10" s="35"/>
      <c r="Q10" s="35"/>
      <c r="R10" s="5"/>
    </row>
    <row r="11" spans="1:18" ht="15" customHeight="1" x14ac:dyDescent="0.25">
      <c r="A11" s="55"/>
      <c r="B11" s="55"/>
      <c r="C11" s="171" t="s">
        <v>266</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250</v>
      </c>
      <c r="D13" s="5"/>
      <c r="E13" s="5"/>
      <c r="F13" s="2"/>
      <c r="G13" s="2"/>
      <c r="H13" s="5"/>
      <c r="I13" s="5"/>
      <c r="J13" s="5"/>
      <c r="K13" s="5"/>
      <c r="L13" s="35"/>
      <c r="M13" s="35"/>
      <c r="N13" s="35"/>
      <c r="O13" s="35"/>
      <c r="P13" s="35"/>
      <c r="Q13" s="35"/>
      <c r="R13" s="5"/>
    </row>
    <row r="14" spans="1:18" ht="15" customHeight="1" x14ac:dyDescent="0.25">
      <c r="A14" s="55"/>
      <c r="B14" s="55"/>
      <c r="C14" s="171" t="s">
        <v>264</v>
      </c>
      <c r="D14" s="5"/>
      <c r="E14" s="5"/>
      <c r="F14" s="2"/>
      <c r="G14" s="2"/>
      <c r="H14" s="5"/>
      <c r="I14" s="5"/>
      <c r="J14" s="5"/>
      <c r="K14" s="5"/>
      <c r="L14" s="35"/>
      <c r="M14" s="35"/>
      <c r="N14" s="35"/>
      <c r="O14" s="35"/>
      <c r="P14" s="35"/>
      <c r="Q14" s="35"/>
      <c r="R14" s="5"/>
    </row>
    <row r="15" spans="1:18" ht="15" customHeight="1" x14ac:dyDescent="0.25">
      <c r="A15" s="55"/>
      <c r="B15" s="55"/>
      <c r="C15" s="171" t="s">
        <v>265</v>
      </c>
      <c r="D15" s="5"/>
      <c r="E15" s="5"/>
      <c r="F15" s="2"/>
      <c r="G15" s="2"/>
      <c r="H15" s="5"/>
      <c r="I15" s="5"/>
      <c r="J15" s="5"/>
      <c r="K15" s="5"/>
      <c r="L15" s="35"/>
      <c r="M15" s="35"/>
      <c r="N15" s="35"/>
      <c r="O15" s="35"/>
      <c r="P15" s="35"/>
      <c r="Q15" s="35"/>
      <c r="R15" s="5"/>
    </row>
    <row r="16" spans="1:18" ht="15" customHeight="1" x14ac:dyDescent="0.25">
      <c r="A16" s="55"/>
      <c r="B16" s="55"/>
      <c r="C16" s="171" t="s">
        <v>267</v>
      </c>
      <c r="D16" s="5"/>
      <c r="E16" s="5"/>
      <c r="F16" s="2"/>
      <c r="G16" s="2"/>
      <c r="H16" s="5"/>
      <c r="I16" s="5"/>
      <c r="J16" s="5"/>
      <c r="K16" s="5"/>
      <c r="L16" s="35"/>
      <c r="M16" s="35"/>
      <c r="N16" s="35"/>
      <c r="O16" s="35"/>
      <c r="P16" s="35"/>
      <c r="Q16" s="35"/>
      <c r="R16" s="5"/>
    </row>
    <row r="17" spans="1:18" ht="15" customHeight="1" x14ac:dyDescent="0.25">
      <c r="A17" s="55"/>
      <c r="B17" s="55"/>
      <c r="C17" s="171" t="s">
        <v>253</v>
      </c>
      <c r="D17" s="5"/>
      <c r="E17" s="5"/>
      <c r="F17" s="2"/>
      <c r="G17" s="2"/>
      <c r="H17" s="5"/>
      <c r="I17" s="5"/>
      <c r="J17" s="5"/>
      <c r="K17" s="5"/>
      <c r="L17" s="35"/>
      <c r="M17" s="35"/>
      <c r="N17" s="35"/>
      <c r="O17" s="35"/>
      <c r="P17" s="35"/>
      <c r="Q17" s="35"/>
      <c r="R17" s="5"/>
    </row>
    <row r="18" spans="1:18" ht="15" customHeight="1" x14ac:dyDescent="0.25">
      <c r="A18" s="55"/>
      <c r="B18" s="55"/>
      <c r="C18" s="171" t="s">
        <v>252</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257</v>
      </c>
      <c r="D20" s="5"/>
      <c r="E20" s="5"/>
      <c r="F20" s="2"/>
      <c r="G20" s="2"/>
      <c r="H20" s="5"/>
      <c r="I20" s="5"/>
      <c r="J20" s="5"/>
      <c r="K20" s="5"/>
      <c r="L20" s="35"/>
      <c r="M20" s="35"/>
      <c r="N20" s="35"/>
      <c r="O20" s="35"/>
      <c r="P20" s="35"/>
      <c r="Q20" s="35"/>
      <c r="R20" s="5"/>
    </row>
    <row r="21" spans="1:18" ht="15" customHeight="1" x14ac:dyDescent="0.25">
      <c r="A21" s="55"/>
      <c r="B21" s="55"/>
      <c r="C21" s="171" t="s">
        <v>254</v>
      </c>
      <c r="D21" s="5"/>
      <c r="E21" s="5"/>
      <c r="F21" s="2"/>
      <c r="G21" s="2"/>
      <c r="H21" s="5"/>
      <c r="I21" s="5"/>
      <c r="J21" s="5"/>
      <c r="K21" s="5"/>
      <c r="L21" s="35"/>
      <c r="M21" s="35"/>
      <c r="N21" s="35"/>
      <c r="O21" s="35"/>
      <c r="P21" s="35"/>
      <c r="Q21" s="35"/>
      <c r="R21" s="5"/>
    </row>
    <row r="22" spans="1:18" ht="15" customHeight="1" x14ac:dyDescent="0.25">
      <c r="A22" s="55"/>
      <c r="B22" s="55"/>
      <c r="C22" s="171" t="s">
        <v>255</v>
      </c>
      <c r="D22" s="5"/>
      <c r="E22" s="5"/>
      <c r="F22" s="2"/>
      <c r="G22" s="2"/>
      <c r="H22" s="5"/>
      <c r="I22" s="5"/>
      <c r="J22" s="5"/>
      <c r="K22" s="5"/>
      <c r="L22" s="35"/>
      <c r="M22" s="35"/>
      <c r="N22" s="35"/>
      <c r="O22" s="35"/>
      <c r="P22" s="35"/>
      <c r="Q22" s="35"/>
      <c r="R22" s="5"/>
    </row>
    <row r="23" spans="1:18" ht="15" customHeight="1" x14ac:dyDescent="0.25">
      <c r="A23" s="55"/>
      <c r="B23" s="55"/>
      <c r="C23" s="171" t="s">
        <v>258</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277</v>
      </c>
      <c r="F25" s="257"/>
      <c r="G25" s="257"/>
      <c r="L25" s="258"/>
      <c r="M25" s="258"/>
      <c r="N25" s="258"/>
      <c r="O25" s="258"/>
      <c r="P25" s="258"/>
      <c r="Q25" s="258"/>
    </row>
    <row r="26" spans="1:18" s="256" customFormat="1" ht="15" hidden="1" customHeight="1" x14ac:dyDescent="0.25">
      <c r="A26" s="254"/>
      <c r="B26" s="254"/>
      <c r="C26" s="255" t="s">
        <v>268</v>
      </c>
      <c r="F26" s="257"/>
      <c r="G26" s="257"/>
      <c r="L26" s="258"/>
      <c r="M26" s="258"/>
      <c r="N26" s="258"/>
      <c r="O26" s="258"/>
      <c r="P26" s="258"/>
      <c r="Q26" s="258"/>
    </row>
    <row r="27" spans="1:18" s="256" customFormat="1" ht="15" hidden="1" customHeight="1" x14ac:dyDescent="0.25">
      <c r="A27" s="254"/>
      <c r="B27" s="254"/>
      <c r="C27" s="255" t="s">
        <v>270</v>
      </c>
      <c r="F27" s="257"/>
      <c r="G27" s="257"/>
      <c r="L27" s="258"/>
      <c r="M27" s="258"/>
      <c r="N27" s="258"/>
      <c r="O27" s="258"/>
      <c r="P27" s="258"/>
      <c r="Q27" s="258"/>
    </row>
    <row r="28" spans="1:18" s="256" customFormat="1" ht="15" hidden="1" customHeight="1" x14ac:dyDescent="0.25">
      <c r="A28" s="254"/>
      <c r="B28" s="254"/>
      <c r="C28" s="255" t="s">
        <v>271</v>
      </c>
      <c r="F28" s="257"/>
      <c r="G28" s="257"/>
      <c r="L28" s="258"/>
      <c r="M28" s="258"/>
      <c r="N28" s="258"/>
      <c r="O28" s="258"/>
      <c r="P28" s="258"/>
      <c r="Q28" s="258"/>
    </row>
    <row r="29" spans="1:18" s="256" customFormat="1" ht="15" hidden="1" customHeight="1" x14ac:dyDescent="0.25">
      <c r="A29" s="254"/>
      <c r="B29" s="254"/>
      <c r="C29" s="255" t="s">
        <v>251</v>
      </c>
      <c r="F29" s="257"/>
      <c r="G29" s="257"/>
      <c r="L29" s="258"/>
      <c r="M29" s="258"/>
      <c r="N29" s="258"/>
      <c r="O29" s="258"/>
      <c r="P29" s="258"/>
      <c r="Q29" s="258"/>
    </row>
    <row r="30" spans="1:18" s="256" customFormat="1" ht="15" hidden="1" customHeight="1" x14ac:dyDescent="0.25">
      <c r="A30" s="254"/>
      <c r="C30" s="255" t="s">
        <v>272</v>
      </c>
      <c r="F30" s="257"/>
      <c r="G30" s="257"/>
      <c r="L30" s="258"/>
      <c r="M30" s="258"/>
      <c r="N30" s="258"/>
      <c r="O30" s="258"/>
      <c r="P30" s="258"/>
      <c r="Q30" s="258"/>
    </row>
    <row r="31" spans="1:18" s="256" customFormat="1" ht="15" hidden="1" customHeight="1" x14ac:dyDescent="0.25">
      <c r="A31" s="254"/>
      <c r="C31" s="255" t="s">
        <v>269</v>
      </c>
      <c r="F31" s="257"/>
      <c r="G31" s="257"/>
      <c r="L31" s="258"/>
      <c r="M31" s="258"/>
      <c r="N31" s="258"/>
      <c r="O31" s="258"/>
      <c r="P31" s="258"/>
      <c r="Q31" s="258"/>
    </row>
    <row r="32" spans="1:18" s="256" customFormat="1" ht="15" hidden="1" customHeight="1" x14ac:dyDescent="0.25">
      <c r="A32" s="254"/>
      <c r="C32" s="255" t="s">
        <v>273</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275</v>
      </c>
      <c r="F34" s="257"/>
      <c r="G34" s="257"/>
      <c r="L34" s="258"/>
      <c r="M34" s="258"/>
      <c r="N34" s="258"/>
      <c r="O34" s="258"/>
      <c r="P34" s="258"/>
      <c r="Q34" s="258"/>
    </row>
    <row r="35" spans="1:18" s="256" customFormat="1" ht="15" hidden="1" customHeight="1" x14ac:dyDescent="0.25">
      <c r="A35" s="254"/>
      <c r="C35" s="255" t="s">
        <v>274</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4j – © 2015-2019, William W. Davis, MSPM, PMP</v>
      </c>
      <c r="C39" s="190"/>
      <c r="D39" s="5"/>
      <c r="E39" s="2"/>
      <c r="F39" s="5"/>
      <c r="G39" s="5"/>
      <c r="H39" s="2"/>
      <c r="I39" s="5"/>
      <c r="J39" s="5"/>
      <c r="K39" s="5"/>
      <c r="L39" s="5"/>
      <c r="M39" s="5"/>
      <c r="N39" s="5"/>
      <c r="O39" s="5"/>
      <c r="P39" s="5"/>
      <c r="Q39" s="5"/>
      <c r="R39" s="5"/>
    </row>
    <row r="40" spans="1:18" x14ac:dyDescent="0.25">
      <c r="A40" s="2"/>
      <c r="B40" s="343" t="s">
        <v>145</v>
      </c>
      <c r="C40" s="343"/>
      <c r="D40" s="343"/>
      <c r="E40" s="343"/>
      <c r="F40" s="343"/>
      <c r="G40" s="104"/>
      <c r="H40" s="2"/>
      <c r="I40" s="5"/>
      <c r="J40" s="5"/>
      <c r="K40" s="5"/>
      <c r="L40" s="5"/>
      <c r="M40" s="5"/>
      <c r="N40" s="5"/>
      <c r="O40" s="5"/>
      <c r="P40" s="5"/>
      <c r="Q40" s="5"/>
      <c r="R40" s="5"/>
    </row>
    <row r="41" spans="1:18" x14ac:dyDescent="0.25">
      <c r="A41" s="2"/>
      <c r="B41" s="343" t="s">
        <v>146</v>
      </c>
      <c r="C41" s="343"/>
      <c r="D41" s="343"/>
      <c r="E41" s="343"/>
      <c r="F41" s="343"/>
      <c r="G41" s="104"/>
      <c r="H41" s="2"/>
      <c r="I41" s="5"/>
      <c r="J41" s="5"/>
      <c r="K41" s="5"/>
      <c r="L41" s="5"/>
      <c r="M41" s="5"/>
      <c r="N41" s="5"/>
      <c r="O41" s="5"/>
      <c r="P41" s="5"/>
      <c r="Q41" s="5"/>
      <c r="R41" s="5"/>
    </row>
    <row r="42" spans="1:18" x14ac:dyDescent="0.25">
      <c r="A42" s="2"/>
      <c r="B42" s="343" t="s">
        <v>95</v>
      </c>
      <c r="C42" s="343"/>
      <c r="D42" s="343"/>
      <c r="E42" s="343"/>
      <c r="F42" s="343"/>
      <c r="G42" s="104"/>
      <c r="H42" s="2"/>
      <c r="I42" s="5"/>
      <c r="J42" s="5"/>
      <c r="K42" s="5"/>
      <c r="L42" s="5"/>
      <c r="M42" s="5"/>
      <c r="N42" s="5"/>
      <c r="O42" s="5"/>
      <c r="P42" s="5"/>
      <c r="Q42" s="5"/>
      <c r="R42" s="5"/>
    </row>
    <row r="43" spans="1:18" x14ac:dyDescent="0.25">
      <c r="A43" s="2"/>
      <c r="B43" s="343" t="s">
        <v>228</v>
      </c>
      <c r="C43" s="343"/>
      <c r="D43" s="343"/>
      <c r="E43" s="343"/>
      <c r="F43" s="343"/>
      <c r="G43" s="104"/>
      <c r="H43" s="2"/>
      <c r="I43" s="5"/>
      <c r="J43" s="5"/>
      <c r="K43" s="5"/>
      <c r="L43" s="5"/>
      <c r="M43" s="5"/>
      <c r="N43" s="5"/>
      <c r="O43" s="5"/>
      <c r="P43" s="5"/>
      <c r="Q43" s="5"/>
      <c r="R43" s="5"/>
    </row>
    <row r="44" spans="1:18" x14ac:dyDescent="0.25">
      <c r="A44" s="2"/>
      <c r="B44" s="343" t="s">
        <v>96</v>
      </c>
      <c r="C44" s="343"/>
      <c r="D44" s="343"/>
      <c r="E44" s="343"/>
      <c r="F44" s="343"/>
      <c r="G44" s="104"/>
      <c r="H44" s="2"/>
      <c r="I44" s="5"/>
      <c r="J44" s="5"/>
      <c r="K44" s="5"/>
      <c r="L44" s="5"/>
      <c r="M44" s="5"/>
      <c r="N44" s="5"/>
      <c r="O44" s="5"/>
      <c r="P44" s="5"/>
      <c r="Q44" s="5"/>
      <c r="R44" s="5"/>
    </row>
    <row r="45" spans="1:18" x14ac:dyDescent="0.25">
      <c r="A45" s="2"/>
      <c r="B45" s="155" t="s">
        <v>223</v>
      </c>
      <c r="C45" s="5"/>
      <c r="D45" s="5"/>
      <c r="E45" s="2"/>
      <c r="F45" s="5"/>
      <c r="G45" s="5"/>
      <c r="H45" s="2"/>
      <c r="I45" s="5"/>
      <c r="J45" s="5"/>
      <c r="K45" s="5"/>
      <c r="L45" s="5"/>
      <c r="M45" s="5"/>
      <c r="N45" s="5"/>
      <c r="O45" s="5"/>
      <c r="P45" s="5"/>
      <c r="Q45" s="5"/>
      <c r="R45" s="5"/>
    </row>
    <row r="46" spans="1:18" x14ac:dyDescent="0.25">
      <c r="A46" s="2"/>
      <c r="B46" s="155" t="s">
        <v>93</v>
      </c>
      <c r="C46" s="5"/>
      <c r="D46" s="5"/>
      <c r="E46" s="2"/>
      <c r="F46" s="5"/>
      <c r="G46" s="5"/>
      <c r="H46" s="2"/>
      <c r="I46" s="5"/>
      <c r="J46" s="5"/>
      <c r="K46" s="5"/>
      <c r="L46" s="5"/>
      <c r="M46" s="5"/>
      <c r="N46" s="5"/>
      <c r="O46" s="5"/>
      <c r="P46" s="5"/>
      <c r="Q46" s="5"/>
      <c r="R46" s="5"/>
    </row>
    <row r="47" spans="1:18" x14ac:dyDescent="0.25">
      <c r="A47" s="19"/>
      <c r="B47" s="155" t="s">
        <v>222</v>
      </c>
      <c r="C47" s="5"/>
      <c r="D47" s="5"/>
      <c r="E47" s="5"/>
      <c r="F47" s="2"/>
      <c r="G47" s="2"/>
      <c r="H47" s="5"/>
      <c r="I47" s="5"/>
      <c r="J47" s="5"/>
      <c r="K47" s="5"/>
      <c r="L47" s="5"/>
      <c r="M47" s="5"/>
      <c r="N47" s="5"/>
      <c r="O47" s="5"/>
      <c r="P47" s="5"/>
      <c r="Q47" s="5"/>
      <c r="R47" s="5"/>
    </row>
    <row r="48" spans="1:18" x14ac:dyDescent="0.25">
      <c r="A48" s="19"/>
      <c r="B48" s="155" t="s">
        <v>224</v>
      </c>
      <c r="C48" s="5"/>
      <c r="D48" s="5"/>
      <c r="E48" s="5"/>
      <c r="F48" s="2"/>
      <c r="G48" s="2"/>
      <c r="H48" s="5"/>
      <c r="I48" s="5"/>
      <c r="J48" s="5"/>
      <c r="K48" s="5"/>
      <c r="L48" s="5"/>
      <c r="M48" s="5"/>
      <c r="N48" s="5"/>
      <c r="O48" s="5"/>
      <c r="P48" s="5"/>
      <c r="Q48" s="5"/>
      <c r="R48" s="5"/>
    </row>
    <row r="49" spans="1:18" x14ac:dyDescent="0.25">
      <c r="A49" s="19"/>
      <c r="B49" s="155" t="s">
        <v>807</v>
      </c>
      <c r="C49" s="5"/>
      <c r="D49" s="5"/>
      <c r="E49" s="5"/>
      <c r="F49" s="2"/>
      <c r="G49" s="2"/>
      <c r="H49" s="5"/>
      <c r="I49" s="5"/>
      <c r="J49" s="5"/>
      <c r="K49" s="5"/>
      <c r="L49" s="5"/>
      <c r="M49" s="5"/>
      <c r="N49" s="5"/>
      <c r="O49" s="5"/>
      <c r="P49" s="5"/>
      <c r="Q49" s="5"/>
      <c r="R49" s="5"/>
    </row>
    <row r="50" spans="1:18" x14ac:dyDescent="0.25">
      <c r="A50" s="19"/>
      <c r="B50" s="155" t="s">
        <v>808</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809</v>
      </c>
      <c r="C52" s="5"/>
      <c r="D52" s="5"/>
      <c r="E52" s="5"/>
      <c r="F52" s="2"/>
      <c r="G52" s="2"/>
      <c r="H52" s="5"/>
      <c r="I52" s="5"/>
      <c r="J52" s="5"/>
      <c r="K52" s="5"/>
      <c r="L52" s="5"/>
      <c r="M52" s="5"/>
      <c r="N52" s="5"/>
      <c r="O52" s="5"/>
      <c r="P52" s="5"/>
      <c r="Q52" s="5"/>
      <c r="R52" s="5"/>
    </row>
    <row r="53" spans="1:18" x14ac:dyDescent="0.25">
      <c r="A53"/>
      <c r="B53" s="155" t="s">
        <v>92</v>
      </c>
      <c r="F53"/>
      <c r="G53"/>
    </row>
    <row r="54" spans="1:18" x14ac:dyDescent="0.25">
      <c r="A54"/>
      <c r="B54" s="276" t="s">
        <v>814</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9" sqref="C9"/>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192</v>
      </c>
      <c r="C1" s="5"/>
      <c r="D1" s="5"/>
      <c r="E1" s="5"/>
      <c r="F1" s="2"/>
      <c r="G1" s="2"/>
      <c r="H1" s="5"/>
      <c r="I1" s="5"/>
      <c r="J1" s="5"/>
      <c r="K1" s="5"/>
      <c r="L1" s="35"/>
      <c r="M1" s="35"/>
      <c r="N1" s="35"/>
      <c r="O1" s="35"/>
      <c r="P1" s="35"/>
      <c r="Q1" s="35"/>
      <c r="R1" s="5"/>
    </row>
    <row r="2" spans="1:18" ht="30" customHeight="1" x14ac:dyDescent="0.25">
      <c r="A2" s="260"/>
      <c r="B2" s="261"/>
      <c r="C2" s="262" t="s">
        <v>221</v>
      </c>
      <c r="D2" s="263"/>
      <c r="E2" s="263"/>
      <c r="F2" s="264"/>
      <c r="G2" s="264"/>
      <c r="H2" s="263"/>
      <c r="I2" s="263"/>
      <c r="J2" s="263"/>
      <c r="K2" s="265"/>
      <c r="L2" s="35"/>
      <c r="M2" s="35"/>
      <c r="N2" s="35"/>
      <c r="O2" s="35"/>
      <c r="P2" s="35"/>
      <c r="Q2" s="35"/>
      <c r="R2" s="5"/>
    </row>
    <row r="3" spans="1:18" ht="20.100000000000001" customHeight="1" x14ac:dyDescent="0.25">
      <c r="A3" s="191"/>
      <c r="B3" s="192" t="s">
        <v>207</v>
      </c>
      <c r="C3" s="200">
        <v>50</v>
      </c>
      <c r="D3" s="208" t="s">
        <v>205</v>
      </c>
      <c r="E3" s="209"/>
      <c r="F3" s="210"/>
      <c r="G3" s="210"/>
      <c r="H3" s="209"/>
      <c r="I3" s="209"/>
      <c r="J3" s="209"/>
      <c r="K3" s="211"/>
      <c r="L3" s="35"/>
      <c r="M3" s="35"/>
      <c r="N3" s="35"/>
      <c r="O3" s="35"/>
      <c r="P3" s="35"/>
      <c r="Q3" s="35"/>
      <c r="R3" s="5"/>
    </row>
    <row r="4" spans="1:18" ht="20.100000000000001" customHeight="1" x14ac:dyDescent="0.25">
      <c r="A4" s="266"/>
      <c r="B4" s="267" t="s">
        <v>279</v>
      </c>
      <c r="C4" s="187">
        <v>100</v>
      </c>
      <c r="D4" s="208" t="s">
        <v>280</v>
      </c>
      <c r="E4" s="209"/>
      <c r="F4" s="210"/>
      <c r="G4" s="210"/>
      <c r="H4" s="209"/>
      <c r="I4" s="209"/>
      <c r="J4" s="209"/>
      <c r="K4" s="211"/>
      <c r="L4" s="35"/>
      <c r="M4" s="35"/>
      <c r="N4" s="35"/>
      <c r="O4" s="35"/>
      <c r="P4" s="35"/>
      <c r="Q4" s="35"/>
      <c r="R4" s="5"/>
    </row>
    <row r="5" spans="1:18" ht="20.100000000000001" customHeight="1" x14ac:dyDescent="0.25">
      <c r="A5" s="191"/>
      <c r="B5" s="192" t="s">
        <v>208</v>
      </c>
      <c r="C5" s="187">
        <v>150</v>
      </c>
      <c r="D5" s="208" t="s">
        <v>206</v>
      </c>
      <c r="E5" s="209"/>
      <c r="F5" s="210"/>
      <c r="G5" s="210"/>
      <c r="H5" s="209"/>
      <c r="I5" s="209"/>
      <c r="J5" s="209"/>
      <c r="K5" s="211"/>
      <c r="L5" s="35"/>
      <c r="M5" s="35"/>
      <c r="N5" s="35"/>
      <c r="O5" s="35"/>
      <c r="P5" s="35"/>
      <c r="Q5" s="35"/>
      <c r="R5" s="5"/>
    </row>
    <row r="6" spans="1:18" ht="20.100000000000001" customHeight="1" x14ac:dyDescent="0.25">
      <c r="A6" s="206"/>
      <c r="B6" s="207" t="s">
        <v>196</v>
      </c>
      <c r="C6" s="125">
        <f>IF(OR(ISBLANK(C4),ISBLANK(C5),ISBLANK(C3)),"",IF(AND(C3&gt;0,C4&gt;0,C5&gt;0),IF(C4&gt;C3,IF(C5&gt;C4,1,-1),-1)))</f>
        <v>1</v>
      </c>
      <c r="D6" s="208" t="s">
        <v>191</v>
      </c>
      <c r="E6" s="209"/>
      <c r="F6" s="210"/>
      <c r="G6" s="210"/>
      <c r="H6" s="209"/>
      <c r="I6" s="209"/>
      <c r="J6" s="209"/>
      <c r="K6" s="211"/>
      <c r="L6" s="35"/>
      <c r="M6" s="35"/>
      <c r="N6" s="35"/>
      <c r="O6" s="35"/>
      <c r="P6" s="35"/>
      <c r="Q6" s="35"/>
      <c r="R6" s="5"/>
    </row>
    <row r="7" spans="1:18" ht="20.100000000000001" customHeight="1" x14ac:dyDescent="0.25">
      <c r="A7" s="206"/>
      <c r="B7" s="207" t="s">
        <v>197</v>
      </c>
      <c r="C7" s="125">
        <f>IF(OR(ISBLANK(C3),ISBLANK(C4),ISBLANK(C5)),"",IFERROR(MIN(C4-C3,C5-C4)/MAX(C4-C3,C5-C4),""))</f>
        <v>1</v>
      </c>
      <c r="D7" s="208" t="s">
        <v>193</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202</v>
      </c>
      <c r="C9" s="127" t="s">
        <v>1</v>
      </c>
      <c r="D9" s="208" t="s">
        <v>194</v>
      </c>
      <c r="E9" s="209"/>
      <c r="F9" s="210"/>
      <c r="G9" s="210"/>
      <c r="H9" s="209"/>
      <c r="I9" s="209"/>
      <c r="J9" s="209"/>
      <c r="K9" s="211"/>
      <c r="L9" s="35"/>
      <c r="M9" s="35"/>
      <c r="N9" s="35"/>
      <c r="O9" s="35"/>
      <c r="P9" s="35"/>
      <c r="Q9" s="35"/>
      <c r="R9" s="5"/>
    </row>
    <row r="10" spans="1:18" ht="20.100000000000001" customHeight="1" x14ac:dyDescent="0.25">
      <c r="A10" s="206"/>
      <c r="B10" s="207" t="s">
        <v>203</v>
      </c>
      <c r="C10" s="58"/>
      <c r="D10" s="208" t="s">
        <v>195</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21.213203435596427</v>
      </c>
      <c r="D11" s="209"/>
      <c r="E11" s="209"/>
      <c r="F11" s="210"/>
      <c r="G11" s="210"/>
      <c r="H11" s="209"/>
      <c r="I11" s="209"/>
      <c r="J11" s="209"/>
      <c r="K11" s="211"/>
      <c r="L11" s="35"/>
      <c r="M11" s="35"/>
      <c r="N11" s="35"/>
      <c r="O11" s="35"/>
      <c r="P11" s="35"/>
      <c r="Q11" s="35"/>
      <c r="R11" s="5"/>
    </row>
    <row r="12" spans="1:18" ht="20.100000000000001" customHeight="1" x14ac:dyDescent="0.25">
      <c r="A12" s="191"/>
      <c r="B12" s="192" t="s">
        <v>198</v>
      </c>
      <c r="C12" s="187">
        <v>75</v>
      </c>
      <c r="D12" s="208" t="s">
        <v>281</v>
      </c>
      <c r="E12" s="209"/>
      <c r="F12" s="210"/>
      <c r="G12" s="210"/>
      <c r="H12" s="209"/>
      <c r="I12" s="209"/>
      <c r="J12" s="209"/>
      <c r="K12" s="211"/>
      <c r="L12" s="35"/>
      <c r="M12" s="35"/>
      <c r="N12" s="35"/>
      <c r="O12" s="35"/>
      <c r="P12" s="35"/>
      <c r="Q12" s="35"/>
      <c r="R12" s="5"/>
    </row>
    <row r="13" spans="1:18" ht="20.100000000000001" customHeight="1" x14ac:dyDescent="0.25">
      <c r="A13" s="191"/>
      <c r="B13" s="192" t="s">
        <v>199</v>
      </c>
      <c r="C13" s="186" t="s">
        <v>77</v>
      </c>
      <c r="D13" s="208" t="s">
        <v>204</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12% of all possible outcomes →</v>
      </c>
      <c r="C14" s="203">
        <f>IF(AND($C$3&gt;0,$C$4&gt;0,$C$5&gt;0,$C$11&gt;0,$C$12&gt;0,NOT(ISBLANK($C$9))),ABS(VLOOKUP($C$13,VLookups!$A$43:$B$44,2,FALSE)-_xlfn.NORM.DIST($C$12,$C$8,$C$11,TRUE)),"")</f>
        <v>0.11929641465821771</v>
      </c>
      <c r="D14" s="204" t="str">
        <f>IF(AND($C$3&gt;0,$C$4&gt;0,$C$5&gt;0,$C$12&gt;0,NOT(ISBLANK($C9))),IF(VLOOKUP($C$13,VLookups!A43:C44,2,FALSE),CONCATENATE(TEXT($C$14,"0%")," of all possible outcomes exceed your planning estimate of ",$C$12),CONCATENATE(TEXT(1-$C$14,"0%")," of all possible outcomes exceed your planning estimate of ",$C$12)),"")</f>
        <v>88%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200</v>
      </c>
      <c r="C15" s="231">
        <v>0.5</v>
      </c>
      <c r="D15" s="208" t="s">
        <v>201</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4j – © 2015-2019, William W. Davis, MSPM, PMP</v>
      </c>
      <c r="C19" s="190"/>
      <c r="D19" s="5"/>
      <c r="E19" s="2"/>
      <c r="F19" s="5"/>
      <c r="G19" s="5"/>
      <c r="H19" s="2"/>
      <c r="I19" s="5"/>
      <c r="J19" s="5"/>
      <c r="K19" s="5"/>
      <c r="L19" s="5"/>
      <c r="M19" s="5"/>
      <c r="N19" s="5"/>
      <c r="O19" s="5"/>
      <c r="P19" s="5"/>
      <c r="Q19" s="5"/>
      <c r="R19" s="5"/>
    </row>
    <row r="20" spans="1:18" x14ac:dyDescent="0.25">
      <c r="A20" s="2"/>
      <c r="B20" s="343" t="s">
        <v>145</v>
      </c>
      <c r="C20" s="343"/>
      <c r="D20" s="343"/>
      <c r="E20" s="343"/>
      <c r="F20" s="343"/>
      <c r="G20" s="104"/>
      <c r="H20" s="2"/>
      <c r="I20" s="5"/>
      <c r="J20" s="5"/>
      <c r="K20" s="5"/>
      <c r="L20" s="5"/>
      <c r="M20" s="5"/>
      <c r="N20" s="5"/>
      <c r="O20" s="5"/>
      <c r="P20" s="5"/>
      <c r="Q20" s="5"/>
      <c r="R20" s="5"/>
    </row>
    <row r="21" spans="1:18" x14ac:dyDescent="0.25">
      <c r="A21" s="2"/>
      <c r="B21" s="343" t="s">
        <v>146</v>
      </c>
      <c r="C21" s="343"/>
      <c r="D21" s="343"/>
      <c r="E21" s="343"/>
      <c r="F21" s="343"/>
      <c r="G21" s="104"/>
      <c r="H21" s="2"/>
      <c r="I21" s="5"/>
      <c r="J21" s="5"/>
      <c r="K21" s="5"/>
      <c r="L21" s="5"/>
      <c r="M21" s="5"/>
      <c r="N21" s="5"/>
      <c r="O21" s="5"/>
      <c r="P21" s="5"/>
      <c r="Q21" s="5"/>
      <c r="R21" s="5"/>
    </row>
    <row r="22" spans="1:18" x14ac:dyDescent="0.25">
      <c r="A22" s="2"/>
      <c r="B22" s="343" t="s">
        <v>95</v>
      </c>
      <c r="C22" s="343"/>
      <c r="D22" s="343"/>
      <c r="E22" s="343"/>
      <c r="F22" s="343"/>
      <c r="G22" s="104"/>
      <c r="H22" s="2"/>
      <c r="I22" s="5"/>
      <c r="J22" s="5"/>
      <c r="K22" s="5"/>
      <c r="L22" s="5"/>
      <c r="M22" s="5"/>
      <c r="N22" s="5"/>
      <c r="O22" s="5"/>
      <c r="P22" s="5"/>
      <c r="Q22" s="5"/>
      <c r="R22" s="5"/>
    </row>
    <row r="23" spans="1:18" x14ac:dyDescent="0.25">
      <c r="A23" s="2"/>
      <c r="B23" s="343" t="s">
        <v>228</v>
      </c>
      <c r="C23" s="343"/>
      <c r="D23" s="343"/>
      <c r="E23" s="343"/>
      <c r="F23" s="343"/>
      <c r="G23" s="104"/>
      <c r="H23" s="2"/>
      <c r="I23" s="5"/>
      <c r="J23" s="5"/>
      <c r="K23" s="5"/>
      <c r="L23" s="5"/>
      <c r="M23" s="5"/>
      <c r="N23" s="5"/>
      <c r="O23" s="5"/>
      <c r="P23" s="5"/>
      <c r="Q23" s="5"/>
      <c r="R23" s="5"/>
    </row>
    <row r="24" spans="1:18" x14ac:dyDescent="0.25">
      <c r="A24" s="2"/>
      <c r="B24" s="343" t="s">
        <v>96</v>
      </c>
      <c r="C24" s="343"/>
      <c r="D24" s="343"/>
      <c r="E24" s="343"/>
      <c r="F24" s="343"/>
      <c r="G24" s="104"/>
      <c r="H24" s="2"/>
      <c r="I24" s="5"/>
      <c r="J24" s="5"/>
      <c r="K24" s="5"/>
      <c r="L24" s="5"/>
      <c r="M24" s="5"/>
      <c r="N24" s="5"/>
      <c r="O24" s="5"/>
      <c r="P24" s="5"/>
      <c r="Q24" s="5"/>
      <c r="R24" s="5"/>
    </row>
    <row r="25" spans="1:18" x14ac:dyDescent="0.25">
      <c r="A25" s="2"/>
      <c r="B25" s="155" t="s">
        <v>223</v>
      </c>
      <c r="C25" s="5"/>
      <c r="D25" s="5"/>
      <c r="E25" s="2"/>
      <c r="F25" s="5"/>
      <c r="G25" s="5"/>
      <c r="H25" s="2"/>
      <c r="I25" s="5"/>
      <c r="J25" s="5"/>
      <c r="K25" s="5"/>
      <c r="L25" s="5"/>
      <c r="M25" s="5"/>
      <c r="N25" s="5"/>
      <c r="O25" s="5"/>
      <c r="P25" s="5"/>
      <c r="Q25" s="5"/>
      <c r="R25" s="5"/>
    </row>
    <row r="26" spans="1:18" x14ac:dyDescent="0.25">
      <c r="A26" s="2"/>
      <c r="B26" s="155" t="s">
        <v>93</v>
      </c>
      <c r="C26" s="5"/>
      <c r="D26" s="5"/>
      <c r="E26" s="2"/>
      <c r="F26" s="5"/>
      <c r="G26" s="5"/>
      <c r="H26" s="2"/>
      <c r="I26" s="5"/>
      <c r="J26" s="5"/>
      <c r="K26" s="5"/>
      <c r="L26" s="5"/>
      <c r="M26" s="5"/>
      <c r="N26" s="5"/>
      <c r="O26" s="5"/>
      <c r="P26" s="5"/>
      <c r="Q26" s="5"/>
      <c r="R26" s="5"/>
    </row>
    <row r="27" spans="1:18" x14ac:dyDescent="0.25">
      <c r="A27" s="19"/>
      <c r="B27" s="155" t="s">
        <v>222</v>
      </c>
      <c r="C27" s="5"/>
      <c r="D27" s="5"/>
      <c r="E27" s="5"/>
      <c r="F27" s="2"/>
      <c r="G27" s="2"/>
      <c r="H27" s="5"/>
      <c r="I27" s="5"/>
      <c r="J27" s="5"/>
      <c r="K27" s="5"/>
      <c r="L27" s="5"/>
      <c r="M27" s="5"/>
      <c r="N27" s="5"/>
      <c r="O27" s="5"/>
      <c r="P27" s="5"/>
      <c r="Q27" s="5"/>
      <c r="R27" s="5"/>
    </row>
    <row r="28" spans="1:18" x14ac:dyDescent="0.25">
      <c r="A28" s="19"/>
      <c r="B28" s="155" t="s">
        <v>224</v>
      </c>
      <c r="C28" s="5"/>
      <c r="D28" s="5"/>
      <c r="E28" s="5"/>
      <c r="F28" s="2"/>
      <c r="G28" s="2"/>
      <c r="H28" s="5"/>
      <c r="I28" s="5"/>
      <c r="J28" s="5"/>
      <c r="K28" s="5"/>
      <c r="L28" s="5"/>
      <c r="M28" s="5"/>
      <c r="N28" s="5"/>
      <c r="O28" s="5"/>
      <c r="P28" s="5"/>
      <c r="Q28" s="5"/>
      <c r="R28" s="5"/>
    </row>
    <row r="29" spans="1:18" x14ac:dyDescent="0.25">
      <c r="A29" s="19"/>
      <c r="B29" s="155" t="s">
        <v>807</v>
      </c>
      <c r="C29" s="5"/>
      <c r="D29" s="5"/>
      <c r="E29" s="5"/>
      <c r="F29" s="2"/>
      <c r="G29" s="2"/>
      <c r="H29" s="5"/>
      <c r="I29" s="5"/>
      <c r="J29" s="5"/>
      <c r="K29" s="5"/>
      <c r="L29" s="5"/>
      <c r="M29" s="5"/>
      <c r="N29" s="5"/>
      <c r="O29" s="5"/>
      <c r="P29" s="5"/>
      <c r="Q29" s="5"/>
      <c r="R29" s="5"/>
    </row>
    <row r="30" spans="1:18" x14ac:dyDescent="0.25">
      <c r="A30" s="19"/>
      <c r="B30" s="155" t="s">
        <v>808</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809</v>
      </c>
      <c r="C32" s="5"/>
      <c r="D32" s="5"/>
      <c r="E32" s="5"/>
      <c r="F32" s="2"/>
      <c r="G32" s="2"/>
      <c r="H32" s="5"/>
      <c r="I32" s="5"/>
      <c r="J32" s="5"/>
      <c r="K32" s="5"/>
      <c r="L32" s="5"/>
      <c r="M32" s="5"/>
      <c r="N32" s="5"/>
      <c r="O32" s="5"/>
      <c r="P32" s="5"/>
      <c r="Q32" s="5"/>
      <c r="R32" s="5"/>
    </row>
    <row r="33" spans="1:18" x14ac:dyDescent="0.25">
      <c r="A33" s="2"/>
      <c r="B33" s="155" t="s">
        <v>92</v>
      </c>
      <c r="C33" s="5"/>
      <c r="D33" s="5"/>
      <c r="E33" s="5"/>
      <c r="F33" s="2"/>
      <c r="G33" s="2"/>
      <c r="H33" s="5"/>
      <c r="I33" s="5"/>
      <c r="J33" s="5"/>
      <c r="K33" s="5"/>
      <c r="L33" s="5"/>
      <c r="M33" s="5"/>
      <c r="N33" s="5"/>
      <c r="O33" s="5"/>
      <c r="P33" s="5"/>
      <c r="Q33" s="5"/>
      <c r="R33" s="5"/>
    </row>
    <row r="34" spans="1:18" x14ac:dyDescent="0.25">
      <c r="A34" s="2"/>
      <c r="B34" s="276" t="s">
        <v>814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4" t="s">
        <v>25</v>
      </c>
      <c r="C36" s="51">
        <f>IF(AND(C3&gt;0,C4&gt;0,C5&gt;0),ABS(C3-C5)/60,"")</f>
        <v>1.6666666666666667</v>
      </c>
      <c r="D36" s="172" t="s">
        <v>185</v>
      </c>
    </row>
    <row r="37" spans="1:18" hidden="1" x14ac:dyDescent="0.25">
      <c r="B37" s="5"/>
      <c r="C37" s="5"/>
    </row>
    <row r="38" spans="1:18" hidden="1" x14ac:dyDescent="0.25">
      <c r="B38" s="50">
        <f t="shared" ref="B38:B57" si="0">IF(ISNONTEXT($C$36),B39-$C$36,"")</f>
        <v>16.666666666666679</v>
      </c>
      <c r="C38" s="49">
        <f t="shared" ref="C38:C69" si="1">IF(ISNONTEXT($C$11),_xlfn.NORM.DIST(B38,$C$8,$C$11,FALSE),NA())</f>
        <v>8.3804268559537743E-6</v>
      </c>
    </row>
    <row r="39" spans="1:18" hidden="1" x14ac:dyDescent="0.25">
      <c r="B39" s="50">
        <f t="shared" si="0"/>
        <v>18.333333333333346</v>
      </c>
      <c r="C39" s="49">
        <f t="shared" si="1"/>
        <v>1.1375414528249442E-5</v>
      </c>
    </row>
    <row r="40" spans="1:18" hidden="1" x14ac:dyDescent="0.25">
      <c r="B40" s="50">
        <f t="shared" si="0"/>
        <v>20.000000000000014</v>
      </c>
      <c r="C40" s="49">
        <f t="shared" si="1"/>
        <v>1.5345727894979727E-5</v>
      </c>
    </row>
    <row r="41" spans="1:18" hidden="1" x14ac:dyDescent="0.25">
      <c r="B41" s="50">
        <f t="shared" si="0"/>
        <v>21.666666666666682</v>
      </c>
      <c r="C41" s="49">
        <f t="shared" si="1"/>
        <v>2.057438794907304E-5</v>
      </c>
    </row>
    <row r="42" spans="1:18" hidden="1" x14ac:dyDescent="0.25">
      <c r="B42" s="50">
        <f t="shared" si="0"/>
        <v>23.33333333333335</v>
      </c>
      <c r="C42" s="49">
        <f t="shared" si="1"/>
        <v>2.7414828025985182E-5</v>
      </c>
    </row>
    <row r="43" spans="1:18" hidden="1" x14ac:dyDescent="0.25">
      <c r="B43" s="50">
        <f t="shared" si="0"/>
        <v>25.000000000000018</v>
      </c>
      <c r="C43" s="49">
        <f t="shared" si="1"/>
        <v>3.6304737172545253E-5</v>
      </c>
    </row>
    <row r="44" spans="1:18" hidden="1" x14ac:dyDescent="0.25">
      <c r="B44" s="50">
        <f t="shared" si="0"/>
        <v>26.666666666666686</v>
      </c>
      <c r="C44" s="49">
        <f t="shared" si="1"/>
        <v>4.7781550462478315E-5</v>
      </c>
    </row>
    <row r="45" spans="1:18" hidden="1" x14ac:dyDescent="0.25">
      <c r="B45" s="50">
        <f t="shared" si="0"/>
        <v>28.333333333333353</v>
      </c>
      <c r="C45" s="49">
        <f t="shared" si="1"/>
        <v>6.2499472075872018E-5</v>
      </c>
    </row>
    <row r="46" spans="1:18" hidden="1" x14ac:dyDescent="0.25">
      <c r="A46"/>
      <c r="B46" s="50">
        <f t="shared" si="0"/>
        <v>30.000000000000021</v>
      </c>
      <c r="C46" s="49">
        <f t="shared" si="1"/>
        <v>8.1247803657190712E-5</v>
      </c>
      <c r="F46"/>
      <c r="G46"/>
    </row>
    <row r="47" spans="1:18" hidden="1" x14ac:dyDescent="0.25">
      <c r="A47"/>
      <c r="B47" s="50">
        <f t="shared" si="0"/>
        <v>31.666666666666689</v>
      </c>
      <c r="C47" s="49">
        <f t="shared" si="1"/>
        <v>1.0497021344531693E-4</v>
      </c>
      <c r="F47"/>
      <c r="G47"/>
    </row>
    <row r="48" spans="1:18" hidden="1" x14ac:dyDescent="0.25">
      <c r="A48"/>
      <c r="B48" s="50">
        <f t="shared" si="0"/>
        <v>33.333333333333357</v>
      </c>
      <c r="C48" s="49">
        <f t="shared" si="1"/>
        <v>1.3478442205892426E-4</v>
      </c>
      <c r="F48"/>
      <c r="G48"/>
    </row>
    <row r="49" spans="1:7" hidden="1" x14ac:dyDescent="0.25">
      <c r="A49"/>
      <c r="B49" s="50">
        <f t="shared" si="0"/>
        <v>35.000000000000021</v>
      </c>
      <c r="C49" s="49">
        <f t="shared" si="1"/>
        <v>1.7200160169201592E-4</v>
      </c>
      <c r="F49"/>
      <c r="G49"/>
    </row>
    <row r="50" spans="1:7" hidden="1" x14ac:dyDescent="0.25">
      <c r="A50"/>
      <c r="B50" s="50">
        <f t="shared" si="0"/>
        <v>36.666666666666686</v>
      </c>
      <c r="C50" s="49">
        <f t="shared" si="1"/>
        <v>2.1814459220510229E-4</v>
      </c>
      <c r="F50"/>
      <c r="G50"/>
    </row>
    <row r="51" spans="1:7" hidden="1" x14ac:dyDescent="0.25">
      <c r="A51"/>
      <c r="B51" s="50">
        <f t="shared" si="0"/>
        <v>38.33333333333335</v>
      </c>
      <c r="C51" s="49">
        <f t="shared" si="1"/>
        <v>2.7496383815508058E-4</v>
      </c>
      <c r="F51"/>
      <c r="G51"/>
    </row>
    <row r="52" spans="1:7" hidden="1" x14ac:dyDescent="0.25">
      <c r="A52"/>
      <c r="B52" s="50">
        <f t="shared" si="0"/>
        <v>40.000000000000014</v>
      </c>
      <c r="C52" s="49">
        <f t="shared" si="1"/>
        <v>3.4444975590153481E-4</v>
      </c>
      <c r="F52"/>
      <c r="G52"/>
    </row>
    <row r="53" spans="1:7" hidden="1" x14ac:dyDescent="0.25">
      <c r="A53"/>
      <c r="B53" s="50">
        <f t="shared" si="0"/>
        <v>41.666666666666679</v>
      </c>
      <c r="C53" s="49">
        <f t="shared" si="1"/>
        <v>4.2884006297881134E-4</v>
      </c>
      <c r="F53"/>
      <c r="G53"/>
    </row>
    <row r="54" spans="1:7" hidden="1" x14ac:dyDescent="0.25">
      <c r="A54"/>
      <c r="B54" s="50">
        <f t="shared" si="0"/>
        <v>43.333333333333343</v>
      </c>
      <c r="C54" s="49">
        <f t="shared" si="1"/>
        <v>5.3062045879479294E-4</v>
      </c>
      <c r="F54"/>
      <c r="G54"/>
    </row>
    <row r="55" spans="1:7" hidden="1" x14ac:dyDescent="0.25">
      <c r="A55"/>
      <c r="B55" s="50">
        <f t="shared" si="0"/>
        <v>45.000000000000007</v>
      </c>
      <c r="C55" s="49">
        <f t="shared" si="1"/>
        <v>6.5251695417308279E-4</v>
      </c>
      <c r="F55"/>
      <c r="G55"/>
    </row>
    <row r="56" spans="1:7" hidden="1" x14ac:dyDescent="0.25">
      <c r="A56"/>
      <c r="B56" s="50">
        <f t="shared" si="0"/>
        <v>46.666666666666671</v>
      </c>
      <c r="C56" s="49">
        <f t="shared" si="1"/>
        <v>7.9747812611743053E-4</v>
      </c>
      <c r="F56"/>
      <c r="G56"/>
    </row>
    <row r="57" spans="1:7" hidden="1" x14ac:dyDescent="0.25">
      <c r="A57"/>
      <c r="B57" s="50">
        <f t="shared" si="0"/>
        <v>48.333333333333336</v>
      </c>
      <c r="C57" s="49">
        <f t="shared" si="1"/>
        <v>9.686456421778419E-4</v>
      </c>
      <c r="F57"/>
      <c r="G57"/>
    </row>
    <row r="58" spans="1:7" hidden="1" x14ac:dyDescent="0.25">
      <c r="A58"/>
      <c r="B58" s="65">
        <f>IF(ISNONTEXT($C$36),$C$3,"")</f>
        <v>50</v>
      </c>
      <c r="C58" s="49">
        <f t="shared" si="1"/>
        <v>1.1693115731494952E-3</v>
      </c>
      <c r="F58"/>
      <c r="G58"/>
    </row>
    <row r="59" spans="1:7" hidden="1" x14ac:dyDescent="0.25">
      <c r="A59"/>
      <c r="B59" s="50">
        <f t="shared" ref="B59:B90" si="2">IF(ISNONTEXT($C$36),B58+$C$36,"")</f>
        <v>51.666666666666664</v>
      </c>
      <c r="C59" s="49">
        <f t="shared" si="1"/>
        <v>1.4028613075793928E-3</v>
      </c>
      <c r="F59"/>
      <c r="G59"/>
    </row>
    <row r="60" spans="1:7" hidden="1" x14ac:dyDescent="0.25">
      <c r="A60"/>
      <c r="B60" s="50">
        <f t="shared" si="2"/>
        <v>53.333333333333329</v>
      </c>
      <c r="C60" s="49">
        <f t="shared" si="1"/>
        <v>1.6727013057765384E-3</v>
      </c>
      <c r="F60"/>
      <c r="G60"/>
    </row>
    <row r="61" spans="1:7" hidden="1" x14ac:dyDescent="0.25">
      <c r="A61"/>
      <c r="B61" s="50">
        <f t="shared" si="2"/>
        <v>54.999999999999993</v>
      </c>
      <c r="C61" s="49">
        <f t="shared" si="1"/>
        <v>1.9821714870604887E-3</v>
      </c>
      <c r="F61"/>
      <c r="G61"/>
    </row>
    <row r="62" spans="1:7" hidden="1" x14ac:dyDescent="0.25">
      <c r="A62"/>
      <c r="B62" s="50">
        <f t="shared" si="2"/>
        <v>56.666666666666657</v>
      </c>
      <c r="C62" s="49">
        <f t="shared" si="1"/>
        <v>2.3344427257994647E-3</v>
      </c>
      <c r="F62"/>
      <c r="G62"/>
    </row>
    <row r="63" spans="1:7" hidden="1" x14ac:dyDescent="0.25">
      <c r="A63"/>
      <c r="B63" s="50">
        <f t="shared" si="2"/>
        <v>58.333333333333321</v>
      </c>
      <c r="C63" s="49">
        <f t="shared" si="1"/>
        <v>2.7324007236508548E-3</v>
      </c>
      <c r="F63"/>
      <c r="G63"/>
    </row>
    <row r="64" spans="1:7" hidden="1" x14ac:dyDescent="0.25">
      <c r="A64"/>
      <c r="B64" s="50">
        <f t="shared" si="2"/>
        <v>59.999999999999986</v>
      </c>
      <c r="C64" s="49">
        <f t="shared" si="1"/>
        <v>3.17851840109913E-3</v>
      </c>
      <c r="F64"/>
      <c r="G64"/>
    </row>
    <row r="65" spans="1:7" hidden="1" x14ac:dyDescent="0.25">
      <c r="A65"/>
      <c r="B65" s="50">
        <f t="shared" si="2"/>
        <v>61.66666666666665</v>
      </c>
      <c r="C65" s="49">
        <f t="shared" si="1"/>
        <v>3.6747198740548406E-3</v>
      </c>
      <c r="F65"/>
      <c r="G65"/>
    </row>
    <row r="66" spans="1:7" hidden="1" x14ac:dyDescent="0.25">
      <c r="A66"/>
      <c r="B66" s="50">
        <f t="shared" si="2"/>
        <v>63.333333333333314</v>
      </c>
      <c r="C66" s="49">
        <f t="shared" si="1"/>
        <v>4.2222400041962097E-3</v>
      </c>
      <c r="F66"/>
      <c r="G66"/>
    </row>
    <row r="67" spans="1:7" hidden="1" x14ac:dyDescent="0.25">
      <c r="A67"/>
      <c r="B67" s="50">
        <f t="shared" si="2"/>
        <v>64.999999999999986</v>
      </c>
      <c r="C67" s="49">
        <f t="shared" si="1"/>
        <v>4.8214843798882571E-3</v>
      </c>
      <c r="F67"/>
      <c r="G67"/>
    </row>
    <row r="68" spans="1:7" hidden="1" x14ac:dyDescent="0.25">
      <c r="A68"/>
      <c r="B68" s="50">
        <f t="shared" si="2"/>
        <v>66.666666666666657</v>
      </c>
      <c r="C68" s="49">
        <f t="shared" si="1"/>
        <v>5.4718953371839726E-3</v>
      </c>
      <c r="F68"/>
      <c r="G68"/>
    </row>
    <row r="69" spans="1:7" hidden="1" x14ac:dyDescent="0.25">
      <c r="A69"/>
      <c r="B69" s="50">
        <f t="shared" si="2"/>
        <v>68.333333333333329</v>
      </c>
      <c r="C69" s="49">
        <f t="shared" si="1"/>
        <v>6.1718302046298336E-3</v>
      </c>
      <c r="F69"/>
      <c r="G69"/>
    </row>
    <row r="70" spans="1:7" hidden="1" x14ac:dyDescent="0.25">
      <c r="A70"/>
      <c r="B70" s="50">
        <f t="shared" si="2"/>
        <v>70</v>
      </c>
      <c r="C70" s="49">
        <f t="shared" ref="C70:C101" si="3">IF(ISNONTEXT($C$11),_xlfn.NORM.DIST(B70,$C$8,$C$11,FALSE),NA())</f>
        <v>6.9184582903432457E-3</v>
      </c>
      <c r="F70"/>
      <c r="G70"/>
    </row>
    <row r="71" spans="1:7" hidden="1" x14ac:dyDescent="0.25">
      <c r="A71"/>
      <c r="B71" s="50">
        <f t="shared" si="2"/>
        <v>71.666666666666671</v>
      </c>
      <c r="C71" s="49">
        <f t="shared" si="3"/>
        <v>7.7076831707223927E-3</v>
      </c>
      <c r="F71"/>
      <c r="G71"/>
    </row>
    <row r="72" spans="1:7" hidden="1" x14ac:dyDescent="0.25">
      <c r="A72"/>
      <c r="B72" s="50">
        <f t="shared" si="2"/>
        <v>73.333333333333343</v>
      </c>
      <c r="C72" s="49">
        <f t="shared" si="3"/>
        <v>8.5340965443171119E-3</v>
      </c>
      <c r="F72"/>
      <c r="G72"/>
    </row>
    <row r="73" spans="1:7" hidden="1" x14ac:dyDescent="0.25">
      <c r="A73"/>
      <c r="B73" s="50">
        <f t="shared" si="2"/>
        <v>75.000000000000014</v>
      </c>
      <c r="C73" s="49">
        <f t="shared" si="3"/>
        <v>9.3909692551217699E-3</v>
      </c>
      <c r="F73"/>
      <c r="G73"/>
    </row>
    <row r="74" spans="1:7" hidden="1" x14ac:dyDescent="0.25">
      <c r="A74"/>
      <c r="B74" s="50">
        <f t="shared" si="2"/>
        <v>76.666666666666686</v>
      </c>
      <c r="C74" s="49">
        <f t="shared" si="3"/>
        <v>1.0270284060316614E-2</v>
      </c>
      <c r="F74"/>
      <c r="G74"/>
    </row>
    <row r="75" spans="1:7" hidden="1" x14ac:dyDescent="0.25">
      <c r="A75"/>
      <c r="B75" s="50">
        <f t="shared" si="2"/>
        <v>78.333333333333357</v>
      </c>
      <c r="C75" s="49">
        <f t="shared" si="3"/>
        <v>1.1162813334891461E-2</v>
      </c>
      <c r="F75"/>
      <c r="G75"/>
    </row>
    <row r="76" spans="1:7" hidden="1" x14ac:dyDescent="0.25">
      <c r="A76"/>
      <c r="B76" s="50">
        <f t="shared" si="2"/>
        <v>80.000000000000028</v>
      </c>
      <c r="C76" s="49">
        <f t="shared" si="3"/>
        <v>1.2058243210909505E-2</v>
      </c>
      <c r="F76"/>
      <c r="G76"/>
    </row>
    <row r="77" spans="1:7" hidden="1" x14ac:dyDescent="0.25">
      <c r="A77"/>
      <c r="B77" s="50">
        <f t="shared" si="2"/>
        <v>81.6666666666667</v>
      </c>
      <c r="C77" s="49">
        <f t="shared" si="3"/>
        <v>1.2945343708142361E-2</v>
      </c>
      <c r="F77"/>
      <c r="G77"/>
    </row>
    <row r="78" spans="1:7" hidden="1" x14ac:dyDescent="0.25">
      <c r="A78"/>
      <c r="B78" s="50">
        <f t="shared" si="2"/>
        <v>83.333333333333371</v>
      </c>
      <c r="C78" s="49">
        <f t="shared" si="3"/>
        <v>1.3812182313510687E-2</v>
      </c>
      <c r="F78"/>
      <c r="G78"/>
    </row>
    <row r="79" spans="1:7" hidden="1" x14ac:dyDescent="0.25">
      <c r="A79"/>
      <c r="B79" s="50">
        <f t="shared" si="2"/>
        <v>85.000000000000043</v>
      </c>
      <c r="C79" s="49">
        <f t="shared" si="3"/>
        <v>1.4646376315590768E-2</v>
      </c>
      <c r="F79"/>
      <c r="G79"/>
    </row>
    <row r="80" spans="1:7" hidden="1" x14ac:dyDescent="0.25">
      <c r="A80"/>
      <c r="B80" s="50">
        <f t="shared" si="2"/>
        <v>86.666666666666714</v>
      </c>
      <c r="C80" s="49">
        <f t="shared" si="3"/>
        <v>1.5435377116287301E-2</v>
      </c>
      <c r="F80"/>
      <c r="G80"/>
    </row>
    <row r="81" spans="1:7" hidden="1" x14ac:dyDescent="0.25">
      <c r="A81"/>
      <c r="B81" s="50">
        <f t="shared" si="2"/>
        <v>88.333333333333385</v>
      </c>
      <c r="C81" s="49">
        <f t="shared" si="3"/>
        <v>1.6166777848751628E-2</v>
      </c>
      <c r="F81"/>
      <c r="G81"/>
    </row>
    <row r="82" spans="1:7" hidden="1" x14ac:dyDescent="0.25">
      <c r="A82"/>
      <c r="B82" s="50">
        <f t="shared" si="2"/>
        <v>90.000000000000057</v>
      </c>
      <c r="C82" s="49">
        <f t="shared" si="3"/>
        <v>1.6828634049855289E-2</v>
      </c>
      <c r="F82"/>
      <c r="G82"/>
    </row>
    <row r="83" spans="1:7" hidden="1" x14ac:dyDescent="0.25">
      <c r="A83"/>
      <c r="B83" s="50">
        <f t="shared" si="2"/>
        <v>91.666666666666728</v>
      </c>
      <c r="C83" s="49">
        <f t="shared" si="3"/>
        <v>1.7409785976495028E-2</v>
      </c>
      <c r="F83"/>
      <c r="G83"/>
    </row>
    <row r="84" spans="1:7" hidden="1" x14ac:dyDescent="0.25">
      <c r="A84"/>
      <c r="B84" s="50">
        <f t="shared" si="2"/>
        <v>93.3333333333334</v>
      </c>
      <c r="C84" s="49">
        <f t="shared" si="3"/>
        <v>1.7900170507247591E-2</v>
      </c>
      <c r="F84"/>
      <c r="G84"/>
    </row>
    <row r="85" spans="1:7" hidden="1" x14ac:dyDescent="0.25">
      <c r="A85"/>
      <c r="B85" s="50">
        <f t="shared" si="2"/>
        <v>95.000000000000071</v>
      </c>
      <c r="C85" s="49">
        <f t="shared" si="3"/>
        <v>1.8291110496698543E-2</v>
      </c>
      <c r="F85"/>
      <c r="G85"/>
    </row>
    <row r="86" spans="1:7" hidden="1" x14ac:dyDescent="0.25">
      <c r="A86"/>
      <c r="B86" s="50">
        <f t="shared" si="2"/>
        <v>96.666666666666742</v>
      </c>
      <c r="C86" s="49">
        <f t="shared" si="3"/>
        <v>1.8575569978516823E-2</v>
      </c>
      <c r="F86"/>
      <c r="G86"/>
    </row>
    <row r="87" spans="1:7" hidden="1" x14ac:dyDescent="0.25">
      <c r="A87"/>
      <c r="B87" s="50">
        <f t="shared" si="2"/>
        <v>98.333333333333414</v>
      </c>
      <c r="C87" s="49">
        <f t="shared" si="3"/>
        <v>1.8748364738046284E-2</v>
      </c>
      <c r="F87"/>
      <c r="G87"/>
    </row>
    <row r="88" spans="1:7" hidden="1" x14ac:dyDescent="0.25">
      <c r="A88"/>
      <c r="B88" s="50">
        <f t="shared" si="2"/>
        <v>100.00000000000009</v>
      </c>
      <c r="C88" s="49">
        <f t="shared" si="3"/>
        <v>1.8806319451591877E-2</v>
      </c>
      <c r="F88"/>
      <c r="G88"/>
    </row>
    <row r="89" spans="1:7" hidden="1" x14ac:dyDescent="0.25">
      <c r="A89"/>
      <c r="B89" s="50">
        <f t="shared" si="2"/>
        <v>101.66666666666676</v>
      </c>
      <c r="C89" s="49">
        <f t="shared" si="3"/>
        <v>1.8748364738046273E-2</v>
      </c>
      <c r="F89"/>
      <c r="G89"/>
    </row>
    <row r="90" spans="1:7" hidden="1" x14ac:dyDescent="0.25">
      <c r="A90"/>
      <c r="B90" s="50">
        <f t="shared" si="2"/>
        <v>103.33333333333343</v>
      </c>
      <c r="C90" s="49">
        <f t="shared" si="3"/>
        <v>1.8575569978516799E-2</v>
      </c>
      <c r="F90"/>
      <c r="G90"/>
    </row>
    <row r="91" spans="1:7" hidden="1" x14ac:dyDescent="0.25">
      <c r="A91"/>
      <c r="B91" s="50">
        <f t="shared" ref="B91:B122" si="4">IF(ISNONTEXT($C$36),B90+$C$36,"")</f>
        <v>105.0000000000001</v>
      </c>
      <c r="C91" s="49">
        <f t="shared" si="3"/>
        <v>1.8291110496698508E-2</v>
      </c>
      <c r="F91"/>
      <c r="G91"/>
    </row>
    <row r="92" spans="1:7" hidden="1" x14ac:dyDescent="0.25">
      <c r="A92"/>
      <c r="B92" s="50">
        <f t="shared" si="4"/>
        <v>106.66666666666677</v>
      </c>
      <c r="C92" s="49">
        <f t="shared" si="3"/>
        <v>1.7900170507247549E-2</v>
      </c>
      <c r="F92"/>
      <c r="G92"/>
    </row>
    <row r="93" spans="1:7" hidden="1" x14ac:dyDescent="0.25">
      <c r="A93"/>
      <c r="B93" s="50">
        <f t="shared" si="4"/>
        <v>108.33333333333344</v>
      </c>
      <c r="C93" s="49">
        <f t="shared" si="3"/>
        <v>1.7409785976494976E-2</v>
      </c>
      <c r="F93"/>
      <c r="G93"/>
    </row>
    <row r="94" spans="1:7" hidden="1" x14ac:dyDescent="0.25">
      <c r="A94"/>
      <c r="B94" s="50">
        <f t="shared" si="4"/>
        <v>110.00000000000011</v>
      </c>
      <c r="C94" s="49">
        <f t="shared" si="3"/>
        <v>1.6828634049855226E-2</v>
      </c>
      <c r="F94"/>
      <c r="G94"/>
    </row>
    <row r="95" spans="1:7" hidden="1" x14ac:dyDescent="0.25">
      <c r="A95"/>
      <c r="B95" s="50">
        <f t="shared" si="4"/>
        <v>111.66666666666679</v>
      </c>
      <c r="C95" s="49">
        <f t="shared" si="3"/>
        <v>1.6166777848751559E-2</v>
      </c>
      <c r="F95"/>
      <c r="G95"/>
    </row>
    <row r="96" spans="1:7" hidden="1" x14ac:dyDescent="0.25">
      <c r="A96"/>
      <c r="B96" s="50">
        <f t="shared" si="4"/>
        <v>113.33333333333346</v>
      </c>
      <c r="C96" s="49">
        <f t="shared" si="3"/>
        <v>1.5435377116287227E-2</v>
      </c>
      <c r="F96"/>
      <c r="G96"/>
    </row>
    <row r="97" spans="1:7" hidden="1" x14ac:dyDescent="0.25">
      <c r="A97"/>
      <c r="B97" s="50">
        <f t="shared" si="4"/>
        <v>115.00000000000013</v>
      </c>
      <c r="C97" s="49">
        <f t="shared" si="3"/>
        <v>1.4646376315590685E-2</v>
      </c>
      <c r="F97"/>
      <c r="G97"/>
    </row>
    <row r="98" spans="1:7" hidden="1" x14ac:dyDescent="0.25">
      <c r="A98"/>
      <c r="B98" s="50">
        <f t="shared" si="4"/>
        <v>116.6666666666668</v>
      </c>
      <c r="C98" s="49">
        <f t="shared" si="3"/>
        <v>1.3812182313510599E-2</v>
      </c>
      <c r="F98"/>
      <c r="G98"/>
    </row>
    <row r="99" spans="1:7" hidden="1" x14ac:dyDescent="0.25">
      <c r="A99"/>
      <c r="B99" s="50">
        <f t="shared" si="4"/>
        <v>118.33333333333347</v>
      </c>
      <c r="C99" s="49">
        <f t="shared" si="3"/>
        <v>1.2945343708142269E-2</v>
      </c>
      <c r="F99"/>
      <c r="G99"/>
    </row>
    <row r="100" spans="1:7" hidden="1" x14ac:dyDescent="0.25">
      <c r="A100"/>
      <c r="B100" s="50">
        <f t="shared" si="4"/>
        <v>120.00000000000014</v>
      </c>
      <c r="C100" s="49">
        <f t="shared" si="3"/>
        <v>1.2058243210909416E-2</v>
      </c>
      <c r="F100"/>
      <c r="G100"/>
    </row>
    <row r="101" spans="1:7" hidden="1" x14ac:dyDescent="0.25">
      <c r="A101"/>
      <c r="B101" s="50">
        <f t="shared" si="4"/>
        <v>121.66666666666681</v>
      </c>
      <c r="C101" s="49">
        <f t="shared" si="3"/>
        <v>1.1162813334891367E-2</v>
      </c>
      <c r="F101"/>
      <c r="G101"/>
    </row>
    <row r="102" spans="1:7" hidden="1" x14ac:dyDescent="0.25">
      <c r="A102"/>
      <c r="B102" s="50">
        <f t="shared" si="4"/>
        <v>123.33333333333348</v>
      </c>
      <c r="C102" s="49">
        <f t="shared" ref="C102:C133" si="5">IF(ISNONTEXT($C$11),_xlfn.NORM.DIST(B102,$C$8,$C$11,FALSE),NA())</f>
        <v>1.0270284060316524E-2</v>
      </c>
      <c r="F102"/>
      <c r="G102"/>
    </row>
    <row r="103" spans="1:7" hidden="1" x14ac:dyDescent="0.25">
      <c r="A103"/>
      <c r="B103" s="50">
        <f t="shared" si="4"/>
        <v>125.00000000000016</v>
      </c>
      <c r="C103" s="49">
        <f t="shared" si="5"/>
        <v>9.3909692551216815E-3</v>
      </c>
      <c r="F103"/>
      <c r="G103"/>
    </row>
    <row r="104" spans="1:7" hidden="1" x14ac:dyDescent="0.25">
      <c r="A104"/>
      <c r="B104" s="50">
        <f t="shared" si="4"/>
        <v>126.66666666666683</v>
      </c>
      <c r="C104" s="49">
        <f t="shared" si="5"/>
        <v>8.5340965443170269E-3</v>
      </c>
      <c r="F104"/>
      <c r="G104"/>
    </row>
    <row r="105" spans="1:7" hidden="1" x14ac:dyDescent="0.25">
      <c r="A105"/>
      <c r="B105" s="50">
        <f t="shared" si="4"/>
        <v>128.33333333333348</v>
      </c>
      <c r="C105" s="49">
        <f t="shared" si="5"/>
        <v>7.7076831707223181E-3</v>
      </c>
      <c r="F105"/>
      <c r="G105"/>
    </row>
    <row r="106" spans="1:7" hidden="1" x14ac:dyDescent="0.25">
      <c r="A106"/>
      <c r="B106" s="50">
        <f t="shared" si="4"/>
        <v>130.00000000000014</v>
      </c>
      <c r="C106" s="49">
        <f t="shared" si="5"/>
        <v>6.9184582903431806E-3</v>
      </c>
      <c r="F106"/>
      <c r="G106"/>
    </row>
    <row r="107" spans="1:7" hidden="1" x14ac:dyDescent="0.25">
      <c r="A107"/>
      <c r="B107" s="50">
        <f t="shared" si="4"/>
        <v>131.6666666666668</v>
      </c>
      <c r="C107" s="49">
        <f t="shared" si="5"/>
        <v>6.1718302046297789E-3</v>
      </c>
      <c r="F107"/>
      <c r="G107"/>
    </row>
    <row r="108" spans="1:7" hidden="1" x14ac:dyDescent="0.25">
      <c r="A108"/>
      <c r="B108" s="50">
        <f t="shared" si="4"/>
        <v>133.33333333333346</v>
      </c>
      <c r="C108" s="49">
        <f t="shared" si="5"/>
        <v>5.4718953371839249E-3</v>
      </c>
      <c r="F108"/>
      <c r="G108"/>
    </row>
    <row r="109" spans="1:7" hidden="1" x14ac:dyDescent="0.25">
      <c r="A109"/>
      <c r="B109" s="50">
        <f t="shared" si="4"/>
        <v>135.00000000000011</v>
      </c>
      <c r="C109" s="49">
        <f t="shared" si="5"/>
        <v>4.821484379888219E-3</v>
      </c>
      <c r="F109"/>
      <c r="G109"/>
    </row>
    <row r="110" spans="1:7" hidden="1" x14ac:dyDescent="0.25">
      <c r="A110"/>
      <c r="B110" s="50">
        <f t="shared" si="4"/>
        <v>136.66666666666677</v>
      </c>
      <c r="C110" s="49">
        <f t="shared" si="5"/>
        <v>4.2222400041961811E-3</v>
      </c>
      <c r="F110"/>
      <c r="G110"/>
    </row>
    <row r="111" spans="1:7" hidden="1" x14ac:dyDescent="0.25">
      <c r="A111"/>
      <c r="B111" s="50">
        <f t="shared" si="4"/>
        <v>138.33333333333343</v>
      </c>
      <c r="C111" s="49">
        <f t="shared" si="5"/>
        <v>3.6747198740548167E-3</v>
      </c>
      <c r="F111"/>
      <c r="G111"/>
    </row>
    <row r="112" spans="1:7" hidden="1" x14ac:dyDescent="0.25">
      <c r="A112"/>
      <c r="B112" s="50">
        <f t="shared" si="4"/>
        <v>140.00000000000009</v>
      </c>
      <c r="C112" s="49">
        <f t="shared" si="5"/>
        <v>3.1785184010991101E-3</v>
      </c>
      <c r="F112"/>
      <c r="G112"/>
    </row>
    <row r="113" spans="1:7" hidden="1" x14ac:dyDescent="0.25">
      <c r="A113"/>
      <c r="B113" s="50">
        <f t="shared" si="4"/>
        <v>141.66666666666674</v>
      </c>
      <c r="C113" s="49">
        <f t="shared" si="5"/>
        <v>2.7324007236508388E-3</v>
      </c>
      <c r="F113"/>
      <c r="G113"/>
    </row>
    <row r="114" spans="1:7" hidden="1" x14ac:dyDescent="0.25">
      <c r="A114"/>
      <c r="B114" s="50">
        <f t="shared" si="4"/>
        <v>143.3333333333334</v>
      </c>
      <c r="C114" s="49">
        <f t="shared" si="5"/>
        <v>2.3344427257994522E-3</v>
      </c>
      <c r="F114"/>
      <c r="G114"/>
    </row>
    <row r="115" spans="1:7" hidden="1" x14ac:dyDescent="0.25">
      <c r="A115"/>
      <c r="B115" s="50">
        <f t="shared" si="4"/>
        <v>145.00000000000006</v>
      </c>
      <c r="C115" s="49">
        <f t="shared" si="5"/>
        <v>1.9821714870604792E-3</v>
      </c>
      <c r="F115"/>
      <c r="G115"/>
    </row>
    <row r="116" spans="1:7" hidden="1" x14ac:dyDescent="0.25">
      <c r="A116"/>
      <c r="B116" s="50">
        <f t="shared" si="4"/>
        <v>146.66666666666671</v>
      </c>
      <c r="C116" s="49">
        <f t="shared" si="5"/>
        <v>1.6727013057765325E-3</v>
      </c>
      <c r="F116"/>
      <c r="G116"/>
    </row>
    <row r="117" spans="1:7" hidden="1" x14ac:dyDescent="0.25">
      <c r="A117"/>
      <c r="B117" s="50">
        <f t="shared" si="4"/>
        <v>148.33333333333337</v>
      </c>
      <c r="C117" s="49">
        <f t="shared" si="5"/>
        <v>1.4028613075793869E-3</v>
      </c>
      <c r="F117"/>
      <c r="G117"/>
    </row>
    <row r="118" spans="1:7" hidden="1" x14ac:dyDescent="0.25">
      <c r="A118"/>
      <c r="B118" s="50">
        <f t="shared" si="4"/>
        <v>150.00000000000003</v>
      </c>
      <c r="C118" s="49">
        <f t="shared" si="5"/>
        <v>1.1693115731494915E-3</v>
      </c>
      <c r="F118"/>
      <c r="G118"/>
    </row>
    <row r="119" spans="1:7" hidden="1" x14ac:dyDescent="0.25">
      <c r="A119"/>
      <c r="B119" s="50">
        <f t="shared" si="4"/>
        <v>151.66666666666669</v>
      </c>
      <c r="C119" s="49">
        <f t="shared" si="5"/>
        <v>9.6864564217783984E-4</v>
      </c>
      <c r="F119"/>
      <c r="G119"/>
    </row>
    <row r="120" spans="1:7" hidden="1" x14ac:dyDescent="0.25">
      <c r="A120"/>
      <c r="B120" s="50">
        <f t="shared" si="4"/>
        <v>153.33333333333334</v>
      </c>
      <c r="C120" s="49">
        <f t="shared" si="5"/>
        <v>7.9747812611742944E-4</v>
      </c>
      <c r="F120"/>
      <c r="G120"/>
    </row>
    <row r="121" spans="1:7" hidden="1" x14ac:dyDescent="0.25">
      <c r="A121"/>
      <c r="B121" s="50">
        <f t="shared" si="4"/>
        <v>155</v>
      </c>
      <c r="C121" s="49">
        <f t="shared" si="5"/>
        <v>6.5251695417308203E-4</v>
      </c>
      <c r="F121"/>
      <c r="G121"/>
    </row>
    <row r="122" spans="1:7" hidden="1" x14ac:dyDescent="0.25">
      <c r="A122"/>
      <c r="B122" s="50">
        <f t="shared" si="4"/>
        <v>156.66666666666666</v>
      </c>
      <c r="C122" s="49">
        <f t="shared" si="5"/>
        <v>5.3062045879479294E-4</v>
      </c>
      <c r="F122"/>
      <c r="G122"/>
    </row>
    <row r="123" spans="1:7" hidden="1" x14ac:dyDescent="0.25">
      <c r="A123"/>
      <c r="B123" s="50">
        <f t="shared" ref="B123:B138" si="6">IF(ISNONTEXT($C$36),B122+$C$36,"")</f>
        <v>158.33333333333331</v>
      </c>
      <c r="C123" s="49">
        <f t="shared" si="5"/>
        <v>4.2884006297881134E-4</v>
      </c>
      <c r="F123"/>
      <c r="G123"/>
    </row>
    <row r="124" spans="1:7" hidden="1" x14ac:dyDescent="0.25">
      <c r="A124"/>
      <c r="B124" s="50">
        <f t="shared" si="6"/>
        <v>159.99999999999997</v>
      </c>
      <c r="C124" s="49">
        <f t="shared" si="5"/>
        <v>3.4444975590153579E-4</v>
      </c>
      <c r="F124"/>
      <c r="G124"/>
    </row>
    <row r="125" spans="1:7" hidden="1" x14ac:dyDescent="0.25">
      <c r="A125"/>
      <c r="B125" s="50">
        <f t="shared" si="6"/>
        <v>161.66666666666663</v>
      </c>
      <c r="C125" s="49">
        <f t="shared" si="5"/>
        <v>2.7496383815508134E-4</v>
      </c>
      <c r="F125"/>
      <c r="G125"/>
    </row>
    <row r="126" spans="1:7" hidden="1" x14ac:dyDescent="0.25">
      <c r="A126"/>
      <c r="B126" s="50">
        <f t="shared" si="6"/>
        <v>163.33333333333329</v>
      </c>
      <c r="C126" s="49">
        <f t="shared" si="5"/>
        <v>2.1814459220510324E-4</v>
      </c>
      <c r="F126"/>
      <c r="G126"/>
    </row>
    <row r="127" spans="1:7" hidden="1" x14ac:dyDescent="0.25">
      <c r="A127"/>
      <c r="B127" s="50">
        <f t="shared" si="6"/>
        <v>164.99999999999994</v>
      </c>
      <c r="C127" s="49">
        <f t="shared" si="5"/>
        <v>1.7200160169201652E-4</v>
      </c>
      <c r="F127"/>
      <c r="G127"/>
    </row>
    <row r="128" spans="1:7" hidden="1" x14ac:dyDescent="0.25">
      <c r="A128"/>
      <c r="B128" s="50">
        <f t="shared" si="6"/>
        <v>166.6666666666666</v>
      </c>
      <c r="C128" s="49">
        <f t="shared" si="5"/>
        <v>1.3478442205892521E-4</v>
      </c>
      <c r="F128"/>
      <c r="G128"/>
    </row>
    <row r="129" spans="1:7" hidden="1" x14ac:dyDescent="0.25">
      <c r="A129"/>
      <c r="B129" s="50">
        <f t="shared" si="6"/>
        <v>168.33333333333326</v>
      </c>
      <c r="C129" s="49">
        <f t="shared" si="5"/>
        <v>1.049702134453178E-4</v>
      </c>
      <c r="F129"/>
      <c r="G129"/>
    </row>
    <row r="130" spans="1:7" hidden="1" x14ac:dyDescent="0.25">
      <c r="A130"/>
      <c r="B130" s="50">
        <f t="shared" si="6"/>
        <v>169.99999999999991</v>
      </c>
      <c r="C130" s="49">
        <f t="shared" si="5"/>
        <v>8.1247803657191444E-5</v>
      </c>
      <c r="F130"/>
      <c r="G130"/>
    </row>
    <row r="131" spans="1:7" hidden="1" x14ac:dyDescent="0.25">
      <c r="A131"/>
      <c r="B131" s="50">
        <f t="shared" si="6"/>
        <v>171.66666666666657</v>
      </c>
      <c r="C131" s="49">
        <f t="shared" si="5"/>
        <v>6.2499472075872614E-5</v>
      </c>
      <c r="F131"/>
      <c r="G131"/>
    </row>
    <row r="132" spans="1:7" hidden="1" x14ac:dyDescent="0.25">
      <c r="A132"/>
      <c r="B132" s="50">
        <f t="shared" si="6"/>
        <v>173.33333333333323</v>
      </c>
      <c r="C132" s="49">
        <f t="shared" si="5"/>
        <v>4.7781550462479007E-5</v>
      </c>
      <c r="F132"/>
      <c r="G132"/>
    </row>
    <row r="133" spans="1:7" hidden="1" x14ac:dyDescent="0.25">
      <c r="A133"/>
      <c r="B133" s="50">
        <f t="shared" si="6"/>
        <v>174.99999999999989</v>
      </c>
      <c r="C133" s="49">
        <f t="shared" si="5"/>
        <v>3.6304737172545869E-5</v>
      </c>
      <c r="F133"/>
      <c r="G133"/>
    </row>
    <row r="134" spans="1:7" hidden="1" x14ac:dyDescent="0.25">
      <c r="A134"/>
      <c r="B134" s="50">
        <f t="shared" si="6"/>
        <v>176.66666666666654</v>
      </c>
      <c r="C134" s="49">
        <f t="shared" ref="C134:C138" si="7">IF(ISNONTEXT($C$11),_xlfn.NORM.DIST(B134,$C$8,$C$11,FALSE),NA())</f>
        <v>2.7414828025985718E-5</v>
      </c>
      <c r="F134"/>
      <c r="G134"/>
    </row>
    <row r="135" spans="1:7" hidden="1" x14ac:dyDescent="0.25">
      <c r="A135"/>
      <c r="B135" s="50">
        <f t="shared" si="6"/>
        <v>178.3333333333332</v>
      </c>
      <c r="C135" s="49">
        <f t="shared" si="7"/>
        <v>2.0574387949073443E-5</v>
      </c>
      <c r="F135"/>
      <c r="G135"/>
    </row>
    <row r="136" spans="1:7" hidden="1" x14ac:dyDescent="0.25">
      <c r="A136"/>
      <c r="B136" s="50">
        <f t="shared" si="6"/>
        <v>179.99999999999986</v>
      </c>
      <c r="C136" s="49">
        <f t="shared" si="7"/>
        <v>1.5345727894980069E-5</v>
      </c>
      <c r="F136"/>
      <c r="G136"/>
    </row>
    <row r="137" spans="1:7" hidden="1" x14ac:dyDescent="0.25">
      <c r="A137"/>
      <c r="B137" s="50">
        <f t="shared" si="6"/>
        <v>181.66666666666652</v>
      </c>
      <c r="C137" s="49">
        <f t="shared" si="7"/>
        <v>1.1375414528249754E-5</v>
      </c>
      <c r="F137"/>
      <c r="G137"/>
    </row>
    <row r="138" spans="1:7" hidden="1" x14ac:dyDescent="0.25">
      <c r="A138"/>
      <c r="B138" s="50">
        <f t="shared" si="6"/>
        <v>183.33333333333317</v>
      </c>
      <c r="C138" s="49">
        <f t="shared" si="7"/>
        <v>8.3804268559539911E-6</v>
      </c>
      <c r="F138"/>
      <c r="G138"/>
    </row>
    <row r="139" spans="1:7" x14ac:dyDescent="0.25">
      <c r="A139"/>
      <c r="B139" s="171" t="s">
        <v>810</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VLookups!$A$43:$A$44</xm:f>
          </x14:formula1>
          <xm:sqref>C13</xm:sqref>
        </x14:dataValidation>
        <x14:dataValidation type="list" allowBlank="1" showInputMessage="1" showErrorMessage="1" xr:uid="{9FD68E0B-F531-4749-9EA8-FBF81CDF0D73}">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149</v>
      </c>
      <c r="C1" s="5"/>
      <c r="D1" s="5"/>
      <c r="E1" s="2"/>
      <c r="F1" s="2"/>
      <c r="G1" s="5"/>
      <c r="H1" s="2"/>
      <c r="I1" s="2"/>
      <c r="J1" s="5"/>
      <c r="K1" s="5"/>
      <c r="L1" s="5"/>
      <c r="M1" s="5"/>
      <c r="N1" s="35"/>
      <c r="O1" s="35"/>
      <c r="P1" s="35"/>
      <c r="Q1" s="35"/>
      <c r="R1" s="35"/>
      <c r="S1" s="35"/>
      <c r="T1" s="5"/>
    </row>
    <row r="2" spans="1:22" ht="24.95" customHeight="1" x14ac:dyDescent="0.25">
      <c r="A2" s="160" t="s">
        <v>139</v>
      </c>
      <c r="B2" s="135"/>
      <c r="C2" s="135"/>
      <c r="D2" s="135"/>
      <c r="E2" s="134"/>
      <c r="F2" s="134"/>
      <c r="G2" s="136"/>
      <c r="H2" s="134"/>
      <c r="I2" s="134"/>
      <c r="J2" s="136"/>
      <c r="K2" s="136"/>
      <c r="L2" s="136"/>
      <c r="M2" s="136"/>
      <c r="N2" s="137"/>
      <c r="O2" s="137"/>
      <c r="P2" s="137"/>
      <c r="Q2" s="137"/>
      <c r="R2" s="137"/>
      <c r="S2" s="137"/>
      <c r="T2" s="136"/>
    </row>
    <row r="3" spans="1:22" x14ac:dyDescent="0.25">
      <c r="A3" s="134"/>
      <c r="B3" s="58" t="s">
        <v>42</v>
      </c>
      <c r="C3" s="58" t="s">
        <v>6</v>
      </c>
      <c r="D3" s="58" t="s">
        <v>43</v>
      </c>
      <c r="E3" s="134"/>
      <c r="F3" s="134"/>
      <c r="G3" s="136"/>
      <c r="H3" s="134"/>
      <c r="I3" s="134"/>
      <c r="J3" s="136"/>
      <c r="K3" s="138" t="s">
        <v>86</v>
      </c>
      <c r="L3" s="136"/>
      <c r="M3" s="136"/>
      <c r="N3" s="137"/>
      <c r="O3" s="137"/>
      <c r="P3" s="137"/>
      <c r="Q3" s="137"/>
      <c r="R3" s="137"/>
      <c r="S3" s="137"/>
      <c r="T3" s="136"/>
    </row>
    <row r="4" spans="1:22" x14ac:dyDescent="0.25">
      <c r="A4" s="134"/>
      <c r="B4" s="158">
        <v>60</v>
      </c>
      <c r="C4" s="158">
        <v>120</v>
      </c>
      <c r="D4" s="158">
        <v>240</v>
      </c>
      <c r="E4" s="152" t="s">
        <v>129</v>
      </c>
      <c r="F4" s="134"/>
      <c r="G4" s="136"/>
      <c r="H4" s="134"/>
      <c r="I4" s="134"/>
      <c r="J4" s="136"/>
      <c r="K4" s="139">
        <f>IF(J18="","",J18^2)</f>
        <v>1458.0000000000002</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140</v>
      </c>
      <c r="E6" s="125">
        <f>IF(OR(ISBLANK(C4),ISBLANK(D4),ISBLANK(B4)),"",IF(AND(B4&gt;0,C4&gt;0,D4&gt;0),IF(C4&gt;B4,IF(D4&gt;C4,1,-1),-1)))</f>
        <v>1</v>
      </c>
      <c r="F6" s="125">
        <f>IF(OR(ISBLANK(B4),ISBLANK(C4),ISBLANK(D4)),"",IFERROR(MIN(C4-B4,D4-C4)/MAX(C4-B4,D4-C4),""))</f>
        <v>0.5</v>
      </c>
      <c r="G6" s="345" t="s">
        <v>118</v>
      </c>
      <c r="H6" s="346"/>
      <c r="I6" s="346"/>
      <c r="J6" s="346"/>
      <c r="K6" s="346"/>
      <c r="L6" s="346"/>
      <c r="M6" s="346"/>
      <c r="N6" s="346"/>
      <c r="O6" s="346"/>
      <c r="P6" s="346"/>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130</v>
      </c>
      <c r="G8" s="57" t="s">
        <v>70</v>
      </c>
      <c r="H8" s="134"/>
      <c r="I8" s="134"/>
      <c r="J8" s="134"/>
      <c r="K8" s="134"/>
      <c r="L8" s="146"/>
      <c r="M8" s="136"/>
      <c r="N8" s="137"/>
      <c r="O8" s="137"/>
      <c r="P8" s="137"/>
      <c r="Q8" s="137"/>
      <c r="R8" s="137"/>
      <c r="S8" s="137"/>
      <c r="T8" s="136"/>
    </row>
    <row r="9" spans="1:22" ht="15.75" customHeight="1" x14ac:dyDescent="0.25">
      <c r="A9" s="153"/>
      <c r="B9" s="153"/>
      <c r="C9" s="153"/>
      <c r="D9" s="153"/>
      <c r="E9" s="153"/>
      <c r="F9" s="154" t="s">
        <v>131</v>
      </c>
      <c r="G9" s="133">
        <f>IF(AND(B4&gt;0,C4&gt;0,D4&gt;0),(B4+(4*C4)+D4)/6,"")</f>
        <v>130</v>
      </c>
      <c r="H9" s="150" t="s">
        <v>132</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141</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134</v>
      </c>
      <c r="H12" s="127" t="s">
        <v>1</v>
      </c>
      <c r="I12" s="149" t="s">
        <v>121</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61" t="s">
        <v>187</v>
      </c>
      <c r="B14" s="361"/>
      <c r="C14" s="361"/>
      <c r="D14" s="361"/>
      <c r="E14" s="361"/>
      <c r="F14" s="361"/>
      <c r="G14" s="361"/>
      <c r="H14" s="362"/>
      <c r="I14" s="58" t="s">
        <v>183</v>
      </c>
      <c r="J14" s="173" t="s">
        <v>186</v>
      </c>
      <c r="K14" s="183"/>
      <c r="L14" s="183"/>
      <c r="M14" s="183"/>
      <c r="N14" s="183"/>
      <c r="O14" s="183"/>
      <c r="P14" s="183"/>
      <c r="Q14" s="183"/>
      <c r="R14" s="183"/>
      <c r="S14" s="183"/>
      <c r="T14" s="183"/>
    </row>
    <row r="15" spans="1:22" ht="20.100000000000001" customHeight="1" x14ac:dyDescent="0.25">
      <c r="A15" s="361"/>
      <c r="B15" s="361"/>
      <c r="C15" s="361"/>
      <c r="D15" s="361"/>
      <c r="E15" s="361"/>
      <c r="F15" s="361"/>
      <c r="G15" s="361"/>
      <c r="H15" s="362"/>
      <c r="I15" s="58"/>
      <c r="J15" s="173" t="s">
        <v>188</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59" t="s">
        <v>120</v>
      </c>
      <c r="B17" s="359"/>
      <c r="C17" s="359"/>
      <c r="D17" s="359"/>
      <c r="E17" s="359"/>
      <c r="F17" s="359"/>
      <c r="G17" s="359"/>
      <c r="H17" s="359"/>
      <c r="I17" s="360"/>
      <c r="J17" s="57" t="s">
        <v>68</v>
      </c>
      <c r="K17" s="2"/>
      <c r="L17" s="358" t="s">
        <v>111</v>
      </c>
      <c r="M17" s="358"/>
      <c r="N17" s="358"/>
      <c r="O17" s="358"/>
      <c r="P17" s="358"/>
      <c r="Q17" s="358"/>
      <c r="R17" s="358"/>
      <c r="S17" s="358"/>
      <c r="T17" s="358"/>
    </row>
    <row r="18" spans="1:20" ht="19.899999999999999" customHeight="1" x14ac:dyDescent="0.25">
      <c r="A18" s="359"/>
      <c r="B18" s="359"/>
      <c r="C18" s="359"/>
      <c r="D18" s="359"/>
      <c r="E18" s="359"/>
      <c r="F18" s="359"/>
      <c r="G18" s="359"/>
      <c r="H18" s="359"/>
      <c r="I18" s="360"/>
      <c r="J18" s="128">
        <f>IF(AND(B4&gt;0,C4&gt;0,D4&gt;0,NOT(ISBLANK(H12))),(D4-B4)*VLOOKUP(H12,VLookups!$A$4:$B$13,2,FALSE),"")</f>
        <v>38.183766184073569</v>
      </c>
      <c r="K18" s="2"/>
      <c r="L18" s="358"/>
      <c r="M18" s="358"/>
      <c r="N18" s="358"/>
      <c r="O18" s="358"/>
      <c r="P18" s="358"/>
      <c r="Q18" s="358"/>
      <c r="R18" s="358"/>
      <c r="S18" s="358"/>
      <c r="T18" s="358"/>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116</v>
      </c>
      <c r="K20" s="2"/>
      <c r="L20" s="347" t="s">
        <v>77</v>
      </c>
      <c r="M20" s="348"/>
      <c r="N20" s="150" t="s">
        <v>128</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50" t="s">
        <v>74</v>
      </c>
      <c r="M22" s="350" t="s">
        <v>75</v>
      </c>
      <c r="N22" s="176" t="s">
        <v>124</v>
      </c>
      <c r="O22" s="35"/>
      <c r="P22" s="35"/>
      <c r="Q22" s="35"/>
      <c r="R22" s="35"/>
      <c r="S22" s="35"/>
      <c r="T22" s="5"/>
    </row>
    <row r="23" spans="1:20" ht="15" customHeight="1" x14ac:dyDescent="0.25">
      <c r="A23" s="2"/>
      <c r="B23" s="5"/>
      <c r="C23" s="5"/>
      <c r="D23" s="5"/>
      <c r="E23" s="2"/>
      <c r="F23" s="2"/>
      <c r="G23" s="5"/>
      <c r="H23" s="2"/>
      <c r="I23" s="2"/>
      <c r="J23" s="175"/>
      <c r="K23" s="2"/>
      <c r="L23" s="351"/>
      <c r="M23" s="351"/>
      <c r="N23" s="176" t="s">
        <v>125</v>
      </c>
      <c r="O23" s="35"/>
      <c r="P23" s="35"/>
      <c r="Q23" s="35"/>
      <c r="R23" s="35"/>
      <c r="S23" s="35"/>
      <c r="T23" s="5"/>
    </row>
    <row r="24" spans="1:20" ht="20.100000000000001" customHeight="1" x14ac:dyDescent="0.25">
      <c r="A24" s="2"/>
      <c r="B24" s="5"/>
      <c r="C24" s="5"/>
      <c r="D24" s="5"/>
      <c r="E24" s="2"/>
      <c r="F24" s="2"/>
      <c r="G24" s="5"/>
      <c r="H24" s="2"/>
      <c r="I24" s="2"/>
      <c r="J24" s="126" t="s">
        <v>112</v>
      </c>
      <c r="K24" s="2"/>
      <c r="L24" s="159">
        <v>150</v>
      </c>
      <c r="M24" s="286">
        <f>IF(AND(L24&gt;0,C4&gt;0,J18&gt;0,NOT(ISBLANK(H12))),ABS(VLOOKUP($L$20,VLookups!$A$43:$B$44,2,FALSE)-_xlfn.NORM.DIST(L24,G9,J18,TRUE)),"")</f>
        <v>0.69978519138354423</v>
      </c>
      <c r="N24" s="177" t="s">
        <v>133</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117</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49" t="str">
        <f>VLOOKUP(L20,VLookups!A43:C44,3,FALSE)</f>
        <v>Show the likelihood that the SPERT estimates will be EQUAL TO or GREATER THAN an uncertainty</v>
      </c>
      <c r="O27" s="349"/>
      <c r="P27" s="349"/>
      <c r="Q27" s="349"/>
      <c r="R27" s="349"/>
      <c r="S27" s="349"/>
      <c r="T27" s="136"/>
    </row>
    <row r="28" spans="1:20" ht="20.100000000000001" customHeight="1" x14ac:dyDescent="0.25">
      <c r="A28" s="134"/>
      <c r="B28" s="136"/>
      <c r="C28" s="136"/>
      <c r="D28" s="136"/>
      <c r="E28" s="136"/>
      <c r="F28" s="136"/>
      <c r="G28" s="136"/>
      <c r="H28" s="136"/>
      <c r="I28" s="136"/>
      <c r="J28" s="136"/>
      <c r="K28" s="136"/>
      <c r="L28" s="136"/>
      <c r="M28" s="179" t="s">
        <v>114</v>
      </c>
      <c r="N28" s="352" t="s">
        <v>55</v>
      </c>
      <c r="O28" s="353"/>
      <c r="P28" s="353"/>
      <c r="Q28" s="353"/>
      <c r="R28" s="353"/>
      <c r="S28" s="354"/>
      <c r="T28" s="136"/>
    </row>
    <row r="29" spans="1:20" ht="15.75" customHeight="1" x14ac:dyDescent="0.25">
      <c r="A29" s="134"/>
      <c r="B29" s="136"/>
      <c r="C29" s="136"/>
      <c r="D29" s="136"/>
      <c r="E29" s="136"/>
      <c r="F29" s="136"/>
      <c r="G29" s="136"/>
      <c r="H29" s="136"/>
      <c r="I29" s="136"/>
      <c r="J29" s="136"/>
      <c r="K29" s="136"/>
      <c r="L29" s="136"/>
      <c r="M29" s="180" t="s">
        <v>136</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137</v>
      </c>
      <c r="N30" s="131">
        <f>IF(AND($B4&gt;0,$C4&gt;0,$D4&gt;0,NOT(ISBLANK($H12))),_xlfn.NORM.INV(ABS(VLOOKUP($L$20,VLookups!$A$43:$B$44,2,FALSE)-N$29),$G9,$J18),"")</f>
        <v>81.065534668411544</v>
      </c>
      <c r="O30" s="132">
        <f>IF(AND($B4&gt;0,$C4&gt;0,$D4&gt;0,NOT(ISBLANK($H12))),_xlfn.NORM.INV(ABS(VLOOKUP($L$20,VLookups!$A$43:$B$44,2,FALSE)-O$29),$G9,$J18),"")</f>
        <v>178.93446533158846</v>
      </c>
      <c r="P30" s="131">
        <f>IF(AND($B4&gt;0,$C4&gt;0,$D4&gt;0,NOT(ISBLANK($H12))),_xlfn.NORM.INV(ABS(VLOOKUP($L$20,VLookups!$A$43:$B$44,2,FALSE)-P$29),$G9,$J18),"")</f>
        <v>169.57493020979771</v>
      </c>
      <c r="Q30" s="132">
        <f>IF(AND($B4&gt;0,$C4&gt;0,$D4&gt;0,NOT(ISBLANK($H12))),_xlfn.NORM.INV(ABS(VLOOKUP($L$20,VLookups!$A$43:$B$44,2,FALSE)-Q$29),$G9,$J18),"")</f>
        <v>162.13626839829976</v>
      </c>
      <c r="R30" s="131">
        <f>IF(AND($B4&gt;0,$C4&gt;0,$D4&gt;0,NOT(ISBLANK($H12))),_xlfn.NORM.INV(ABS(VLOOKUP($L$20,VLookups!$A$43:$B$44,2,FALSE)-R$29),$G9,$J18),"")</f>
        <v>155.75455891504137</v>
      </c>
      <c r="S30" s="132">
        <f>IF(AND($B4&gt;0,$C4&gt;0,$D4&gt;0,NOT(ISBLANK($H12))),_xlfn.NORM.INV(ABS(VLOOKUP($L$20,VLookups!$A$43:$B$44,2,FALSE)-S$29),$G9,$J18),"")</f>
        <v>150.02358656405212</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135</v>
      </c>
      <c r="B32" s="5"/>
      <c r="C32" s="5"/>
      <c r="D32" s="5"/>
      <c r="E32" s="2"/>
      <c r="F32" s="2"/>
      <c r="G32" s="5"/>
      <c r="H32" s="5"/>
      <c r="I32" s="5"/>
      <c r="J32" s="5"/>
      <c r="K32" s="5"/>
      <c r="L32" s="5"/>
      <c r="M32" s="5"/>
      <c r="N32" s="5"/>
      <c r="O32" s="5"/>
      <c r="P32" s="5"/>
      <c r="Q32" s="5"/>
      <c r="R32" s="5"/>
      <c r="S32" s="5"/>
      <c r="T32" s="5"/>
    </row>
    <row r="33" spans="1:20" x14ac:dyDescent="0.25">
      <c r="A33" s="5"/>
      <c r="B33" s="355" t="s">
        <v>80</v>
      </c>
      <c r="C33" s="356"/>
      <c r="D33" s="357"/>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123</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122</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90</v>
      </c>
      <c r="D38" s="102">
        <v>1</v>
      </c>
      <c r="E38" s="148" t="s">
        <v>113</v>
      </c>
      <c r="F38" s="144"/>
      <c r="G38" s="143"/>
      <c r="H38" s="143"/>
      <c r="I38" s="143"/>
      <c r="J38" s="143"/>
      <c r="K38" s="143"/>
      <c r="L38" s="143"/>
      <c r="M38" s="143"/>
      <c r="N38" s="143"/>
      <c r="O38" s="143"/>
      <c r="P38" s="143"/>
      <c r="Q38" s="143"/>
      <c r="R38" s="143"/>
      <c r="S38" s="143"/>
      <c r="T38" s="143"/>
    </row>
    <row r="39" spans="1:20" x14ac:dyDescent="0.25">
      <c r="A39" s="143"/>
      <c r="B39" s="58" t="s">
        <v>42</v>
      </c>
      <c r="C39" s="58" t="s">
        <v>6</v>
      </c>
      <c r="D39" s="58" t="s">
        <v>43</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126</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119</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127</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4j – © 2015-2019, William W. Davis, MSPM, PMP</v>
      </c>
      <c r="C45" s="5"/>
      <c r="D45" s="5"/>
      <c r="E45" s="5"/>
      <c r="F45" s="2"/>
      <c r="G45" s="2"/>
      <c r="H45" s="5"/>
      <c r="I45" s="5"/>
      <c r="J45" s="2"/>
      <c r="K45" s="5"/>
      <c r="L45" s="5"/>
      <c r="M45" s="5"/>
      <c r="N45" s="5"/>
      <c r="O45" s="5"/>
      <c r="P45" s="5"/>
      <c r="Q45" s="5"/>
      <c r="R45" s="5"/>
      <c r="S45" s="5"/>
      <c r="T45" s="5"/>
    </row>
    <row r="46" spans="1:20" x14ac:dyDescent="0.25">
      <c r="A46" s="2"/>
      <c r="B46" s="343" t="s">
        <v>145</v>
      </c>
      <c r="C46" s="343"/>
      <c r="D46" s="343"/>
      <c r="E46" s="343"/>
      <c r="F46" s="343"/>
      <c r="G46" s="343"/>
      <c r="H46" s="343"/>
      <c r="I46" s="104"/>
      <c r="J46" s="2"/>
      <c r="K46" s="5"/>
      <c r="L46" s="5"/>
      <c r="M46" s="5"/>
      <c r="N46" s="5"/>
      <c r="O46" s="5"/>
      <c r="P46" s="5"/>
      <c r="Q46" s="5"/>
      <c r="R46" s="5"/>
      <c r="S46" s="5"/>
      <c r="T46" s="5"/>
    </row>
    <row r="47" spans="1:20" x14ac:dyDescent="0.25">
      <c r="A47" s="2"/>
      <c r="B47" s="343" t="s">
        <v>146</v>
      </c>
      <c r="C47" s="343"/>
      <c r="D47" s="343"/>
      <c r="E47" s="343"/>
      <c r="F47" s="343"/>
      <c r="G47" s="343"/>
      <c r="H47" s="343"/>
      <c r="I47" s="104"/>
      <c r="J47" s="2"/>
      <c r="K47" s="5"/>
      <c r="L47" s="5"/>
      <c r="M47" s="5"/>
      <c r="N47" s="5"/>
      <c r="O47" s="5"/>
      <c r="P47" s="5"/>
      <c r="Q47" s="5"/>
      <c r="R47" s="5"/>
      <c r="S47" s="5"/>
      <c r="T47" s="5"/>
    </row>
    <row r="48" spans="1:20" x14ac:dyDescent="0.25">
      <c r="A48" s="2"/>
      <c r="B48" s="343" t="s">
        <v>95</v>
      </c>
      <c r="C48" s="343"/>
      <c r="D48" s="343"/>
      <c r="E48" s="343"/>
      <c r="F48" s="343"/>
      <c r="G48" s="343"/>
      <c r="H48" s="343"/>
      <c r="I48" s="104"/>
      <c r="J48" s="2"/>
      <c r="K48" s="5"/>
      <c r="L48" s="5"/>
      <c r="M48" s="5"/>
      <c r="N48" s="5"/>
      <c r="O48" s="5"/>
      <c r="P48" s="5"/>
      <c r="Q48" s="5"/>
      <c r="R48" s="5"/>
      <c r="S48" s="5"/>
      <c r="T48" s="5"/>
    </row>
    <row r="49" spans="1:20" x14ac:dyDescent="0.25">
      <c r="A49" s="2"/>
      <c r="B49" s="343" t="s">
        <v>228</v>
      </c>
      <c r="C49" s="343"/>
      <c r="D49" s="343"/>
      <c r="E49" s="343"/>
      <c r="F49" s="343"/>
      <c r="G49" s="343"/>
      <c r="H49" s="343"/>
      <c r="I49" s="104"/>
      <c r="J49" s="2"/>
      <c r="K49" s="5"/>
      <c r="L49" s="5"/>
      <c r="M49" s="5"/>
      <c r="N49" s="5"/>
      <c r="O49" s="5"/>
      <c r="P49" s="5"/>
      <c r="Q49" s="5"/>
      <c r="R49" s="5"/>
      <c r="S49" s="5"/>
      <c r="T49" s="5"/>
    </row>
    <row r="50" spans="1:20" x14ac:dyDescent="0.25">
      <c r="A50" s="2"/>
      <c r="B50" s="343" t="s">
        <v>96</v>
      </c>
      <c r="C50" s="343"/>
      <c r="D50" s="343"/>
      <c r="E50" s="343"/>
      <c r="F50" s="343"/>
      <c r="G50" s="343"/>
      <c r="H50" s="343"/>
      <c r="I50" s="104"/>
      <c r="J50" s="2"/>
      <c r="K50" s="5"/>
      <c r="L50" s="5"/>
      <c r="M50" s="5"/>
      <c r="N50" s="5"/>
      <c r="O50" s="5"/>
      <c r="P50" s="5"/>
      <c r="Q50" s="5"/>
      <c r="R50" s="5"/>
      <c r="S50" s="5"/>
      <c r="T50" s="5"/>
    </row>
    <row r="51" spans="1:20" x14ac:dyDescent="0.25">
      <c r="A51" s="2"/>
      <c r="B51" s="155" t="s">
        <v>223</v>
      </c>
      <c r="C51" s="5"/>
      <c r="D51" s="5"/>
      <c r="E51" s="5"/>
      <c r="F51" s="2"/>
      <c r="G51" s="2"/>
      <c r="H51" s="5"/>
      <c r="I51" s="5"/>
      <c r="J51" s="2"/>
      <c r="K51" s="5"/>
      <c r="L51" s="5"/>
      <c r="M51" s="5"/>
      <c r="N51" s="5"/>
      <c r="O51" s="5"/>
      <c r="P51" s="5"/>
      <c r="Q51" s="5"/>
      <c r="R51" s="5"/>
      <c r="S51" s="5"/>
      <c r="T51" s="5"/>
    </row>
    <row r="52" spans="1:20" x14ac:dyDescent="0.25">
      <c r="A52" s="2"/>
      <c r="B52" s="155" t="s">
        <v>93</v>
      </c>
      <c r="C52" s="5"/>
      <c r="D52" s="5"/>
      <c r="E52" s="5"/>
      <c r="F52" s="2"/>
      <c r="G52" s="2"/>
      <c r="H52" s="5"/>
      <c r="I52" s="5"/>
      <c r="J52" s="2"/>
      <c r="K52" s="5"/>
      <c r="L52" s="5"/>
      <c r="M52" s="5"/>
      <c r="N52" s="5"/>
      <c r="O52" s="5"/>
      <c r="P52" s="5"/>
      <c r="Q52" s="5"/>
      <c r="R52" s="5"/>
      <c r="S52" s="5"/>
      <c r="T52" s="5"/>
    </row>
    <row r="53" spans="1:20" x14ac:dyDescent="0.25">
      <c r="A53" s="19"/>
      <c r="B53" s="155" t="s">
        <v>222</v>
      </c>
      <c r="C53" s="5"/>
      <c r="D53" s="5"/>
      <c r="E53" s="2"/>
      <c r="F53" s="2"/>
      <c r="G53" s="5"/>
      <c r="H53" s="2"/>
      <c r="I53" s="2"/>
      <c r="J53" s="5"/>
      <c r="K53" s="5"/>
      <c r="L53" s="5"/>
      <c r="M53" s="5"/>
      <c r="N53" s="5"/>
      <c r="O53" s="5"/>
      <c r="P53" s="5"/>
      <c r="Q53" s="5"/>
      <c r="R53" s="5"/>
      <c r="S53" s="5"/>
      <c r="T53" s="5"/>
    </row>
    <row r="54" spans="1:20" x14ac:dyDescent="0.25">
      <c r="A54" s="19"/>
      <c r="B54" s="155" t="s">
        <v>224</v>
      </c>
      <c r="C54" s="5"/>
      <c r="D54" s="5"/>
      <c r="E54" s="2"/>
      <c r="F54" s="2"/>
      <c r="G54" s="5"/>
      <c r="H54" s="2"/>
      <c r="I54" s="2"/>
      <c r="J54" s="5"/>
      <c r="K54" s="5"/>
      <c r="L54" s="5"/>
      <c r="M54" s="5"/>
      <c r="N54" s="5"/>
      <c r="O54" s="5"/>
      <c r="P54" s="5"/>
      <c r="Q54" s="5"/>
      <c r="R54" s="5"/>
      <c r="S54" s="5"/>
      <c r="T54" s="5"/>
    </row>
    <row r="55" spans="1:20" x14ac:dyDescent="0.25">
      <c r="A55" s="19"/>
      <c r="B55" s="155" t="s">
        <v>807</v>
      </c>
      <c r="C55" s="5"/>
      <c r="D55" s="5"/>
      <c r="E55" s="2"/>
      <c r="F55" s="2"/>
      <c r="G55" s="5"/>
      <c r="H55" s="2"/>
      <c r="I55" s="2"/>
      <c r="J55" s="5"/>
      <c r="K55" s="5"/>
      <c r="L55" s="5"/>
      <c r="M55" s="5"/>
      <c r="N55" s="5"/>
      <c r="O55" s="5"/>
      <c r="P55" s="5"/>
      <c r="Q55" s="5"/>
      <c r="R55" s="5"/>
      <c r="S55" s="5"/>
      <c r="T55" s="5"/>
    </row>
    <row r="56" spans="1:20" x14ac:dyDescent="0.25">
      <c r="A56" s="19"/>
      <c r="B56" s="155" t="s">
        <v>808</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809</v>
      </c>
      <c r="C58" s="5"/>
      <c r="D58" s="5"/>
      <c r="E58" s="2"/>
      <c r="F58" s="2"/>
      <c r="G58" s="5"/>
      <c r="H58" s="2"/>
      <c r="I58" s="2"/>
      <c r="J58" s="5"/>
      <c r="K58" s="5"/>
      <c r="L58" s="5"/>
      <c r="M58" s="5"/>
      <c r="N58" s="5"/>
      <c r="O58" s="5"/>
      <c r="P58" s="5"/>
      <c r="Q58" s="5"/>
      <c r="R58" s="5"/>
      <c r="S58" s="5"/>
      <c r="T58" s="5"/>
    </row>
    <row r="59" spans="1:20" x14ac:dyDescent="0.25">
      <c r="A59" s="19"/>
      <c r="B59" s="155" t="s">
        <v>92</v>
      </c>
      <c r="C59" s="5"/>
      <c r="D59" s="5"/>
      <c r="E59" s="2"/>
      <c r="F59" s="2"/>
      <c r="G59" s="5"/>
      <c r="H59" s="2"/>
      <c r="I59" s="2"/>
      <c r="J59" s="5"/>
      <c r="K59" s="5"/>
      <c r="L59" s="5"/>
      <c r="M59" s="5"/>
      <c r="N59" s="5"/>
      <c r="O59" s="5"/>
      <c r="P59" s="5"/>
      <c r="Q59" s="5"/>
      <c r="R59" s="5"/>
      <c r="S59" s="5"/>
      <c r="T59" s="5"/>
    </row>
    <row r="60" spans="1:20" x14ac:dyDescent="0.25">
      <c r="A60" s="2"/>
      <c r="B60" s="344" t="s">
        <v>814</v>
      </c>
      <c r="C60" s="344"/>
      <c r="D60" s="344"/>
      <c r="E60" s="344"/>
      <c r="F60" s="344"/>
      <c r="G60" s="344"/>
      <c r="H60" s="34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25</v>
      </c>
      <c r="C62" s="51">
        <f>IF(AND(B4&gt;0,C4&gt;0,D4&gt;0),ABS(B4-D4)/60,"")</f>
        <v>3</v>
      </c>
      <c r="D62" s="172" t="s">
        <v>185</v>
      </c>
    </row>
    <row r="63" spans="1:20" hidden="1" x14ac:dyDescent="0.25">
      <c r="B63" s="5"/>
      <c r="C63" s="5"/>
    </row>
    <row r="64" spans="1:20" hidden="1" x14ac:dyDescent="0.25">
      <c r="B64" s="50">
        <f>IF(ISNONTEXT($C$62),B65-$C$62,"")</f>
        <v>0</v>
      </c>
      <c r="C64" s="49">
        <f t="shared" ref="C64:C95" si="0">IF(ISNONTEXT($J$18),_xlfn.NORM.DIST(B64,$G$9,$J$18,FALSE),NA())</f>
        <v>3.1770911651762764E-5</v>
      </c>
    </row>
    <row r="65" spans="1:9" hidden="1" x14ac:dyDescent="0.25">
      <c r="B65" s="50">
        <f t="shared" ref="B65:B83" si="1">IF(ISNONTEXT($C$62),B66-$C$62,"")</f>
        <v>3</v>
      </c>
      <c r="C65" s="49">
        <f t="shared" si="0"/>
        <v>4.1386487365509711E-5</v>
      </c>
    </row>
    <row r="66" spans="1:9" hidden="1" x14ac:dyDescent="0.25">
      <c r="B66" s="50">
        <f t="shared" si="1"/>
        <v>6</v>
      </c>
      <c r="C66" s="49">
        <f t="shared" si="0"/>
        <v>5.3580483506748689E-5</v>
      </c>
    </row>
    <row r="67" spans="1:9" hidden="1" x14ac:dyDescent="0.25">
      <c r="B67" s="50">
        <f t="shared" si="1"/>
        <v>9</v>
      </c>
      <c r="C67" s="49">
        <f t="shared" si="0"/>
        <v>6.8940409516620065E-5</v>
      </c>
    </row>
    <row r="68" spans="1:9" hidden="1" x14ac:dyDescent="0.25">
      <c r="B68" s="50">
        <f t="shared" si="1"/>
        <v>12</v>
      </c>
      <c r="C68" s="49">
        <f t="shared" si="0"/>
        <v>8.8157701656256266E-5</v>
      </c>
    </row>
    <row r="69" spans="1:9" hidden="1" x14ac:dyDescent="0.25">
      <c r="B69" s="50">
        <f t="shared" si="1"/>
        <v>15</v>
      </c>
      <c r="C69" s="49">
        <f t="shared" si="0"/>
        <v>1.1203812431898756E-4</v>
      </c>
    </row>
    <row r="70" spans="1:9" hidden="1" x14ac:dyDescent="0.25">
      <c r="B70" s="50">
        <f t="shared" si="1"/>
        <v>18</v>
      </c>
      <c r="C70" s="49">
        <f t="shared" si="0"/>
        <v>1.4151112044733151E-4</v>
      </c>
    </row>
    <row r="71" spans="1:9" hidden="1" x14ac:dyDescent="0.25">
      <c r="B71" s="50">
        <f t="shared" si="1"/>
        <v>21</v>
      </c>
      <c r="C71" s="49">
        <f t="shared" si="0"/>
        <v>1.776374292923177E-4</v>
      </c>
    </row>
    <row r="72" spans="1:9" hidden="1" x14ac:dyDescent="0.25">
      <c r="A72"/>
      <c r="B72" s="50">
        <f t="shared" si="1"/>
        <v>24</v>
      </c>
      <c r="C72" s="49">
        <f t="shared" si="0"/>
        <v>2.2161418720586973E-4</v>
      </c>
      <c r="H72"/>
      <c r="I72"/>
    </row>
    <row r="73" spans="1:9" hidden="1" x14ac:dyDescent="0.25">
      <c r="A73"/>
      <c r="B73" s="50">
        <f t="shared" si="1"/>
        <v>27</v>
      </c>
      <c r="C73" s="49">
        <f t="shared" si="0"/>
        <v>2.7477664032583095E-4</v>
      </c>
      <c r="H73"/>
      <c r="I73"/>
    </row>
    <row r="74" spans="1:9" hidden="1" x14ac:dyDescent="0.25">
      <c r="A74"/>
      <c r="B74" s="50">
        <f t="shared" si="1"/>
        <v>30</v>
      </c>
      <c r="C74" s="49">
        <f t="shared" si="0"/>
        <v>3.385955364583283E-4</v>
      </c>
      <c r="H74"/>
      <c r="I74"/>
    </row>
    <row r="75" spans="1:9" hidden="1" x14ac:dyDescent="0.25">
      <c r="A75"/>
      <c r="B75" s="50">
        <f t="shared" si="1"/>
        <v>33</v>
      </c>
      <c r="C75" s="49">
        <f t="shared" si="0"/>
        <v>4.1466923750699508E-4</v>
      </c>
      <c r="H75"/>
      <c r="I75"/>
    </row>
    <row r="76" spans="1:9" hidden="1" x14ac:dyDescent="0.25">
      <c r="A76"/>
      <c r="B76" s="50">
        <f t="shared" si="1"/>
        <v>36</v>
      </c>
      <c r="C76" s="49">
        <f t="shared" si="0"/>
        <v>5.0470961394747239E-4</v>
      </c>
      <c r="H76"/>
      <c r="I76"/>
    </row>
    <row r="77" spans="1:9" hidden="1" x14ac:dyDescent="0.25">
      <c r="A77"/>
      <c r="B77" s="50">
        <f t="shared" si="1"/>
        <v>39</v>
      </c>
      <c r="C77" s="49">
        <f t="shared" si="0"/>
        <v>6.1052085903933481E-4</v>
      </c>
      <c r="H77"/>
      <c r="I77"/>
    </row>
    <row r="78" spans="1:9" hidden="1" x14ac:dyDescent="0.25">
      <c r="A78"/>
      <c r="B78" s="50">
        <f t="shared" si="1"/>
        <v>42</v>
      </c>
      <c r="C78" s="49">
        <f t="shared" si="0"/>
        <v>7.3397050120176219E-4</v>
      </c>
      <c r="H78"/>
      <c r="I78"/>
    </row>
    <row r="79" spans="1:9" hidden="1" x14ac:dyDescent="0.25">
      <c r="A79"/>
      <c r="B79" s="50">
        <f t="shared" si="1"/>
        <v>45</v>
      </c>
      <c r="C79" s="49">
        <f t="shared" si="0"/>
        <v>8.7695210433086715E-4</v>
      </c>
      <c r="H79"/>
      <c r="I79"/>
    </row>
    <row r="80" spans="1:9" hidden="1" x14ac:dyDescent="0.25">
      <c r="A80"/>
      <c r="B80" s="50">
        <f t="shared" si="1"/>
        <v>48</v>
      </c>
      <c r="C80" s="49">
        <f t="shared" si="0"/>
        <v>1.0413394304621462E-3</v>
      </c>
      <c r="H80"/>
      <c r="I80"/>
    </row>
    <row r="81" spans="1:9" hidden="1" x14ac:dyDescent="0.25">
      <c r="A81"/>
      <c r="B81" s="50">
        <f t="shared" si="1"/>
        <v>51</v>
      </c>
      <c r="C81" s="49">
        <f t="shared" si="0"/>
        <v>1.2289321953692801E-3</v>
      </c>
      <c r="H81"/>
      <c r="I81"/>
    </row>
    <row r="82" spans="1:9" hidden="1" x14ac:dyDescent="0.25">
      <c r="A82"/>
      <c r="B82" s="50">
        <f t="shared" si="1"/>
        <v>54</v>
      </c>
      <c r="C82" s="49">
        <f t="shared" si="0"/>
        <v>1.4413939685603986E-3</v>
      </c>
      <c r="H82"/>
      <c r="I82"/>
    </row>
    <row r="83" spans="1:9" hidden="1" x14ac:dyDescent="0.25">
      <c r="A83"/>
      <c r="B83" s="50">
        <f t="shared" si="1"/>
        <v>57</v>
      </c>
      <c r="C83" s="49">
        <f t="shared" si="0"/>
        <v>1.6801832420867853E-3</v>
      </c>
      <c r="H83"/>
      <c r="I83"/>
    </row>
    <row r="84" spans="1:9" hidden="1" x14ac:dyDescent="0.25">
      <c r="A84"/>
      <c r="B84" s="65">
        <f>IF(ISNONTEXT($C$62),$B$4,"")</f>
        <v>60</v>
      </c>
      <c r="C84" s="49">
        <f t="shared" si="0"/>
        <v>1.9464791990983503E-3</v>
      </c>
      <c r="H84"/>
      <c r="I84"/>
    </row>
    <row r="85" spans="1:9" hidden="1" x14ac:dyDescent="0.25">
      <c r="A85"/>
      <c r="B85" s="50">
        <f>IF(ISNONTEXT($C$62),B84+$C$62,"")</f>
        <v>63</v>
      </c>
      <c r="C85" s="49">
        <f t="shared" si="0"/>
        <v>2.2411042289594103E-3</v>
      </c>
      <c r="H85"/>
      <c r="I85"/>
    </row>
    <row r="86" spans="1:9" hidden="1" x14ac:dyDescent="0.25">
      <c r="A86"/>
      <c r="B86" s="50">
        <f t="shared" ref="B86:B149" si="2">IF(ISNONTEXT($C$62),B85+$C$62,"")</f>
        <v>66</v>
      </c>
      <c r="C86" s="49">
        <f t="shared" si="0"/>
        <v>2.5644457318139365E-3</v>
      </c>
      <c r="H86"/>
      <c r="I86"/>
    </row>
    <row r="87" spans="1:9" hidden="1" x14ac:dyDescent="0.25">
      <c r="A87"/>
      <c r="B87" s="50">
        <f t="shared" si="2"/>
        <v>69</v>
      </c>
      <c r="C87" s="49">
        <f t="shared" si="0"/>
        <v>2.916380198894843E-3</v>
      </c>
      <c r="H87"/>
      <c r="I87"/>
    </row>
    <row r="88" spans="1:9" hidden="1" x14ac:dyDescent="0.25">
      <c r="A88"/>
      <c r="B88" s="50">
        <f t="shared" si="2"/>
        <v>72</v>
      </c>
      <c r="C88" s="49">
        <f t="shared" si="0"/>
        <v>3.2962029108001552E-3</v>
      </c>
      <c r="H88"/>
      <c r="I88"/>
    </row>
    <row r="89" spans="1:9" hidden="1" x14ac:dyDescent="0.25">
      <c r="A89"/>
      <c r="B89" s="50">
        <f t="shared" si="2"/>
        <v>75</v>
      </c>
      <c r="C89" s="49">
        <f t="shared" si="0"/>
        <v>3.7025668298698465E-3</v>
      </c>
      <c r="H89"/>
      <c r="I89"/>
    </row>
    <row r="90" spans="1:9" hidden="1" x14ac:dyDescent="0.25">
      <c r="A90"/>
      <c r="B90" s="50">
        <f t="shared" si="2"/>
        <v>78</v>
      </c>
      <c r="C90" s="49">
        <f t="shared" si="0"/>
        <v>4.1334343429499472E-3</v>
      </c>
      <c r="H90"/>
      <c r="I90"/>
    </row>
    <row r="91" spans="1:9" hidden="1" x14ac:dyDescent="0.25">
      <c r="A91"/>
      <c r="B91" s="50">
        <f t="shared" si="2"/>
        <v>81</v>
      </c>
      <c r="C91" s="49">
        <f t="shared" si="0"/>
        <v>4.5860454109785155E-3</v>
      </c>
      <c r="H91"/>
      <c r="I91"/>
    </row>
    <row r="92" spans="1:9" hidden="1" x14ac:dyDescent="0.25">
      <c r="A92"/>
      <c r="B92" s="50">
        <f t="shared" si="2"/>
        <v>84</v>
      </c>
      <c r="C92" s="49">
        <f t="shared" si="0"/>
        <v>5.0569053838684166E-3</v>
      </c>
      <c r="H92"/>
      <c r="I92"/>
    </row>
    <row r="93" spans="1:9" hidden="1" x14ac:dyDescent="0.25">
      <c r="A93"/>
      <c r="B93" s="50">
        <f t="shared" si="2"/>
        <v>87</v>
      </c>
      <c r="C93" s="49">
        <f t="shared" si="0"/>
        <v>5.5417952355127625E-3</v>
      </c>
      <c r="H93"/>
      <c r="I93"/>
    </row>
    <row r="94" spans="1:9" hidden="1" x14ac:dyDescent="0.25">
      <c r="A94"/>
      <c r="B94" s="50">
        <f t="shared" si="2"/>
        <v>90</v>
      </c>
      <c r="C94" s="49">
        <f t="shared" si="0"/>
        <v>6.0358062692049607E-3</v>
      </c>
      <c r="H94"/>
      <c r="I94"/>
    </row>
    <row r="95" spans="1:9" hidden="1" x14ac:dyDescent="0.25">
      <c r="A95"/>
      <c r="B95" s="50">
        <f t="shared" si="2"/>
        <v>93</v>
      </c>
      <c r="C95" s="49">
        <f t="shared" si="0"/>
        <v>6.5334004566714315E-3</v>
      </c>
      <c r="H95"/>
      <c r="I95"/>
    </row>
    <row r="96" spans="1:9" hidden="1" x14ac:dyDescent="0.25">
      <c r="A96"/>
      <c r="B96" s="50">
        <f t="shared" si="2"/>
        <v>96</v>
      </c>
      <c r="C96" s="49">
        <f t="shared" ref="C96:C127" si="3">IF(ISNONTEXT($J$18),_xlfn.NORM.DIST(B96,$G$9,$J$18,FALSE),NA())</f>
        <v>7.0284965363274794E-3</v>
      </c>
      <c r="H96"/>
      <c r="I96"/>
    </row>
    <row r="97" spans="1:9" hidden="1" x14ac:dyDescent="0.25">
      <c r="A97"/>
      <c r="B97" s="50">
        <f t="shared" si="2"/>
        <v>99</v>
      </c>
      <c r="C97" s="49">
        <f t="shared" si="3"/>
        <v>7.5145808532774295E-3</v>
      </c>
      <c r="H97"/>
      <c r="I97"/>
    </row>
    <row r="98" spans="1:9" hidden="1" x14ac:dyDescent="0.25">
      <c r="A98"/>
      <c r="B98" s="50">
        <f t="shared" si="2"/>
        <v>102</v>
      </c>
      <c r="C98" s="49">
        <f t="shared" si="3"/>
        <v>7.9848407310181002E-3</v>
      </c>
      <c r="H98"/>
      <c r="I98"/>
    </row>
    <row r="99" spans="1:9" hidden="1" x14ac:dyDescent="0.25">
      <c r="A99"/>
      <c r="B99" s="50">
        <f t="shared" si="2"/>
        <v>105</v>
      </c>
      <c r="C99" s="49">
        <f t="shared" si="3"/>
        <v>8.4323169869191111E-3</v>
      </c>
      <c r="H99"/>
      <c r="I99"/>
    </row>
    <row r="100" spans="1:9" hidden="1" x14ac:dyDescent="0.25">
      <c r="A100"/>
      <c r="B100" s="50">
        <f t="shared" si="2"/>
        <v>108</v>
      </c>
      <c r="C100" s="49">
        <f t="shared" si="3"/>
        <v>8.8500711088223324E-3</v>
      </c>
      <c r="H100"/>
      <c r="I100"/>
    </row>
    <row r="101" spans="1:9" hidden="1" x14ac:dyDescent="0.25">
      <c r="A101"/>
      <c r="B101" s="50">
        <f t="shared" si="2"/>
        <v>111</v>
      </c>
      <c r="C101" s="49">
        <f t="shared" si="3"/>
        <v>9.2313616668974873E-3</v>
      </c>
      <c r="H101"/>
      <c r="I101"/>
    </row>
    <row r="102" spans="1:9" hidden="1" x14ac:dyDescent="0.25">
      <c r="A102"/>
      <c r="B102" s="50">
        <f t="shared" si="2"/>
        <v>114</v>
      </c>
      <c r="C102" s="49">
        <f t="shared" si="3"/>
        <v>9.5698238067192971E-3</v>
      </c>
      <c r="H102"/>
      <c r="I102"/>
    </row>
    <row r="103" spans="1:9" hidden="1" x14ac:dyDescent="0.25">
      <c r="A103"/>
      <c r="B103" s="50">
        <f t="shared" si="2"/>
        <v>117</v>
      </c>
      <c r="C103" s="49">
        <f t="shared" si="3"/>
        <v>9.859645210317812E-3</v>
      </c>
      <c r="H103"/>
      <c r="I103"/>
    </row>
    <row r="104" spans="1:9" hidden="1" x14ac:dyDescent="0.25">
      <c r="A104"/>
      <c r="B104" s="50">
        <f t="shared" si="2"/>
        <v>120</v>
      </c>
      <c r="C104" s="49">
        <f t="shared" si="3"/>
        <v>1.0095731761750477E-2</v>
      </c>
      <c r="H104"/>
      <c r="I104"/>
    </row>
    <row r="105" spans="1:9" hidden="1" x14ac:dyDescent="0.25">
      <c r="A105"/>
      <c r="B105" s="50">
        <f t="shared" si="2"/>
        <v>123</v>
      </c>
      <c r="C105" s="49">
        <f t="shared" si="3"/>
        <v>1.0273856335246407E-2</v>
      </c>
      <c r="H105"/>
      <c r="I105"/>
    </row>
    <row r="106" spans="1:9" hidden="1" x14ac:dyDescent="0.25">
      <c r="A106"/>
      <c r="B106" s="50">
        <f t="shared" si="2"/>
        <v>126</v>
      </c>
      <c r="C106" s="49">
        <f t="shared" si="3"/>
        <v>1.0390784640160512E-2</v>
      </c>
      <c r="H106"/>
      <c r="I106"/>
    </row>
    <row r="107" spans="1:9" hidden="1" x14ac:dyDescent="0.25">
      <c r="A107"/>
      <c r="B107" s="50">
        <f t="shared" si="2"/>
        <v>129</v>
      </c>
      <c r="C107" s="49">
        <f t="shared" si="3"/>
        <v>1.044437289012713E-2</v>
      </c>
      <c r="H107"/>
      <c r="I107"/>
    </row>
    <row r="108" spans="1:9" hidden="1" x14ac:dyDescent="0.25">
      <c r="A108"/>
      <c r="B108" s="50">
        <f t="shared" si="2"/>
        <v>132</v>
      </c>
      <c r="C108" s="49">
        <f t="shared" si="3"/>
        <v>1.0433633176019808E-2</v>
      </c>
      <c r="H108"/>
      <c r="I108"/>
    </row>
    <row r="109" spans="1:9" hidden="1" x14ac:dyDescent="0.25">
      <c r="A109"/>
      <c r="B109" s="50">
        <f t="shared" si="2"/>
        <v>135</v>
      </c>
      <c r="C109" s="49">
        <f t="shared" si="3"/>
        <v>1.0358763757558545E-2</v>
      </c>
      <c r="H109"/>
      <c r="I109"/>
    </row>
    <row r="110" spans="1:9" hidden="1" x14ac:dyDescent="0.25">
      <c r="A110"/>
      <c r="B110" s="50">
        <f t="shared" si="2"/>
        <v>138</v>
      </c>
      <c r="C110" s="49">
        <f t="shared" si="3"/>
        <v>1.0221142975889549E-2</v>
      </c>
      <c r="H110"/>
      <c r="I110"/>
    </row>
    <row r="111" spans="1:9" hidden="1" x14ac:dyDescent="0.25">
      <c r="A111"/>
      <c r="B111" s="50">
        <f t="shared" si="2"/>
        <v>141</v>
      </c>
      <c r="C111" s="49">
        <f t="shared" si="3"/>
        <v>1.0023287048275173E-2</v>
      </c>
      <c r="H111"/>
      <c r="I111"/>
    </row>
    <row r="112" spans="1:9" hidden="1" x14ac:dyDescent="0.25">
      <c r="A112"/>
      <c r="B112" s="50">
        <f t="shared" si="2"/>
        <v>144</v>
      </c>
      <c r="C112" s="49">
        <f t="shared" si="3"/>
        <v>9.7687735504708405E-3</v>
      </c>
      <c r="H112"/>
      <c r="I112"/>
    </row>
    <row r="113" spans="1:9" hidden="1" x14ac:dyDescent="0.25">
      <c r="A113"/>
      <c r="B113" s="50">
        <f t="shared" si="2"/>
        <v>147</v>
      </c>
      <c r="C113" s="49">
        <f t="shared" si="3"/>
        <v>9.4621338376941044E-3</v>
      </c>
      <c r="H113"/>
      <c r="I113"/>
    </row>
    <row r="114" spans="1:9" hidden="1" x14ac:dyDescent="0.25">
      <c r="A114"/>
      <c r="B114" s="50">
        <f t="shared" si="2"/>
        <v>150</v>
      </c>
      <c r="C114" s="49">
        <f t="shared" si="3"/>
        <v>9.1087189232070889E-3</v>
      </c>
      <c r="H114"/>
      <c r="I114"/>
    </row>
    <row r="115" spans="1:9" hidden="1" x14ac:dyDescent="0.25">
      <c r="A115"/>
      <c r="B115" s="50">
        <f t="shared" si="2"/>
        <v>153</v>
      </c>
      <c r="C115" s="49">
        <f t="shared" si="3"/>
        <v>8.7145443581179323E-3</v>
      </c>
      <c r="H115"/>
      <c r="I115"/>
    </row>
    <row r="116" spans="1:9" hidden="1" x14ac:dyDescent="0.25">
      <c r="A116"/>
      <c r="B116" s="50">
        <f t="shared" si="2"/>
        <v>156</v>
      </c>
      <c r="C116" s="49">
        <f t="shared" si="3"/>
        <v>8.2861203867462489E-3</v>
      </c>
      <c r="H116"/>
      <c r="I116"/>
    </row>
    <row r="117" spans="1:9" hidden="1" x14ac:dyDescent="0.25">
      <c r="A117"/>
      <c r="B117" s="50">
        <f t="shared" si="2"/>
        <v>159</v>
      </c>
      <c r="C117" s="49">
        <f t="shared" si="3"/>
        <v>7.8302740574655132E-3</v>
      </c>
      <c r="H117"/>
      <c r="I117"/>
    </row>
    <row r="118" spans="1:9" hidden="1" x14ac:dyDescent="0.25">
      <c r="A118"/>
      <c r="B118" s="50">
        <f t="shared" si="2"/>
        <v>162</v>
      </c>
      <c r="C118" s="49">
        <f t="shared" si="3"/>
        <v>7.3539700385300772E-3</v>
      </c>
      <c r="H118"/>
      <c r="I118"/>
    </row>
    <row r="119" spans="1:9" hidden="1" x14ac:dyDescent="0.25">
      <c r="A119"/>
      <c r="B119" s="50">
        <f t="shared" si="2"/>
        <v>165</v>
      </c>
      <c r="C119" s="49">
        <f t="shared" si="3"/>
        <v>6.8641366317483323E-3</v>
      </c>
      <c r="H119"/>
      <c r="I119"/>
    </row>
    <row r="120" spans="1:9" hidden="1" x14ac:dyDescent="0.25">
      <c r="A120"/>
      <c r="B120" s="50">
        <f t="shared" si="2"/>
        <v>168</v>
      </c>
      <c r="C120" s="49">
        <f t="shared" si="3"/>
        <v>6.3675029227810874E-3</v>
      </c>
      <c r="H120"/>
      <c r="I120"/>
    </row>
    <row r="121" spans="1:9" hidden="1" x14ac:dyDescent="0.25">
      <c r="A121"/>
      <c r="B121" s="50">
        <f t="shared" si="2"/>
        <v>171</v>
      </c>
      <c r="C121" s="49">
        <f t="shared" si="3"/>
        <v>5.870452200435668E-3</v>
      </c>
      <c r="H121"/>
      <c r="I121"/>
    </row>
    <row r="122" spans="1:9" hidden="1" x14ac:dyDescent="0.25">
      <c r="A122"/>
      <c r="B122" s="50">
        <f t="shared" si="2"/>
        <v>174</v>
      </c>
      <c r="C122" s="49">
        <f t="shared" si="3"/>
        <v>5.3788957762166906E-3</v>
      </c>
      <c r="H122"/>
      <c r="I122"/>
    </row>
    <row r="123" spans="1:9" hidden="1" x14ac:dyDescent="0.25">
      <c r="A123"/>
      <c r="B123" s="50">
        <f t="shared" si="2"/>
        <v>177</v>
      </c>
      <c r="C123" s="49">
        <f t="shared" si="3"/>
        <v>4.8981702052467565E-3</v>
      </c>
      <c r="H123"/>
      <c r="I123"/>
    </row>
    <row r="124" spans="1:9" hidden="1" x14ac:dyDescent="0.25">
      <c r="A124"/>
      <c r="B124" s="50">
        <f t="shared" si="2"/>
        <v>180</v>
      </c>
      <c r="C124" s="49">
        <f t="shared" si="3"/>
        <v>4.4329597194113822E-3</v>
      </c>
      <c r="H124"/>
      <c r="I124"/>
    </row>
    <row r="125" spans="1:9" hidden="1" x14ac:dyDescent="0.25">
      <c r="A125"/>
      <c r="B125" s="50">
        <f t="shared" si="2"/>
        <v>183</v>
      </c>
      <c r="C125" s="49">
        <f t="shared" si="3"/>
        <v>3.9872445007142409E-3</v>
      </c>
      <c r="H125"/>
      <c r="I125"/>
    </row>
    <row r="126" spans="1:9" hidden="1" x14ac:dyDescent="0.25">
      <c r="A126"/>
      <c r="B126" s="50">
        <f t="shared" si="2"/>
        <v>186</v>
      </c>
      <c r="C126" s="49">
        <f t="shared" si="3"/>
        <v>3.564274309175614E-3</v>
      </c>
      <c r="H126"/>
      <c r="I126"/>
    </row>
    <row r="127" spans="1:9" hidden="1" x14ac:dyDescent="0.25">
      <c r="A127"/>
      <c r="B127" s="50">
        <f t="shared" si="2"/>
        <v>189</v>
      </c>
      <c r="C127" s="49">
        <f t="shared" si="3"/>
        <v>3.1665659877946439E-3</v>
      </c>
      <c r="H127"/>
      <c r="I127"/>
    </row>
    <row r="128" spans="1:9" hidden="1" x14ac:dyDescent="0.25">
      <c r="A128"/>
      <c r="B128" s="50">
        <f t="shared" si="2"/>
        <v>192</v>
      </c>
      <c r="C128" s="49">
        <f t="shared" ref="C128:C159" si="4">IF(ISNONTEXT($J$18),_xlfn.NORM.DIST(B128,$G$9,$J$18,FALSE),NA())</f>
        <v>2.7959225379645602E-3</v>
      </c>
      <c r="H128"/>
      <c r="I128"/>
    </row>
    <row r="129" spans="1:9" hidden="1" x14ac:dyDescent="0.25">
      <c r="A129"/>
      <c r="B129" s="50">
        <f t="shared" si="2"/>
        <v>195</v>
      </c>
      <c r="C129" s="49">
        <f t="shared" si="4"/>
        <v>2.4534708198033039E-3</v>
      </c>
      <c r="H129"/>
      <c r="I129"/>
    </row>
    <row r="130" spans="1:9" hidden="1" x14ac:dyDescent="0.25">
      <c r="A130"/>
      <c r="B130" s="50">
        <f t="shared" si="2"/>
        <v>198</v>
      </c>
      <c r="C130" s="49">
        <f t="shared" si="4"/>
        <v>2.1397144968851008E-3</v>
      </c>
      <c r="H130"/>
      <c r="I130"/>
    </row>
    <row r="131" spans="1:9" hidden="1" x14ac:dyDescent="0.25">
      <c r="A131"/>
      <c r="B131" s="50">
        <f t="shared" si="2"/>
        <v>201</v>
      </c>
      <c r="C131" s="49">
        <f t="shared" si="4"/>
        <v>1.8545986143410575E-3</v>
      </c>
      <c r="H131"/>
      <c r="I131"/>
    </row>
    <row r="132" spans="1:9" hidden="1" x14ac:dyDescent="0.25">
      <c r="A132"/>
      <c r="B132" s="50">
        <f t="shared" si="2"/>
        <v>204</v>
      </c>
      <c r="C132" s="49">
        <f t="shared" si="4"/>
        <v>1.5975821619125332E-3</v>
      </c>
      <c r="H132"/>
      <c r="I132"/>
    </row>
    <row r="133" spans="1:9" hidden="1" x14ac:dyDescent="0.25">
      <c r="A133"/>
      <c r="B133" s="50">
        <f t="shared" si="2"/>
        <v>207</v>
      </c>
      <c r="C133" s="49">
        <f t="shared" si="4"/>
        <v>1.3677151081901344E-3</v>
      </c>
      <c r="H133"/>
      <c r="I133"/>
    </row>
    <row r="134" spans="1:9" hidden="1" x14ac:dyDescent="0.25">
      <c r="A134"/>
      <c r="B134" s="50">
        <f t="shared" si="2"/>
        <v>210</v>
      </c>
      <c r="C134" s="49">
        <f t="shared" si="4"/>
        <v>1.1637166705742404E-3</v>
      </c>
      <c r="H134"/>
      <c r="I134"/>
    </row>
    <row r="135" spans="1:9" hidden="1" x14ac:dyDescent="0.25">
      <c r="A135"/>
      <c r="B135" s="50">
        <f t="shared" si="2"/>
        <v>213</v>
      </c>
      <c r="C135" s="49">
        <f t="shared" si="4"/>
        <v>9.8405197448084877E-4</v>
      </c>
      <c r="H135"/>
      <c r="I135"/>
    </row>
    <row r="136" spans="1:9" hidden="1" x14ac:dyDescent="0.25">
      <c r="A136"/>
      <c r="B136" s="50">
        <f t="shared" si="2"/>
        <v>216</v>
      </c>
      <c r="C136" s="49">
        <f t="shared" si="4"/>
        <v>8.2700472009183197E-4</v>
      </c>
      <c r="H136"/>
      <c r="I136"/>
    </row>
    <row r="137" spans="1:9" hidden="1" x14ac:dyDescent="0.25">
      <c r="A137"/>
      <c r="B137" s="50">
        <f t="shared" si="2"/>
        <v>219</v>
      </c>
      <c r="C137" s="49">
        <f t="shared" si="4"/>
        <v>6.9074398112609081E-4</v>
      </c>
      <c r="H137"/>
      <c r="I137"/>
    </row>
    <row r="138" spans="1:9" hidden="1" x14ac:dyDescent="0.25">
      <c r="A138"/>
      <c r="B138" s="50">
        <f t="shared" si="2"/>
        <v>222</v>
      </c>
      <c r="C138" s="49">
        <f t="shared" si="4"/>
        <v>5.733837758835923E-4</v>
      </c>
      <c r="H138"/>
      <c r="I138"/>
    </row>
    <row r="139" spans="1:9" hidden="1" x14ac:dyDescent="0.25">
      <c r="A139"/>
      <c r="B139" s="50">
        <f t="shared" si="2"/>
        <v>225</v>
      </c>
      <c r="C139" s="49">
        <f t="shared" si="4"/>
        <v>4.7303454856390431E-4</v>
      </c>
      <c r="H139"/>
      <c r="I139"/>
    </row>
    <row r="140" spans="1:9" hidden="1" x14ac:dyDescent="0.25">
      <c r="A140"/>
      <c r="B140" s="50">
        <f t="shared" si="2"/>
        <v>228</v>
      </c>
      <c r="C140" s="49">
        <f t="shared" si="4"/>
        <v>3.8784615621885736E-4</v>
      </c>
      <c r="H140"/>
      <c r="I140"/>
    </row>
    <row r="141" spans="1:9" hidden="1" x14ac:dyDescent="0.25">
      <c r="A141"/>
      <c r="B141" s="50">
        <f t="shared" si="2"/>
        <v>231</v>
      </c>
      <c r="C141" s="49">
        <f t="shared" si="4"/>
        <v>3.1604235711771349E-4</v>
      </c>
      <c r="H141"/>
      <c r="I141"/>
    </row>
    <row r="142" spans="1:9" hidden="1" x14ac:dyDescent="0.25">
      <c r="A142"/>
      <c r="B142" s="50">
        <f t="shared" si="2"/>
        <v>234</v>
      </c>
      <c r="C142" s="49">
        <f t="shared" si="4"/>
        <v>2.5594712913195651E-4</v>
      </c>
      <c r="H142"/>
      <c r="I142"/>
    </row>
    <row r="143" spans="1:9" hidden="1" x14ac:dyDescent="0.25">
      <c r="A143"/>
      <c r="B143" s="50">
        <f t="shared" si="2"/>
        <v>237</v>
      </c>
      <c r="C143" s="49">
        <f t="shared" si="4"/>
        <v>2.060034069038966E-4</v>
      </c>
      <c r="H143"/>
      <c r="I143"/>
    </row>
    <row r="144" spans="1:9" hidden="1" x14ac:dyDescent="0.25">
      <c r="A144"/>
      <c r="B144" s="50">
        <f t="shared" si="2"/>
        <v>240</v>
      </c>
      <c r="C144" s="49">
        <f t="shared" si="4"/>
        <v>1.6478501389125948E-4</v>
      </c>
      <c r="H144"/>
      <c r="I144"/>
    </row>
    <row r="145" spans="1:9" hidden="1" x14ac:dyDescent="0.25">
      <c r="A145"/>
      <c r="B145" s="50">
        <f t="shared" si="2"/>
        <v>243</v>
      </c>
      <c r="C145" s="49">
        <f t="shared" si="4"/>
        <v>1.3100268378529045E-4</v>
      </c>
      <c r="H145"/>
      <c r="I145"/>
    </row>
    <row r="146" spans="1:9" hidden="1" x14ac:dyDescent="0.25">
      <c r="A146"/>
      <c r="B146" s="50">
        <f t="shared" si="2"/>
        <v>246</v>
      </c>
      <c r="C146" s="49">
        <f t="shared" si="4"/>
        <v>1.035051222773253E-4</v>
      </c>
      <c r="H146"/>
      <c r="I146"/>
    </row>
    <row r="147" spans="1:9" hidden="1" x14ac:dyDescent="0.25">
      <c r="A147"/>
      <c r="B147" s="50">
        <f t="shared" si="2"/>
        <v>249</v>
      </c>
      <c r="C147" s="49">
        <f t="shared" si="4"/>
        <v>8.1276063780318618E-5</v>
      </c>
      <c r="H147"/>
      <c r="I147"/>
    </row>
    <row r="148" spans="1:9" hidden="1" x14ac:dyDescent="0.25">
      <c r="A148"/>
      <c r="B148" s="50">
        <f t="shared" si="2"/>
        <v>252</v>
      </c>
      <c r="C148" s="49">
        <f t="shared" si="4"/>
        <v>6.3428238718024504E-5</v>
      </c>
      <c r="H148"/>
      <c r="I148"/>
    </row>
    <row r="149" spans="1:9" hidden="1" x14ac:dyDescent="0.25">
      <c r="A149"/>
      <c r="B149" s="50">
        <f t="shared" si="2"/>
        <v>255</v>
      </c>
      <c r="C149" s="49">
        <f t="shared" si="4"/>
        <v>4.9195095894501255E-5</v>
      </c>
      <c r="H149"/>
      <c r="I149"/>
    </row>
    <row r="150" spans="1:9" hidden="1" x14ac:dyDescent="0.25">
      <c r="A150"/>
      <c r="B150" s="50">
        <f t="shared" ref="B150:B164" si="5">IF(ISNONTEXT($C$62),B149+$C$62,"")</f>
        <v>258</v>
      </c>
      <c r="C150" s="49">
        <f t="shared" si="4"/>
        <v>3.7921031375788169E-5</v>
      </c>
      <c r="H150"/>
      <c r="I150"/>
    </row>
    <row r="151" spans="1:9" hidden="1" x14ac:dyDescent="0.25">
      <c r="A151"/>
      <c r="B151" s="50">
        <f t="shared" si="5"/>
        <v>261</v>
      </c>
      <c r="C151" s="49">
        <f t="shared" si="4"/>
        <v>2.9050769460382016E-5</v>
      </c>
      <c r="H151"/>
      <c r="I151"/>
    </row>
    <row r="152" spans="1:9" hidden="1" x14ac:dyDescent="0.25">
      <c r="A152"/>
      <c r="B152" s="50">
        <f t="shared" si="5"/>
        <v>264</v>
      </c>
      <c r="C152" s="49">
        <f t="shared" si="4"/>
        <v>2.2118430617025714E-5</v>
      </c>
      <c r="H152"/>
      <c r="I152"/>
    </row>
    <row r="153" spans="1:9" hidden="1" x14ac:dyDescent="0.25">
      <c r="A153"/>
      <c r="B153" s="50">
        <f t="shared" si="5"/>
        <v>267</v>
      </c>
      <c r="C153" s="49">
        <f t="shared" si="4"/>
        <v>1.6736712187099971E-5</v>
      </c>
      <c r="H153"/>
      <c r="I153"/>
    </row>
    <row r="154" spans="1:9" hidden="1" x14ac:dyDescent="0.25">
      <c r="A154"/>
      <c r="B154" s="50">
        <f t="shared" si="5"/>
        <v>270</v>
      </c>
      <c r="C154" s="49">
        <f t="shared" si="4"/>
        <v>1.2586505114062416E-5</v>
      </c>
      <c r="H154"/>
      <c r="I154"/>
    </row>
    <row r="155" spans="1:9" hidden="1" x14ac:dyDescent="0.25">
      <c r="A155"/>
      <c r="B155" s="50">
        <f t="shared" si="5"/>
        <v>273</v>
      </c>
      <c r="C155" s="49">
        <f t="shared" si="4"/>
        <v>9.4071774265830047E-6</v>
      </c>
      <c r="H155"/>
      <c r="I155"/>
    </row>
    <row r="156" spans="1:9" hidden="1" x14ac:dyDescent="0.25">
      <c r="A156"/>
      <c r="B156" s="50">
        <f t="shared" si="5"/>
        <v>276</v>
      </c>
      <c r="C156" s="49">
        <f t="shared" si="4"/>
        <v>6.9876747775393613E-6</v>
      </c>
      <c r="H156"/>
      <c r="I156"/>
    </row>
    <row r="157" spans="1:9" hidden="1" x14ac:dyDescent="0.25">
      <c r="A157"/>
      <c r="B157" s="50">
        <f t="shared" si="5"/>
        <v>279</v>
      </c>
      <c r="C157" s="49">
        <f t="shared" si="4"/>
        <v>5.158520990541747E-6</v>
      </c>
      <c r="H157"/>
      <c r="I157"/>
    </row>
    <row r="158" spans="1:9" hidden="1" x14ac:dyDescent="0.25">
      <c r="A158"/>
      <c r="B158" s="50">
        <f t="shared" si="5"/>
        <v>282</v>
      </c>
      <c r="C158" s="49">
        <f t="shared" si="4"/>
        <v>3.7847473213989737E-6</v>
      </c>
      <c r="H158"/>
      <c r="I158"/>
    </row>
    <row r="159" spans="1:9" hidden="1" x14ac:dyDescent="0.25">
      <c r="A159"/>
      <c r="B159" s="50">
        <f t="shared" si="5"/>
        <v>285</v>
      </c>
      <c r="C159" s="49">
        <f t="shared" si="4"/>
        <v>2.7597373312831115E-6</v>
      </c>
      <c r="H159"/>
      <c r="I159"/>
    </row>
    <row r="160" spans="1:9" hidden="1" x14ac:dyDescent="0.25">
      <c r="A160"/>
      <c r="B160" s="50">
        <f t="shared" si="5"/>
        <v>288</v>
      </c>
      <c r="C160" s="49">
        <f t="shared" ref="C160:C164" si="6">IF(ISNONTEXT($J$18),_xlfn.NORM.DIST(B160,$G$9,$J$18,FALSE),NA())</f>
        <v>1.9999437286113714E-6</v>
      </c>
      <c r="H160"/>
      <c r="I160"/>
    </row>
    <row r="161" spans="1:9" hidden="1" x14ac:dyDescent="0.25">
      <c r="A161"/>
      <c r="B161" s="50">
        <f t="shared" si="5"/>
        <v>291</v>
      </c>
      <c r="C161" s="49">
        <f t="shared" si="6"/>
        <v>1.4404128070360592E-6</v>
      </c>
      <c r="H161"/>
      <c r="I161"/>
    </row>
    <row r="162" spans="1:9" hidden="1" x14ac:dyDescent="0.25">
      <c r="A162"/>
      <c r="B162" s="50">
        <f t="shared" si="5"/>
        <v>294</v>
      </c>
      <c r="C162" s="49">
        <f t="shared" si="6"/>
        <v>1.0310395902381619E-6</v>
      </c>
      <c r="H162"/>
      <c r="I162"/>
    </row>
    <row r="163" spans="1:9" hidden="1" x14ac:dyDescent="0.25">
      <c r="A163"/>
      <c r="B163" s="50">
        <f t="shared" si="5"/>
        <v>297</v>
      </c>
      <c r="C163" s="49">
        <f t="shared" si="6"/>
        <v>7.334708851138066E-7</v>
      </c>
      <c r="H163"/>
      <c r="I163"/>
    </row>
    <row r="164" spans="1:9" hidden="1" x14ac:dyDescent="0.25">
      <c r="A164"/>
      <c r="B164" s="50">
        <f t="shared" si="5"/>
        <v>300</v>
      </c>
      <c r="C164" s="49">
        <f t="shared" si="6"/>
        <v>5.1857262469163925E-7</v>
      </c>
      <c r="H164"/>
      <c r="I164"/>
    </row>
    <row r="165" spans="1:9" x14ac:dyDescent="0.25">
      <c r="A165"/>
      <c r="B165" s="171" t="s">
        <v>811</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835</v>
      </c>
      <c r="C1" s="5"/>
      <c r="D1" s="5"/>
      <c r="E1" s="2"/>
      <c r="F1" s="2"/>
      <c r="G1" s="5"/>
      <c r="H1" s="2"/>
      <c r="I1" s="2"/>
      <c r="J1" s="5"/>
      <c r="K1" s="5"/>
      <c r="L1" s="5"/>
      <c r="M1" s="347" t="s">
        <v>77</v>
      </c>
      <c r="N1" s="348"/>
      <c r="O1" s="363" t="str">
        <f>VLOOKUP(M1,VLookups!A43:C44,3,FALSE)</f>
        <v>Show the likelihood that the SPERT estimates will be EQUAL TO or GREATER THAN an uncertainty</v>
      </c>
      <c r="P1" s="363"/>
      <c r="Q1" s="363"/>
      <c r="R1" s="363"/>
      <c r="S1" s="363"/>
      <c r="T1" s="363"/>
      <c r="U1" s="5"/>
    </row>
    <row r="2" spans="1:225" ht="15" customHeight="1" x14ac:dyDescent="0.25">
      <c r="B2" s="53">
        <v>-0.5</v>
      </c>
      <c r="C2" s="90" t="s">
        <v>90</v>
      </c>
      <c r="D2" s="102">
        <v>1</v>
      </c>
      <c r="E2" s="26"/>
      <c r="F2" s="26"/>
      <c r="G2" s="25"/>
      <c r="H2" s="26"/>
      <c r="I2" s="26"/>
      <c r="J2" s="5"/>
      <c r="K2" s="5"/>
      <c r="L2" s="5"/>
      <c r="M2" s="367" t="s">
        <v>74</v>
      </c>
      <c r="N2" s="367" t="s">
        <v>75</v>
      </c>
      <c r="O2" s="364" t="s">
        <v>55</v>
      </c>
      <c r="P2" s="365"/>
      <c r="Q2" s="365"/>
      <c r="R2" s="365"/>
      <c r="S2" s="365"/>
      <c r="T2" s="36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68"/>
      <c r="N3" s="368"/>
      <c r="O3" s="101">
        <v>0.1</v>
      </c>
      <c r="P3" s="54">
        <v>0.9</v>
      </c>
      <c r="Q3" s="54">
        <v>0.85</v>
      </c>
      <c r="R3" s="54">
        <v>0.8</v>
      </c>
      <c r="S3" s="54">
        <v>0.75</v>
      </c>
      <c r="T3" s="54">
        <v>0.5</v>
      </c>
      <c r="U3" s="5"/>
      <c r="V3" s="168" t="s">
        <v>190</v>
      </c>
      <c r="DT3" s="168" t="s">
        <v>184</v>
      </c>
      <c r="HQ3" s="171" t="s">
        <v>230</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14</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860</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38.183766184073569</v>
      </c>
      <c r="L8" s="76">
        <f t="shared" si="2"/>
        <v>1458.0000000000002</v>
      </c>
      <c r="M8" s="96">
        <v>150</v>
      </c>
      <c r="N8" s="287">
        <f>IF(AND(M8&gt;0,C8&gt;0,NOT(K8="")),ABS(VLOOKUP($M$1,VLookups!$A$43:$B$44,2,FALSE)-_xlfn.NORM.DIST(M8,G8,K8,TRUE)),"")</f>
        <v>0.69978519138354423</v>
      </c>
      <c r="O8" s="95">
        <f>IF(AND($B8&gt;0,$C8&gt;0,$D8&gt;0,NOT(ISBLANK($H8))),_xlfn.NORM.INV(ABS(VLOOKUP($M$1,VLookups!$A$43:$B$44,2,FALSE)-O$3),$G8,$K8),"")</f>
        <v>81.065534668411544</v>
      </c>
      <c r="P8" s="94">
        <f>IF(AND($B8&gt;0,$C8&gt;0,$D8&gt;0,NOT(ISBLANK($H8))),_xlfn.NORM.INV(ABS(VLOOKUP($M$1,VLookups!$A$43:$B$44,2,FALSE)-P$3),$G8,$K8),"")</f>
        <v>178.93446533158846</v>
      </c>
      <c r="Q8" s="95">
        <f>IF(AND($B8&gt;0,$C8&gt;0,$D8&gt;0,NOT(ISBLANK($H8))),_xlfn.NORM.INV(ABS(VLOOKUP($M$1,VLookups!$A$43:$B$44,2,FALSE)-Q$3),$G8,$K8),"")</f>
        <v>169.57493020979771</v>
      </c>
      <c r="R8" s="94">
        <f>IF(AND($B8&gt;0,$C8&gt;0,$D8&gt;0,NOT(ISBLANK($H8))),_xlfn.NORM.INV(ABS(VLOOKUP($M$1,VLookups!$A$43:$B$44,2,FALSE)-R$3),$G8,$K8),"")</f>
        <v>162.13626839829976</v>
      </c>
      <c r="S8" s="95">
        <f>IF(AND($B8&gt;0,$C8&gt;0,$D8&gt;0,NOT(ISBLANK($H8))),_xlfn.NORM.INV(ABS(VLOOKUP($M$1,VLookups!$A$43:$B$44,2,FALSE)-S$3),$G8,$K8),"")</f>
        <v>155.75455891504137</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3.1770911651762764E-5</v>
      </c>
      <c r="DU8" s="170">
        <f t="shared" si="7"/>
        <v>4.1386487365509711E-5</v>
      </c>
      <c r="DV8" s="170">
        <f t="shared" si="8"/>
        <v>5.3580483506748689E-5</v>
      </c>
      <c r="DW8" s="170">
        <f t="shared" si="9"/>
        <v>6.8940409516620065E-5</v>
      </c>
      <c r="DX8" s="170">
        <f t="shared" si="10"/>
        <v>8.8157701656256266E-5</v>
      </c>
      <c r="DY8" s="170">
        <f t="shared" si="11"/>
        <v>1.1203812431898756E-4</v>
      </c>
      <c r="DZ8" s="170">
        <f t="shared" si="12"/>
        <v>1.4151112044733151E-4</v>
      </c>
      <c r="EA8" s="170">
        <f t="shared" si="13"/>
        <v>1.776374292923177E-4</v>
      </c>
      <c r="EB8" s="170">
        <f t="shared" si="14"/>
        <v>2.2161418720586973E-4</v>
      </c>
      <c r="EC8" s="170">
        <f t="shared" si="15"/>
        <v>2.7477664032583095E-4</v>
      </c>
      <c r="ED8" s="170">
        <f t="shared" si="16"/>
        <v>3.385955364583283E-4</v>
      </c>
      <c r="EE8" s="170">
        <f t="shared" si="17"/>
        <v>4.1466923750699508E-4</v>
      </c>
      <c r="EF8" s="170">
        <f t="shared" si="18"/>
        <v>5.0470961394747239E-4</v>
      </c>
      <c r="EG8" s="170">
        <f t="shared" si="19"/>
        <v>6.1052085903933481E-4</v>
      </c>
      <c r="EH8" s="170">
        <f t="shared" si="20"/>
        <v>7.3397050120176219E-4</v>
      </c>
      <c r="EI8" s="170">
        <f t="shared" si="21"/>
        <v>8.7695210433086715E-4</v>
      </c>
      <c r="EJ8" s="170">
        <f t="shared" si="22"/>
        <v>1.0413394304621462E-3</v>
      </c>
      <c r="EK8" s="170">
        <f t="shared" si="23"/>
        <v>1.2289321953692801E-3</v>
      </c>
      <c r="EL8" s="170">
        <f t="shared" si="24"/>
        <v>1.4413939685603986E-3</v>
      </c>
      <c r="EM8" s="170">
        <f t="shared" si="25"/>
        <v>1.6801832420867853E-3</v>
      </c>
      <c r="EN8" s="170">
        <f t="shared" si="26"/>
        <v>1.9464791990983503E-3</v>
      </c>
      <c r="EO8" s="170">
        <f t="shared" si="27"/>
        <v>2.2411042289594103E-3</v>
      </c>
      <c r="EP8" s="170">
        <f t="shared" si="28"/>
        <v>2.5644457318139365E-3</v>
      </c>
      <c r="EQ8" s="170">
        <f t="shared" si="29"/>
        <v>2.916380198894843E-3</v>
      </c>
      <c r="ER8" s="170">
        <f t="shared" si="30"/>
        <v>3.2962029108001552E-3</v>
      </c>
      <c r="ES8" s="170">
        <f t="shared" si="31"/>
        <v>3.7025668298698465E-3</v>
      </c>
      <c r="ET8" s="170">
        <f t="shared" si="32"/>
        <v>4.1334343429499472E-3</v>
      </c>
      <c r="EU8" s="170">
        <f t="shared" si="33"/>
        <v>4.5860454109785155E-3</v>
      </c>
      <c r="EV8" s="170">
        <f t="shared" si="34"/>
        <v>5.0569053838684166E-3</v>
      </c>
      <c r="EW8" s="170">
        <f t="shared" si="35"/>
        <v>5.5417952355127625E-3</v>
      </c>
      <c r="EX8" s="170">
        <f t="shared" si="36"/>
        <v>6.0358062692049607E-3</v>
      </c>
      <c r="EY8" s="170">
        <f t="shared" si="37"/>
        <v>6.5334004566714315E-3</v>
      </c>
      <c r="EZ8" s="170">
        <f t="shared" si="38"/>
        <v>7.0284965363274794E-3</v>
      </c>
      <c r="FA8" s="170">
        <f t="shared" si="39"/>
        <v>7.5145808532774295E-3</v>
      </c>
      <c r="FB8" s="170">
        <f t="shared" si="40"/>
        <v>7.9848407310181002E-3</v>
      </c>
      <c r="FC8" s="170">
        <f t="shared" si="41"/>
        <v>8.4323169869191111E-3</v>
      </c>
      <c r="FD8" s="170">
        <f t="shared" si="42"/>
        <v>8.8500711088223324E-3</v>
      </c>
      <c r="FE8" s="170">
        <f t="shared" si="43"/>
        <v>9.2313616668974873E-3</v>
      </c>
      <c r="FF8" s="170">
        <f t="shared" si="44"/>
        <v>9.5698238067192971E-3</v>
      </c>
      <c r="FG8" s="170">
        <f t="shared" si="45"/>
        <v>9.859645210317812E-3</v>
      </c>
      <c r="FH8" s="170">
        <f t="shared" si="46"/>
        <v>1.0095731761750477E-2</v>
      </c>
      <c r="FI8" s="170">
        <f t="shared" si="47"/>
        <v>1.0273856335246407E-2</v>
      </c>
      <c r="FJ8" s="170">
        <f t="shared" si="48"/>
        <v>1.0390784640160512E-2</v>
      </c>
      <c r="FK8" s="170">
        <f t="shared" si="49"/>
        <v>1.044437289012713E-2</v>
      </c>
      <c r="FL8" s="170">
        <f t="shared" si="50"/>
        <v>1.0433633176019808E-2</v>
      </c>
      <c r="FM8" s="170">
        <f t="shared" si="51"/>
        <v>1.0358763757558545E-2</v>
      </c>
      <c r="FN8" s="170">
        <f t="shared" si="52"/>
        <v>1.0221142975889549E-2</v>
      </c>
      <c r="FO8" s="170">
        <f t="shared" si="53"/>
        <v>1.0023287048275173E-2</v>
      </c>
      <c r="FP8" s="170">
        <f t="shared" si="54"/>
        <v>9.7687735504708405E-3</v>
      </c>
      <c r="FQ8" s="170">
        <f t="shared" si="55"/>
        <v>9.4621338376941044E-3</v>
      </c>
      <c r="FR8" s="170">
        <f t="shared" si="56"/>
        <v>9.1087189232070889E-3</v>
      </c>
      <c r="FS8" s="170">
        <f t="shared" si="57"/>
        <v>8.7145443581179323E-3</v>
      </c>
      <c r="FT8" s="170">
        <f t="shared" si="58"/>
        <v>8.2861203867462489E-3</v>
      </c>
      <c r="FU8" s="170">
        <f t="shared" si="59"/>
        <v>7.8302740574655132E-3</v>
      </c>
      <c r="FV8" s="170">
        <f t="shared" si="60"/>
        <v>7.3539700385300772E-3</v>
      </c>
      <c r="FW8" s="170">
        <f t="shared" si="61"/>
        <v>6.8641366317483323E-3</v>
      </c>
      <c r="FX8" s="170">
        <f t="shared" si="62"/>
        <v>6.3675029227810874E-3</v>
      </c>
      <c r="FY8" s="170">
        <f t="shared" si="63"/>
        <v>5.870452200435668E-3</v>
      </c>
      <c r="FZ8" s="170">
        <f t="shared" si="64"/>
        <v>5.3788957762166906E-3</v>
      </c>
      <c r="GA8" s="170">
        <f t="shared" si="65"/>
        <v>4.8981702052467565E-3</v>
      </c>
      <c r="GB8" s="170">
        <f t="shared" si="66"/>
        <v>4.4329597194113822E-3</v>
      </c>
      <c r="GC8" s="170">
        <f t="shared" si="67"/>
        <v>3.9872445007142409E-3</v>
      </c>
      <c r="GD8" s="170">
        <f t="shared" si="68"/>
        <v>3.564274309175614E-3</v>
      </c>
      <c r="GE8" s="170">
        <f t="shared" si="69"/>
        <v>3.1665659877946439E-3</v>
      </c>
      <c r="GF8" s="170">
        <f t="shared" si="70"/>
        <v>2.7959225379645602E-3</v>
      </c>
      <c r="GG8" s="170">
        <f t="shared" si="71"/>
        <v>2.4534708198033039E-3</v>
      </c>
      <c r="GH8" s="170">
        <f t="shared" si="72"/>
        <v>2.1397144968851008E-3</v>
      </c>
      <c r="GI8" s="170">
        <f t="shared" si="73"/>
        <v>1.8545986143410575E-3</v>
      </c>
      <c r="GJ8" s="170">
        <f t="shared" si="74"/>
        <v>1.5975821619125332E-3</v>
      </c>
      <c r="GK8" s="170">
        <f t="shared" si="75"/>
        <v>1.3677151081901344E-3</v>
      </c>
      <c r="GL8" s="170">
        <f t="shared" si="76"/>
        <v>1.1637166705742404E-3</v>
      </c>
      <c r="GM8" s="170">
        <f t="shared" si="77"/>
        <v>9.8405197448084877E-4</v>
      </c>
      <c r="GN8" s="170">
        <f t="shared" si="78"/>
        <v>8.2700472009183197E-4</v>
      </c>
      <c r="GO8" s="170">
        <f t="shared" si="79"/>
        <v>6.9074398112609081E-4</v>
      </c>
      <c r="GP8" s="170">
        <f t="shared" si="80"/>
        <v>5.733837758835923E-4</v>
      </c>
      <c r="GQ8" s="170">
        <f t="shared" si="81"/>
        <v>4.7303454856390431E-4</v>
      </c>
      <c r="GR8" s="170">
        <f t="shared" si="82"/>
        <v>3.8784615621885736E-4</v>
      </c>
      <c r="GS8" s="170">
        <f t="shared" si="83"/>
        <v>3.1604235711771349E-4</v>
      </c>
      <c r="GT8" s="170">
        <f t="shared" si="84"/>
        <v>2.5594712913195651E-4</v>
      </c>
      <c r="GU8" s="170">
        <f t="shared" si="85"/>
        <v>2.060034069038966E-4</v>
      </c>
      <c r="GV8" s="170">
        <f t="shared" si="86"/>
        <v>1.6478501389125948E-4</v>
      </c>
      <c r="GW8" s="170">
        <f t="shared" si="87"/>
        <v>1.3100268378529045E-4</v>
      </c>
      <c r="GX8" s="170">
        <f t="shared" si="88"/>
        <v>1.035051222773253E-4</v>
      </c>
      <c r="GY8" s="170">
        <f t="shared" si="89"/>
        <v>8.1276063780318618E-5</v>
      </c>
      <c r="GZ8" s="170">
        <f t="shared" si="90"/>
        <v>6.3428238718024504E-5</v>
      </c>
      <c r="HA8" s="170">
        <f t="shared" si="91"/>
        <v>4.9195095894501255E-5</v>
      </c>
      <c r="HB8" s="170">
        <f t="shared" si="92"/>
        <v>3.7921031375788169E-5</v>
      </c>
      <c r="HC8" s="170">
        <f t="shared" si="93"/>
        <v>2.9050769460382016E-5</v>
      </c>
      <c r="HD8" s="170">
        <f t="shared" si="94"/>
        <v>2.2118430617025714E-5</v>
      </c>
      <c r="HE8" s="170">
        <f t="shared" si="95"/>
        <v>1.6736712187099971E-5</v>
      </c>
      <c r="HF8" s="170">
        <f t="shared" si="96"/>
        <v>1.2586505114062416E-5</v>
      </c>
      <c r="HG8" s="170">
        <f t="shared" si="97"/>
        <v>9.4071774265830047E-6</v>
      </c>
      <c r="HH8" s="170">
        <f t="shared" si="98"/>
        <v>6.9876747775393613E-6</v>
      </c>
      <c r="HI8" s="170">
        <f t="shared" si="99"/>
        <v>5.158520990541747E-6</v>
      </c>
      <c r="HJ8" s="170">
        <f t="shared" si="100"/>
        <v>3.7847473213989737E-6</v>
      </c>
      <c r="HK8" s="170">
        <f t="shared" si="101"/>
        <v>2.7597373312831115E-6</v>
      </c>
      <c r="HL8" s="170">
        <f t="shared" si="102"/>
        <v>1.9999437286113714E-6</v>
      </c>
      <c r="HM8" s="170">
        <f t="shared" si="103"/>
        <v>1.4404128070360592E-6</v>
      </c>
      <c r="HN8" s="170">
        <f t="shared" si="104"/>
        <v>1.0310395902381619E-6</v>
      </c>
      <c r="HO8" s="170">
        <f t="shared" si="105"/>
        <v>7.334708851138066E-7</v>
      </c>
      <c r="HP8" s="170">
        <f t="shared" si="106"/>
        <v>5.1857262469163925E-7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44.090815370097211</v>
      </c>
      <c r="L9" s="76">
        <f t="shared" si="2"/>
        <v>1944.0000000000005</v>
      </c>
      <c r="M9" s="96">
        <v>150</v>
      </c>
      <c r="N9" s="287">
        <f>IF(AND(M9&gt;0,C9&gt;0,NOT(K9="")),ABS(VLOOKUP($M$1,VLookups!$A$43:$B$44,2,FALSE)-_xlfn.NORM.DIST(M9,G9,K9,TRUE)),"")</f>
        <v>0.67494493888332674</v>
      </c>
      <c r="O9" s="95">
        <f>IF(AND($B9&gt;0,$C9&gt;0,$D9&gt;0,NOT(ISBLANK($H9))),_xlfn.NORM.INV(ABS(VLOOKUP($M$1,VLookups!$A$43:$B$44,2,FALSE)-O$3),$G9,$K9),"")</f>
        <v>73.495346536313974</v>
      </c>
      <c r="P9" s="94">
        <f>IF(AND($B9&gt;0,$C9&gt;0,$D9&gt;0,NOT(ISBLANK($H9))),_xlfn.NORM.INV(ABS(VLOOKUP($M$1,VLookups!$A$43:$B$44,2,FALSE)-P$3),$G9,$K9),"")</f>
        <v>186.50465346368603</v>
      </c>
      <c r="Q9" s="95">
        <f>IF(AND($B9&gt;0,$C9&gt;0,$D9&gt;0,NOT(ISBLANK($H9))),_xlfn.NORM.INV(ABS(VLOOKUP($M$1,VLookups!$A$43:$B$44,2,FALSE)-Q$3),$G9,$K9),"")</f>
        <v>175.69719321957473</v>
      </c>
      <c r="R9" s="94">
        <f>IF(AND($B9&gt;0,$C9&gt;0,$D9&gt;0,NOT(ISBLANK($H9))),_xlfn.NORM.INV(ABS(VLOOKUP($M$1,VLookups!$A$43:$B$44,2,FALSE)-R$3),$G9,$K9),"")</f>
        <v>167.10776642101683</v>
      </c>
      <c r="S9" s="95">
        <f>IF(AND($B9&gt;0,$C9&gt;0,$D9&gt;0,NOT(ISBLANK($H9))),_xlfn.NORM.INV(ABS(VLOOKUP($M$1,VLookups!$A$43:$B$44,2,FALSE)-S$3),$G9,$K9),"")</f>
        <v>159.73880304491843</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1.1716845824502081E-4</v>
      </c>
      <c r="DU9" s="170">
        <f t="shared" si="7"/>
        <v>1.4286715071172622E-4</v>
      </c>
      <c r="DV9" s="170">
        <f t="shared" si="8"/>
        <v>1.7339773846517204E-4</v>
      </c>
      <c r="DW9" s="170">
        <f t="shared" si="9"/>
        <v>2.0948062057004349E-4</v>
      </c>
      <c r="DX9" s="170">
        <f t="shared" si="10"/>
        <v>2.5190318119622604E-4</v>
      </c>
      <c r="DY9" s="170">
        <f t="shared" si="11"/>
        <v>3.0151771260052742E-4</v>
      </c>
      <c r="DZ9" s="170">
        <f t="shared" si="12"/>
        <v>3.5923726794959116E-4</v>
      </c>
      <c r="EA9" s="170">
        <f t="shared" si="13"/>
        <v>4.260291516569901E-4</v>
      </c>
      <c r="EB9" s="170">
        <f t="shared" si="14"/>
        <v>5.0290578016377223E-4</v>
      </c>
      <c r="EC9" s="170">
        <f t="shared" si="15"/>
        <v>5.9091268706841331E-4</v>
      </c>
      <c r="ED9" s="170">
        <f t="shared" si="16"/>
        <v>6.911135043964411E-4</v>
      </c>
      <c r="EE9" s="170">
        <f t="shared" si="17"/>
        <v>8.0457182715701857E-4</v>
      </c>
      <c r="EF9" s="170">
        <f t="shared" si="18"/>
        <v>9.323299609588589E-4</v>
      </c>
      <c r="EG9" s="170">
        <f t="shared" si="19"/>
        <v>1.0753846612470009E-3</v>
      </c>
      <c r="EH9" s="170">
        <f t="shared" si="20"/>
        <v>1.2346600955737486E-3</v>
      </c>
      <c r="EI9" s="170">
        <f t="shared" si="21"/>
        <v>1.4109783940762116E-3</v>
      </c>
      <c r="EJ9" s="170">
        <f t="shared" si="22"/>
        <v>1.605028293787306E-3</v>
      </c>
      <c r="EK9" s="170">
        <f t="shared" si="23"/>
        <v>1.8173325243477023E-3</v>
      </c>
      <c r="EL9" s="170">
        <f t="shared" si="24"/>
        <v>2.0482147200344158E-3</v>
      </c>
      <c r="EM9" s="170">
        <f t="shared" si="25"/>
        <v>2.2977667690285797E-3</v>
      </c>
      <c r="EN9" s="170">
        <f t="shared" si="26"/>
        <v>2.5658176183585169E-3</v>
      </c>
      <c r="EO9" s="170">
        <f t="shared" si="27"/>
        <v>2.8519046347494905E-3</v>
      </c>
      <c r="EP9" s="170">
        <f t="shared" si="28"/>
        <v>3.1552486707686709E-3</v>
      </c>
      <c r="EQ9" s="170">
        <f t="shared" si="29"/>
        <v>3.4747339959695831E-3</v>
      </c>
      <c r="ER9" s="170">
        <f t="shared" si="30"/>
        <v>3.808894219148296E-3</v>
      </c>
      <c r="ES9" s="170">
        <f t="shared" si="31"/>
        <v>4.1559052468004556E-3</v>
      </c>
      <c r="ET9" s="170">
        <f t="shared" si="32"/>
        <v>4.5135861927962685E-3</v>
      </c>
      <c r="EU9" s="170">
        <f t="shared" si="33"/>
        <v>4.8794089757503633E-3</v>
      </c>
      <c r="EV9" s="170">
        <f t="shared" si="34"/>
        <v>5.2505171165307812E-3</v>
      </c>
      <c r="EW9" s="170">
        <f t="shared" si="35"/>
        <v>5.6237539842743534E-3</v>
      </c>
      <c r="EX9" s="170">
        <f t="shared" si="36"/>
        <v>5.9957004430183647E-3</v>
      </c>
      <c r="EY9" s="170">
        <f t="shared" si="37"/>
        <v>6.362721532698859E-3</v>
      </c>
      <c r="EZ9" s="170">
        <f t="shared" si="38"/>
        <v>6.7210214897515889E-3</v>
      </c>
      <c r="FA9" s="170">
        <f t="shared" si="39"/>
        <v>7.0667060872184554E-3</v>
      </c>
      <c r="FB9" s="170">
        <f t="shared" si="40"/>
        <v>7.395850966239615E-3</v>
      </c>
      <c r="FC9" s="170">
        <f t="shared" si="41"/>
        <v>7.7045743543380897E-3</v>
      </c>
      <c r="FD9" s="170">
        <f t="shared" si="42"/>
        <v>7.989112334594501E-3</v>
      </c>
      <c r="FE9" s="170">
        <f t="shared" si="43"/>
        <v>8.245894655910942E-3</v>
      </c>
      <c r="FF9" s="170">
        <f t="shared" si="44"/>
        <v>8.4716189682452706E-3</v>
      </c>
      <c r="FG9" s="170">
        <f t="shared" si="45"/>
        <v>8.6633213354279145E-3</v>
      </c>
      <c r="FH9" s="170">
        <f t="shared" si="46"/>
        <v>8.8184409262122079E-3</v>
      </c>
      <c r="FI9" s="170">
        <f t="shared" si="47"/>
        <v>8.9348769122649975E-3</v>
      </c>
      <c r="FJ9" s="170">
        <f t="shared" si="48"/>
        <v>9.0110358068738981E-3</v>
      </c>
      <c r="FK9" s="170">
        <f t="shared" si="49"/>
        <v>9.0458677535624719E-3</v>
      </c>
      <c r="FL9" s="170">
        <f t="shared" si="50"/>
        <v>9.0388906094784546E-3</v>
      </c>
      <c r="FM9" s="170">
        <f t="shared" si="51"/>
        <v>8.990201051295112E-3</v>
      </c>
      <c r="FN9" s="170">
        <f t="shared" si="52"/>
        <v>8.9004723460303845E-3</v>
      </c>
      <c r="FO9" s="170">
        <f t="shared" si="53"/>
        <v>8.7709388586340344E-3</v>
      </c>
      <c r="FP9" s="170">
        <f t="shared" si="54"/>
        <v>8.6033677946658407E-3</v>
      </c>
      <c r="FQ9" s="170">
        <f t="shared" si="55"/>
        <v>8.4000190822835271E-3</v>
      </c>
      <c r="FR9" s="170">
        <f t="shared" si="56"/>
        <v>8.1635946665110769E-3</v>
      </c>
      <c r="FS9" s="170">
        <f t="shared" si="57"/>
        <v>7.8971788056608275E-3</v>
      </c>
      <c r="FT9" s="170">
        <f t="shared" si="58"/>
        <v>7.6041712127085789E-3</v>
      </c>
      <c r="FU9" s="170">
        <f t="shared" si="59"/>
        <v>7.288215064382343E-3</v>
      </c>
      <c r="FV9" s="170">
        <f t="shared" si="60"/>
        <v>6.9531220022581181E-3</v>
      </c>
      <c r="FW9" s="170">
        <f t="shared" si="61"/>
        <v>6.6027962714997135E-3</v>
      </c>
      <c r="FX9" s="170">
        <f t="shared" si="62"/>
        <v>6.2411600859538377E-3</v>
      </c>
      <c r="FY9" s="170">
        <f t="shared" si="63"/>
        <v>5.8720821784920083E-3</v>
      </c>
      <c r="FZ9" s="170">
        <f t="shared" si="64"/>
        <v>5.4993113012089707E-3</v>
      </c>
      <c r="GA9" s="170">
        <f t="shared" si="65"/>
        <v>5.1264161922799532E-3</v>
      </c>
      <c r="GB9" s="170">
        <f t="shared" si="66"/>
        <v>4.7567332377303944E-3</v>
      </c>
      <c r="GC9" s="170">
        <f t="shared" si="67"/>
        <v>4.3933227409873998E-3</v>
      </c>
      <c r="GD9" s="170">
        <f t="shared" si="68"/>
        <v>4.0389343851445847E-3</v>
      </c>
      <c r="GE9" s="170">
        <f t="shared" si="69"/>
        <v>3.6959821463180588E-3</v>
      </c>
      <c r="GF9" s="170">
        <f t="shared" si="70"/>
        <v>3.366528604235332E-3</v>
      </c>
      <c r="GG9" s="170">
        <f t="shared" si="71"/>
        <v>3.0522783096521627E-3</v>
      </c>
      <c r="GH9" s="170">
        <f t="shared" si="72"/>
        <v>2.7545796167062833E-3</v>
      </c>
      <c r="GI9" s="170">
        <f t="shared" si="73"/>
        <v>2.4744341789652976E-3</v>
      </c>
      <c r="GJ9" s="170">
        <f t="shared" si="74"/>
        <v>2.2125131453324663E-3</v>
      </c>
      <c r="GK9" s="170">
        <f t="shared" si="75"/>
        <v>1.9691789783007774E-3</v>
      </c>
      <c r="GL9" s="170">
        <f t="shared" si="76"/>
        <v>1.744511752113572E-3</v>
      </c>
      <c r="GM9" s="170">
        <f t="shared" si="77"/>
        <v>1.5383387699096568E-3</v>
      </c>
      <c r="GN9" s="170">
        <f t="shared" si="78"/>
        <v>1.3502663628213141E-3</v>
      </c>
      <c r="GO9" s="170">
        <f t="shared" si="79"/>
        <v>1.1797127947634815E-3</v>
      </c>
      <c r="GP9" s="170">
        <f t="shared" si="80"/>
        <v>1.0259412878125727E-3</v>
      </c>
      <c r="GQ9" s="170">
        <f t="shared" si="81"/>
        <v>8.8809229755797408E-4</v>
      </c>
      <c r="GR9" s="170">
        <f t="shared" si="82"/>
        <v>7.6521429837752056E-4</v>
      </c>
      <c r="GS9" s="170">
        <f t="shared" si="83"/>
        <v>6.5629247818892525E-4</v>
      </c>
      <c r="GT9" s="170">
        <f t="shared" si="84"/>
        <v>5.6027488431024584E-4</v>
      </c>
      <c r="GU9" s="170">
        <f t="shared" si="85"/>
        <v>4.7609570081660603E-4</v>
      </c>
      <c r="GV9" s="170">
        <f t="shared" si="86"/>
        <v>4.0269546832018993E-4</v>
      </c>
      <c r="GW9" s="170">
        <f t="shared" si="87"/>
        <v>3.3903817556265063E-4</v>
      </c>
      <c r="GX9" s="170">
        <f t="shared" si="88"/>
        <v>2.8412525579287021E-4</v>
      </c>
      <c r="GY9" s="170">
        <f t="shared" si="89"/>
        <v>2.3700660784792827E-4</v>
      </c>
      <c r="GZ9" s="170">
        <f t="shared" si="90"/>
        <v>1.9678883136977211E-4</v>
      </c>
      <c r="HA9" s="170">
        <f t="shared" si="91"/>
        <v>1.6264091774184162E-4</v>
      </c>
      <c r="HB9" s="170">
        <f t="shared" si="92"/>
        <v>1.337976739082843E-4</v>
      </c>
      <c r="HC9" s="170">
        <f t="shared" si="93"/>
        <v>1.0956117660346296E-4</v>
      </c>
      <c r="HD9" s="170">
        <f t="shared" si="94"/>
        <v>8.9300561445627283E-5</v>
      </c>
      <c r="HE9" s="170">
        <f t="shared" si="95"/>
        <v>7.2450446873664089E-5</v>
      </c>
      <c r="HF9" s="170">
        <f t="shared" si="96"/>
        <v>5.8508279192070738E-5</v>
      </c>
      <c r="HG9" s="170">
        <f t="shared" si="97"/>
        <v>4.7030864202395513E-5</v>
      </c>
      <c r="HH9" s="170">
        <f t="shared" si="98"/>
        <v>3.763032510873284E-5</v>
      </c>
      <c r="HI9" s="170">
        <f t="shared" si="99"/>
        <v>2.9969697486290997E-5</v>
      </c>
      <c r="HJ9" s="170">
        <f t="shared" si="100"/>
        <v>2.3758341763814642E-5</v>
      </c>
      <c r="HK9" s="170">
        <f t="shared" si="101"/>
        <v>1.8747323300600259E-5</v>
      </c>
      <c r="HL9" s="170">
        <f t="shared" si="102"/>
        <v>1.4724880870926975E-5</v>
      </c>
      <c r="HM9" s="170">
        <f t="shared" si="103"/>
        <v>1.151207706563342E-5</v>
      </c>
      <c r="HN9" s="170">
        <f t="shared" si="104"/>
        <v>8.9586993892292271E-6</v>
      </c>
      <c r="HO9" s="170">
        <f t="shared" si="105"/>
        <v>6.9394590474715919E-6</v>
      </c>
      <c r="HP9" s="170">
        <f t="shared" si="106"/>
        <v>5.3505157612480508E-6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50.911688245431421</v>
      </c>
      <c r="L10" s="76">
        <f t="shared" si="2"/>
        <v>2592</v>
      </c>
      <c r="M10" s="96">
        <v>150</v>
      </c>
      <c r="N10" s="287">
        <f>IF(AND(M10&gt;0,C10&gt;0,NOT(K10="")),ABS(VLOOKUP($M$1,VLookups!$A$43:$B$44,2,FALSE)-_xlfn.NORM.DIST(M10,G10,K10,TRUE)),"")</f>
        <v>0.65278009968220452</v>
      </c>
      <c r="O10" s="95">
        <f>IF(AND($B10&gt;0,$C10&gt;0,$D10&gt;0,NOT(ISBLANK($H10))),_xlfn.NORM.INV(ABS(VLOOKUP($M$1,VLookups!$A$43:$B$44,2,FALSE)-O$3),$G10,$K10),"")</f>
        <v>64.754046224548716</v>
      </c>
      <c r="P10" s="94">
        <f>IF(AND($B10&gt;0,$C10&gt;0,$D10&gt;0,NOT(ISBLANK($H10))),_xlfn.NORM.INV(ABS(VLOOKUP($M$1,VLookups!$A$43:$B$44,2,FALSE)-P$3),$G10,$K10),"")</f>
        <v>195.24595377545128</v>
      </c>
      <c r="Q10" s="95">
        <f>IF(AND($B10&gt;0,$C10&gt;0,$D10&gt;0,NOT(ISBLANK($H10))),_xlfn.NORM.INV(ABS(VLOOKUP($M$1,VLookups!$A$43:$B$44,2,FALSE)-Q$3),$G10,$K10),"")</f>
        <v>182.76657361306363</v>
      </c>
      <c r="R10" s="94">
        <f>IF(AND($B10&gt;0,$C10&gt;0,$D10&gt;0,NOT(ISBLANK($H10))),_xlfn.NORM.INV(ABS(VLOOKUP($M$1,VLookups!$A$43:$B$44,2,FALSE)-R$3),$G10,$K10),"")</f>
        <v>172.84835786439965</v>
      </c>
      <c r="S10" s="95">
        <f>IF(AND($B10&gt;0,$C10&gt;0,$D10&gt;0,NOT(ISBLANK($H10))),_xlfn.NORM.INV(ABS(VLOOKUP($M$1,VLookups!$A$43:$B$44,2,FALSE)-S$3),$G10,$K10),"")</f>
        <v>164.33941188672185</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3.0080091435828076E-4</v>
      </c>
      <c r="DU10" s="170">
        <f t="shared" si="7"/>
        <v>3.4903614482649259E-4</v>
      </c>
      <c r="DV10" s="170">
        <f t="shared" si="8"/>
        <v>4.0360235090743367E-4</v>
      </c>
      <c r="DW10" s="170">
        <f t="shared" si="9"/>
        <v>4.650814356643973E-4</v>
      </c>
      <c r="DX10" s="170">
        <f t="shared" si="10"/>
        <v>5.3406775124349433E-4</v>
      </c>
      <c r="DY10" s="170">
        <f t="shared" si="11"/>
        <v>6.1116114786865681E-4</v>
      </c>
      <c r="DZ10" s="170">
        <f t="shared" si="12"/>
        <v>6.9695887740689206E-4</v>
      </c>
      <c r="EA10" s="170">
        <f t="shared" si="13"/>
        <v>7.9204636211274368E-4</v>
      </c>
      <c r="EB10" s="170">
        <f t="shared" si="14"/>
        <v>8.9698687013282192E-4</v>
      </c>
      <c r="EC10" s="170">
        <f t="shared" si="15"/>
        <v>1.0123101735526911E-3</v>
      </c>
      <c r="ED10" s="170">
        <f t="shared" si="16"/>
        <v>1.1385003015211906E-3</v>
      </c>
      <c r="EE10" s="170">
        <f t="shared" si="17"/>
        <v>1.2759825394240201E-3</v>
      </c>
      <c r="EF10" s="170">
        <f t="shared" si="18"/>
        <v>1.4251098641521959E-3</v>
      </c>
      <c r="EG10" s="170">
        <f t="shared" si="19"/>
        <v>1.5861490440126406E-3</v>
      </c>
      <c r="EH10" s="170">
        <f t="shared" si="20"/>
        <v>1.7592666684150902E-3</v>
      </c>
      <c r="EI10" s="170">
        <f t="shared" si="21"/>
        <v>1.9445154057018458E-3</v>
      </c>
      <c r="EJ10" s="170">
        <f t="shared" si="22"/>
        <v>2.1418208158744895E-3</v>
      </c>
      <c r="EK10" s="170">
        <f t="shared" si="23"/>
        <v>2.3509690670272128E-3</v>
      </c>
      <c r="EL10" s="170">
        <f t="shared" si="24"/>
        <v>2.5715959185957653E-3</v>
      </c>
      <c r="EM10" s="170">
        <f t="shared" si="25"/>
        <v>2.8031773397771331E-3</v>
      </c>
      <c r="EN10" s="170">
        <f t="shared" si="26"/>
        <v>3.0450221265631637E-3</v>
      </c>
      <c r="EO10" s="170">
        <f t="shared" si="27"/>
        <v>3.2962668649130704E-3</v>
      </c>
      <c r="EP10" s="170">
        <f t="shared" si="28"/>
        <v>3.5558735601321288E-3</v>
      </c>
      <c r="EQ10" s="170">
        <f t="shared" si="29"/>
        <v>3.8226302133605879E-3</v>
      </c>
      <c r="ER10" s="170">
        <f t="shared" si="30"/>
        <v>4.0951545754487938E-3</v>
      </c>
      <c r="ES10" s="170">
        <f t="shared" si="31"/>
        <v>4.3719012470752831E-3</v>
      </c>
      <c r="ET10" s="170">
        <f t="shared" si="32"/>
        <v>4.651172222871436E-3</v>
      </c>
      <c r="EU10" s="170">
        <f t="shared" si="33"/>
        <v>4.9311308981001573E-3</v>
      </c>
      <c r="EV10" s="170">
        <f t="shared" si="34"/>
        <v>5.2098194710553042E-3</v>
      </c>
      <c r="EW10" s="170">
        <f t="shared" si="35"/>
        <v>5.4851795851206375E-3</v>
      </c>
      <c r="EX10" s="170">
        <f t="shared" si="36"/>
        <v>5.7550759639627778E-3</v>
      </c>
      <c r="EY10" s="170">
        <f t="shared" si="37"/>
        <v>6.0173227044531688E-3</v>
      </c>
      <c r="EZ10" s="170">
        <f t="shared" si="38"/>
        <v>6.2697118075534857E-3</v>
      </c>
      <c r="FA10" s="170">
        <f t="shared" si="39"/>
        <v>6.5100434504964935E-3</v>
      </c>
      <c r="FB10" s="170">
        <f t="shared" si="40"/>
        <v>6.7361574369798364E-3</v>
      </c>
      <c r="FC10" s="170">
        <f t="shared" si="41"/>
        <v>6.9459652083688761E-3</v>
      </c>
      <c r="FD10" s="170">
        <f t="shared" si="42"/>
        <v>7.1374817603446807E-3</v>
      </c>
      <c r="FE10" s="170">
        <f t="shared" si="43"/>
        <v>7.3088567878638782E-3</v>
      </c>
      <c r="FF10" s="170">
        <f t="shared" si="44"/>
        <v>7.4584043780198239E-3</v>
      </c>
      <c r="FG10" s="170">
        <f t="shared" si="45"/>
        <v>7.5846305861138521E-3</v>
      </c>
      <c r="FH10" s="170">
        <f t="shared" si="46"/>
        <v>7.6862582650217611E-3</v>
      </c>
      <c r="FI10" s="170">
        <f t="shared" si="47"/>
        <v>7.7622485711697706E-3</v>
      </c>
      <c r="FJ10" s="170">
        <f t="shared" si="48"/>
        <v>7.8118186408526174E-3</v>
      </c>
      <c r="FK10" s="170">
        <f t="shared" si="49"/>
        <v>7.8344550163455817E-3</v>
      </c>
      <c r="FL10" s="170">
        <f t="shared" si="50"/>
        <v>7.8299224998296633E-3</v>
      </c>
      <c r="FM10" s="170">
        <f t="shared" si="51"/>
        <v>7.7982682216324378E-3</v>
      </c>
      <c r="FN10" s="170">
        <f t="shared" si="52"/>
        <v>7.7398208243820059E-3</v>
      </c>
      <c r="FO10" s="170">
        <f t="shared" si="53"/>
        <v>7.6551847828229226E-3</v>
      </c>
      <c r="FP10" s="170">
        <f t="shared" si="54"/>
        <v>7.5452299965804957E-3</v>
      </c>
      <c r="FQ10" s="170">
        <f t="shared" si="55"/>
        <v>7.4110769064362116E-3</v>
      </c>
      <c r="FR10" s="170">
        <f t="shared" si="56"/>
        <v>7.2540774902062543E-3</v>
      </c>
      <c r="FS10" s="170">
        <f t="shared" si="57"/>
        <v>7.0757925889037929E-3</v>
      </c>
      <c r="FT10" s="170">
        <f t="shared" si="58"/>
        <v>6.8779660947308752E-3</v>
      </c>
      <c r="FU10" s="170">
        <f t="shared" si="59"/>
        <v>6.6624965973143043E-3</v>
      </c>
      <c r="FV10" s="170">
        <f t="shared" si="60"/>
        <v>6.4314071317863675E-3</v>
      </c>
      <c r="FW10" s="170">
        <f t="shared" si="61"/>
        <v>6.1868137007694887E-3</v>
      </c>
      <c r="FX10" s="170">
        <f t="shared" si="62"/>
        <v>5.9308932516717733E-3</v>
      </c>
      <c r="FY10" s="170">
        <f t="shared" si="63"/>
        <v>5.6658517812168217E-3</v>
      </c>
      <c r="FZ10" s="170">
        <f t="shared" si="64"/>
        <v>5.3938932117259765E-3</v>
      </c>
      <c r="GA10" s="170">
        <f t="shared" si="65"/>
        <v>5.1171896398304545E-3</v>
      </c>
      <c r="GB10" s="170">
        <f t="shared" si="66"/>
        <v>4.8378535000008268E-3</v>
      </c>
      <c r="GC10" s="170">
        <f t="shared" si="67"/>
        <v>4.5579121149346008E-3</v>
      </c>
      <c r="GD10" s="170">
        <f t="shared" si="68"/>
        <v>4.279285025131919E-3</v>
      </c>
      <c r="GE10" s="170">
        <f t="shared" si="69"/>
        <v>4.0037644037939401E-3</v>
      </c>
      <c r="GF10" s="170">
        <f t="shared" si="70"/>
        <v>3.732998773448102E-3</v>
      </c>
      <c r="GG10" s="170">
        <f t="shared" si="71"/>
        <v>3.4684801503473417E-3</v>
      </c>
      <c r="GH10" s="170">
        <f t="shared" si="72"/>
        <v>3.2115346544676631E-3</v>
      </c>
      <c r="GI10" s="170">
        <f t="shared" si="73"/>
        <v>2.9633165393615998E-3</v>
      </c>
      <c r="GJ10" s="170">
        <f t="shared" si="74"/>
        <v>2.7248055194184209E-3</v>
      </c>
      <c r="GK10" s="170">
        <f t="shared" si="75"/>
        <v>2.4968072040620448E-3</v>
      </c>
      <c r="GL10" s="170">
        <f t="shared" si="76"/>
        <v>2.2799563904933227E-3</v>
      </c>
      <c r="GM10" s="170">
        <f t="shared" si="77"/>
        <v>2.0747229197237115E-3</v>
      </c>
      <c r="GN10" s="170">
        <f t="shared" si="78"/>
        <v>1.8814197653800576E-3</v>
      </c>
      <c r="GO10" s="170">
        <f t="shared" si="79"/>
        <v>1.7002130011865295E-3</v>
      </c>
      <c r="GP10" s="170">
        <f t="shared" si="80"/>
        <v>1.5311332808561856E-3</v>
      </c>
      <c r="GQ10" s="170">
        <f t="shared" si="81"/>
        <v>1.3740884627070078E-3</v>
      </c>
      <c r="GR10" s="170">
        <f t="shared" si="82"/>
        <v>1.2288770197146279E-3</v>
      </c>
      <c r="GS10" s="170">
        <f t="shared" si="83"/>
        <v>1.0952018927505006E-3</v>
      </c>
      <c r="GT10" s="170">
        <f t="shared" si="84"/>
        <v>9.7268446908311049E-4</v>
      </c>
      <c r="GU10" s="170">
        <f t="shared" si="85"/>
        <v>8.6087839838889916E-4</v>
      </c>
      <c r="GV10" s="170">
        <f t="shared" si="86"/>
        <v>7.5928299303426421E-4</v>
      </c>
      <c r="GW10" s="170">
        <f t="shared" si="87"/>
        <v>6.6735599677119684E-4</v>
      </c>
      <c r="GX10" s="170">
        <f t="shared" si="88"/>
        <v>5.8452554482474697E-4</v>
      </c>
      <c r="GY10" s="170">
        <f t="shared" si="89"/>
        <v>5.1020117733875485E-4</v>
      </c>
      <c r="GZ10" s="170">
        <f t="shared" si="90"/>
        <v>4.4378380612948825E-4</v>
      </c>
      <c r="HA10" s="170">
        <f t="shared" si="91"/>
        <v>3.8467457068625237E-4</v>
      </c>
      <c r="HB10" s="170">
        <f t="shared" si="92"/>
        <v>3.322825525489294E-4</v>
      </c>
      <c r="HC10" s="170">
        <f t="shared" si="93"/>
        <v>2.8603134696996265E-4</v>
      </c>
      <c r="HD10" s="170">
        <f t="shared" si="94"/>
        <v>2.4536451670605672E-4</v>
      </c>
      <c r="HE10" s="170">
        <f t="shared" si="95"/>
        <v>2.0974997463519941E-4</v>
      </c>
      <c r="HF10" s="170">
        <f t="shared" si="96"/>
        <v>1.7868335957450435E-4</v>
      </c>
      <c r="HG10" s="170">
        <f t="shared" si="97"/>
        <v>1.5169048324581081E-4</v>
      </c>
      <c r="HH10" s="170">
        <f t="shared" si="98"/>
        <v>1.2832893598416198E-4</v>
      </c>
      <c r="HI10" s="170">
        <f t="shared" si="99"/>
        <v>1.081889447936781E-4</v>
      </c>
      <c r="HJ10" s="170">
        <f t="shared" si="100"/>
        <v>9.0893580085459145E-5</v>
      </c>
      <c r="HK10" s="170">
        <f t="shared" si="101"/>
        <v>7.6098407294049279E-5</v>
      </c>
      <c r="HL10" s="170">
        <f t="shared" si="102"/>
        <v>6.3490677003071283E-5</v>
      </c>
      <c r="HM10" s="170">
        <f t="shared" si="103"/>
        <v>5.278814266685579E-5</v>
      </c>
      <c r="HN10" s="170">
        <f t="shared" si="104"/>
        <v>4.3737588935548534E-5</v>
      </c>
      <c r="HO10" s="170">
        <f t="shared" si="105"/>
        <v>3.6113146396674668E-5</v>
      </c>
      <c r="HP10" s="170">
        <f t="shared" si="106"/>
        <v>2.9714460623936936E-5</v>
      </c>
    </row>
    <row r="11" spans="1:225" x14ac:dyDescent="0.25">
      <c r="A11" s="4">
        <v>8</v>
      </c>
      <c r="B11" s="97">
        <f t="shared" si="107"/>
        <v>60</v>
      </c>
      <c r="C11" s="96">
        <v>120</v>
      </c>
      <c r="D11" s="97">
        <f t="shared" si="108"/>
        <v>240</v>
      </c>
      <c r="E11" s="36">
        <f t="shared" si="0"/>
        <v>1</v>
      </c>
      <c r="F11" s="36">
        <f t="shared" si="1"/>
        <v>0.5</v>
      </c>
      <c r="G11" s="74">
        <f t="shared" si="109"/>
        <v>130</v>
      </c>
      <c r="H11" s="23" t="s">
        <v>861</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862</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15</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144</v>
      </c>
      <c r="L104" s="73">
        <f>IF(L4="","",SUM(L4:L103))</f>
        <v>20736</v>
      </c>
      <c r="M104" s="91">
        <f>IF(SUM(M4:M103)=0,"",SUM(M4:M103))</f>
        <v>1500</v>
      </c>
      <c r="N104" s="288">
        <f>IF(OR(K104="",M104=""),"",ABS(VLOOKUP($M$1,VLookups!$A$43:$B$44,2,FALSE)-_xlfn.NORM.DIST(M104,G104,K104,TRUE)))</f>
        <v>0.9175667301260455</v>
      </c>
      <c r="O104" s="93">
        <f>SUM(O4:O103)</f>
        <v>769.15070689239042</v>
      </c>
      <c r="P104" s="93">
        <f t="shared" ref="P104:T104" si="621">SUM(P4:P103)</f>
        <v>1830.8492931076094</v>
      </c>
      <c r="Q104" s="93">
        <f t="shared" si="621"/>
        <v>1729.3154851963343</v>
      </c>
      <c r="R104" s="93">
        <f t="shared" si="621"/>
        <v>1648.6196333556641</v>
      </c>
      <c r="S104" s="93">
        <f t="shared" si="621"/>
        <v>1579.3897777712614</v>
      </c>
      <c r="T104" s="93">
        <f t="shared" si="621"/>
        <v>1300</v>
      </c>
      <c r="U104" s="5"/>
      <c r="V104" s="185">
        <f>IF(AND(B104&gt;0,C104&gt;0,D104&gt;0),G104-(3*K104),"")</f>
        <v>868</v>
      </c>
      <c r="W104" s="259">
        <f>IF(ISNONTEXT($V104),V104+(($DS$104-$V$104)/101),"")</f>
        <v>876.55445544554459</v>
      </c>
      <c r="X104" s="259">
        <f t="shared" ref="X104:CI104" si="622">IF(ISNONTEXT($V104),W104+(($DS$104-$V$104)/101),"")</f>
        <v>885.10891089108918</v>
      </c>
      <c r="Y104" s="259">
        <f t="shared" si="622"/>
        <v>893.66336633663377</v>
      </c>
      <c r="Z104" s="259">
        <f t="shared" si="622"/>
        <v>902.21782178217836</v>
      </c>
      <c r="AA104" s="259">
        <f t="shared" si="622"/>
        <v>910.77227722772295</v>
      </c>
      <c r="AB104" s="259">
        <f t="shared" si="622"/>
        <v>919.32673267326754</v>
      </c>
      <c r="AC104" s="259">
        <f t="shared" si="622"/>
        <v>927.88118811881213</v>
      </c>
      <c r="AD104" s="259">
        <f t="shared" si="622"/>
        <v>936.43564356435672</v>
      </c>
      <c r="AE104" s="259">
        <f t="shared" si="622"/>
        <v>944.99009900990131</v>
      </c>
      <c r="AF104" s="259">
        <f t="shared" si="622"/>
        <v>953.5445544554459</v>
      </c>
      <c r="AG104" s="259">
        <f t="shared" si="622"/>
        <v>962.0990099009905</v>
      </c>
      <c r="AH104" s="259">
        <f t="shared" si="622"/>
        <v>970.65346534653509</v>
      </c>
      <c r="AI104" s="259">
        <f t="shared" si="622"/>
        <v>979.20792079207968</v>
      </c>
      <c r="AJ104" s="259">
        <f t="shared" si="622"/>
        <v>987.76237623762427</v>
      </c>
      <c r="AK104" s="259">
        <f t="shared" si="622"/>
        <v>996.31683168316886</v>
      </c>
      <c r="AL104" s="259">
        <f t="shared" si="622"/>
        <v>1004.8712871287134</v>
      </c>
      <c r="AM104" s="259">
        <f t="shared" si="622"/>
        <v>1013.425742574258</v>
      </c>
      <c r="AN104" s="259">
        <f t="shared" si="622"/>
        <v>1021.9801980198026</v>
      </c>
      <c r="AO104" s="259">
        <f t="shared" si="622"/>
        <v>1030.5346534653472</v>
      </c>
      <c r="AP104" s="259">
        <f t="shared" si="622"/>
        <v>1039.0891089108918</v>
      </c>
      <c r="AQ104" s="259">
        <f t="shared" si="622"/>
        <v>1047.6435643564364</v>
      </c>
      <c r="AR104" s="259">
        <f t="shared" si="622"/>
        <v>1056.198019801981</v>
      </c>
      <c r="AS104" s="259">
        <f t="shared" si="622"/>
        <v>1064.7524752475256</v>
      </c>
      <c r="AT104" s="259">
        <f t="shared" si="622"/>
        <v>1073.3069306930702</v>
      </c>
      <c r="AU104" s="259">
        <f t="shared" si="622"/>
        <v>1081.8613861386148</v>
      </c>
      <c r="AV104" s="259">
        <f t="shared" si="622"/>
        <v>1090.4158415841594</v>
      </c>
      <c r="AW104" s="259">
        <f t="shared" si="622"/>
        <v>1098.9702970297039</v>
      </c>
      <c r="AX104" s="259">
        <f t="shared" si="622"/>
        <v>1107.5247524752485</v>
      </c>
      <c r="AY104" s="259">
        <f t="shared" si="622"/>
        <v>1116.0792079207931</v>
      </c>
      <c r="AZ104" s="259">
        <f t="shared" si="622"/>
        <v>1124.6336633663377</v>
      </c>
      <c r="BA104" s="259">
        <f t="shared" si="622"/>
        <v>1133.1881188118823</v>
      </c>
      <c r="BB104" s="259">
        <f t="shared" si="622"/>
        <v>1141.7425742574269</v>
      </c>
      <c r="BC104" s="259">
        <f t="shared" si="622"/>
        <v>1150.2970297029715</v>
      </c>
      <c r="BD104" s="259">
        <f t="shared" si="622"/>
        <v>1158.8514851485161</v>
      </c>
      <c r="BE104" s="259">
        <f t="shared" si="622"/>
        <v>1167.4059405940607</v>
      </c>
      <c r="BF104" s="259">
        <f t="shared" si="622"/>
        <v>1175.9603960396053</v>
      </c>
      <c r="BG104" s="259">
        <f t="shared" si="622"/>
        <v>1184.5148514851498</v>
      </c>
      <c r="BH104" s="259">
        <f t="shared" si="622"/>
        <v>1193.0693069306944</v>
      </c>
      <c r="BI104" s="259">
        <f t="shared" si="622"/>
        <v>1201.623762376239</v>
      </c>
      <c r="BJ104" s="259">
        <f t="shared" si="622"/>
        <v>1210.1782178217836</v>
      </c>
      <c r="BK104" s="259">
        <f t="shared" si="622"/>
        <v>1218.7326732673282</v>
      </c>
      <c r="BL104" s="259">
        <f t="shared" si="622"/>
        <v>1227.2871287128728</v>
      </c>
      <c r="BM104" s="259">
        <f t="shared" si="622"/>
        <v>1235.8415841584174</v>
      </c>
      <c r="BN104" s="259">
        <f t="shared" si="622"/>
        <v>1244.396039603962</v>
      </c>
      <c r="BO104" s="259">
        <f t="shared" si="622"/>
        <v>1252.9504950495066</v>
      </c>
      <c r="BP104" s="259">
        <f t="shared" si="622"/>
        <v>1261.5049504950512</v>
      </c>
      <c r="BQ104" s="259">
        <f t="shared" si="622"/>
        <v>1270.0594059405958</v>
      </c>
      <c r="BR104" s="259">
        <f t="shared" si="622"/>
        <v>1278.6138613861403</v>
      </c>
      <c r="BS104" s="259">
        <f t="shared" si="622"/>
        <v>1287.1683168316849</v>
      </c>
      <c r="BT104" s="259">
        <f t="shared" si="622"/>
        <v>1295.7227722772295</v>
      </c>
      <c r="BU104" s="259">
        <f t="shared" si="622"/>
        <v>1304.2772277227741</v>
      </c>
      <c r="BV104" s="259">
        <f t="shared" si="622"/>
        <v>1312.8316831683187</v>
      </c>
      <c r="BW104" s="259">
        <f t="shared" si="622"/>
        <v>1321.3861386138633</v>
      </c>
      <c r="BX104" s="259">
        <f t="shared" si="622"/>
        <v>1329.9405940594079</v>
      </c>
      <c r="BY104" s="259">
        <f t="shared" si="622"/>
        <v>1338.4950495049525</v>
      </c>
      <c r="BZ104" s="259">
        <f t="shared" si="622"/>
        <v>1347.0495049504971</v>
      </c>
      <c r="CA104" s="259">
        <f t="shared" si="622"/>
        <v>1355.6039603960417</v>
      </c>
      <c r="CB104" s="259">
        <f t="shared" si="622"/>
        <v>1364.1584158415862</v>
      </c>
      <c r="CC104" s="259">
        <f t="shared" si="622"/>
        <v>1372.7128712871308</v>
      </c>
      <c r="CD104" s="259">
        <f t="shared" si="622"/>
        <v>1381.2673267326754</v>
      </c>
      <c r="CE104" s="259">
        <f t="shared" si="622"/>
        <v>1389.82178217822</v>
      </c>
      <c r="CF104" s="259">
        <f t="shared" si="622"/>
        <v>1398.3762376237646</v>
      </c>
      <c r="CG104" s="259">
        <f t="shared" si="622"/>
        <v>1406.9306930693092</v>
      </c>
      <c r="CH104" s="259">
        <f t="shared" si="622"/>
        <v>1415.4851485148538</v>
      </c>
      <c r="CI104" s="259">
        <f t="shared" si="622"/>
        <v>1424.0396039603984</v>
      </c>
      <c r="CJ104" s="259">
        <f t="shared" ref="CJ104:DR104" si="623">IF(ISNONTEXT($V104),CI104+(($DS$104-$V$104)/101),"")</f>
        <v>1432.594059405943</v>
      </c>
      <c r="CK104" s="259">
        <f t="shared" si="623"/>
        <v>1441.1485148514876</v>
      </c>
      <c r="CL104" s="259">
        <f t="shared" si="623"/>
        <v>1449.7029702970322</v>
      </c>
      <c r="CM104" s="259">
        <f t="shared" si="623"/>
        <v>1458.2574257425767</v>
      </c>
      <c r="CN104" s="259">
        <f t="shared" si="623"/>
        <v>1466.8118811881213</v>
      </c>
      <c r="CO104" s="259">
        <f t="shared" si="623"/>
        <v>1475.3663366336659</v>
      </c>
      <c r="CP104" s="259">
        <f t="shared" si="623"/>
        <v>1483.9207920792105</v>
      </c>
      <c r="CQ104" s="259">
        <f t="shared" si="623"/>
        <v>1492.4752475247551</v>
      </c>
      <c r="CR104" s="259">
        <f t="shared" si="623"/>
        <v>1501.0297029702997</v>
      </c>
      <c r="CS104" s="259">
        <f t="shared" si="623"/>
        <v>1509.5841584158443</v>
      </c>
      <c r="CT104" s="259">
        <f t="shared" si="623"/>
        <v>1518.1386138613889</v>
      </c>
      <c r="CU104" s="259">
        <f t="shared" si="623"/>
        <v>1526.6930693069335</v>
      </c>
      <c r="CV104" s="259">
        <f t="shared" si="623"/>
        <v>1535.2475247524781</v>
      </c>
      <c r="CW104" s="259">
        <f t="shared" si="623"/>
        <v>1543.8019801980226</v>
      </c>
      <c r="CX104" s="259">
        <f t="shared" si="623"/>
        <v>1552.3564356435672</v>
      </c>
      <c r="CY104" s="259">
        <f t="shared" si="623"/>
        <v>1560.9108910891118</v>
      </c>
      <c r="CZ104" s="259">
        <f t="shared" si="623"/>
        <v>1569.4653465346564</v>
      </c>
      <c r="DA104" s="259">
        <f t="shared" si="623"/>
        <v>1578.019801980201</v>
      </c>
      <c r="DB104" s="259">
        <f t="shared" si="623"/>
        <v>1586.5742574257456</v>
      </c>
      <c r="DC104" s="259">
        <f t="shared" si="623"/>
        <v>1595.1287128712902</v>
      </c>
      <c r="DD104" s="259">
        <f t="shared" si="623"/>
        <v>1603.6831683168348</v>
      </c>
      <c r="DE104" s="259">
        <f t="shared" si="623"/>
        <v>1612.2376237623794</v>
      </c>
      <c r="DF104" s="259">
        <f t="shared" si="623"/>
        <v>1620.792079207924</v>
      </c>
      <c r="DG104" s="259">
        <f t="shared" si="623"/>
        <v>1629.3465346534686</v>
      </c>
      <c r="DH104" s="259">
        <f t="shared" si="623"/>
        <v>1637.9009900990131</v>
      </c>
      <c r="DI104" s="259">
        <f t="shared" si="623"/>
        <v>1646.4554455445577</v>
      </c>
      <c r="DJ104" s="259">
        <f t="shared" si="623"/>
        <v>1655.0099009901023</v>
      </c>
      <c r="DK104" s="259">
        <f t="shared" si="623"/>
        <v>1663.5643564356469</v>
      </c>
      <c r="DL104" s="259">
        <f t="shared" si="623"/>
        <v>1672.1188118811915</v>
      </c>
      <c r="DM104" s="259">
        <f t="shared" si="623"/>
        <v>1680.6732673267361</v>
      </c>
      <c r="DN104" s="259">
        <f t="shared" si="623"/>
        <v>1689.2277227722807</v>
      </c>
      <c r="DO104" s="259">
        <f t="shared" si="623"/>
        <v>1697.7821782178253</v>
      </c>
      <c r="DP104" s="259">
        <f t="shared" si="623"/>
        <v>1706.3366336633699</v>
      </c>
      <c r="DQ104" s="259">
        <f t="shared" si="623"/>
        <v>1714.8910891089145</v>
      </c>
      <c r="DR104" s="259">
        <f t="shared" si="623"/>
        <v>1723.445544554459</v>
      </c>
      <c r="DS104" s="185">
        <f>IF(ISNONTEXT($V104),G104+(3*K104),"")</f>
        <v>1732</v>
      </c>
      <c r="DT104" s="170">
        <f t="shared" si="409"/>
        <v>3.67159774828185E-5</v>
      </c>
      <c r="DU104" s="170">
        <f t="shared" si="410"/>
        <v>4.3647073579776018E-5</v>
      </c>
      <c r="DV104" s="170">
        <f t="shared" si="411"/>
        <v>5.1703805932975565E-5</v>
      </c>
      <c r="DW104" s="170">
        <f t="shared" si="412"/>
        <v>6.1031949300828334E-5</v>
      </c>
      <c r="DX104" s="170">
        <f t="shared" si="413"/>
        <v>7.1789233378984906E-5</v>
      </c>
      <c r="DY104" s="170">
        <f t="shared" si="414"/>
        <v>8.4145081680438429E-5</v>
      </c>
      <c r="DZ104" s="170">
        <f t="shared" si="415"/>
        <v>9.8280080437120426E-5</v>
      </c>
      <c r="EA104" s="170">
        <f t="shared" si="416"/>
        <v>1.1438514218997812E-4</v>
      </c>
      <c r="EB104" s="170">
        <f t="shared" si="417"/>
        <v>1.3266033073801282E-4</v>
      </c>
      <c r="EC104" s="170">
        <f t="shared" si="418"/>
        <v>1.5331331747875417E-4</v>
      </c>
      <c r="ED104" s="170">
        <f t="shared" si="419"/>
        <v>1.7655744400851071E-4</v>
      </c>
      <c r="EE104" s="170">
        <f t="shared" si="420"/>
        <v>2.026093722392973E-4</v>
      </c>
      <c r="EF104" s="170">
        <f t="shared" si="421"/>
        <v>2.3168631126346326E-4</v>
      </c>
      <c r="EG104" s="170">
        <f t="shared" si="422"/>
        <v>2.6400281973491308E-4</v>
      </c>
      <c r="EH104" s="170">
        <f t="shared" si="423"/>
        <v>2.9976719355324618E-4</v>
      </c>
      <c r="EI104" s="170">
        <f t="shared" si="424"/>
        <v>3.3917746098145469E-4</v>
      </c>
      <c r="EJ104" s="170">
        <f t="shared" si="425"/>
        <v>3.8241702077408083E-4</v>
      </c>
      <c r="EK104" s="170">
        <f t="shared" si="426"/>
        <v>4.296499731423512E-4</v>
      </c>
      <c r="EL104" s="170">
        <f t="shared" si="427"/>
        <v>4.8101620806572325E-4</v>
      </c>
      <c r="EM104" s="170">
        <f t="shared" si="428"/>
        <v>5.3662633013911614E-4</v>
      </c>
      <c r="EN104" s="170">
        <f t="shared" si="429"/>
        <v>5.9655651332852903E-4</v>
      </c>
      <c r="EO104" s="170">
        <f t="shared" si="430"/>
        <v>6.6084339215714675E-4</v>
      </c>
      <c r="EP104" s="170">
        <f t="shared" si="431"/>
        <v>7.2947910739408809E-4</v>
      </c>
      <c r="EQ104" s="170">
        <f t="shared" si="432"/>
        <v>8.0240663369535333E-4</v>
      </c>
      <c r="ER104" s="170">
        <f t="shared" si="433"/>
        <v>8.7951552329235041E-4</v>
      </c>
      <c r="ES104" s="170">
        <f t="shared" si="434"/>
        <v>9.6063820321760788E-4</v>
      </c>
      <c r="ET104" s="170">
        <f t="shared" si="435"/>
        <v>1.0455469632440111E-3</v>
      </c>
      <c r="EU104" s="170">
        <f t="shared" si="436"/>
        <v>1.1339517673267276E-3</v>
      </c>
      <c r="EV104" s="170">
        <f t="shared" si="437"/>
        <v>1.2254990126229085E-3</v>
      </c>
      <c r="EW104" s="170">
        <f t="shared" si="438"/>
        <v>1.3197713470048612E-3</v>
      </c>
      <c r="EX104" s="170">
        <f t="shared" si="439"/>
        <v>1.4162886384114716E-3</v>
      </c>
      <c r="EY104" s="170">
        <f t="shared" si="440"/>
        <v>1.514510167598354E-3</v>
      </c>
      <c r="EZ104" s="170">
        <f t="shared" si="441"/>
        <v>1.6138380902182958E-3</v>
      </c>
      <c r="FA104" s="170">
        <f t="shared" si="442"/>
        <v>1.7136221852287617E-3</v>
      </c>
      <c r="FB104" s="170">
        <f t="shared" si="443"/>
        <v>1.813165875082801E-3</v>
      </c>
      <c r="FC104" s="170">
        <f t="shared" si="444"/>
        <v>1.9117334698597868E-3</v>
      </c>
      <c r="FD104" s="170">
        <f t="shared" si="445"/>
        <v>2.0085585534013422E-3</v>
      </c>
      <c r="FE104" s="170">
        <f t="shared" si="446"/>
        <v>2.102853395695976E-3</v>
      </c>
      <c r="FF104" s="170">
        <f t="shared" si="447"/>
        <v>2.1938192433193222E-3</v>
      </c>
      <c r="FG104" s="170">
        <f t="shared" si="448"/>
        <v>2.2806573098160822E-3</v>
      </c>
      <c r="FH104" s="170">
        <f t="shared" si="449"/>
        <v>2.3625802616061625E-3</v>
      </c>
      <c r="FI104" s="170">
        <f t="shared" si="450"/>
        <v>2.4388239733378818E-3</v>
      </c>
      <c r="FJ104" s="170">
        <f t="shared" si="451"/>
        <v>2.5086593105038547E-3</v>
      </c>
      <c r="FK104" s="170">
        <f t="shared" si="452"/>
        <v>2.5714036873286852E-3</v>
      </c>
      <c r="FL104" s="170">
        <f t="shared" si="453"/>
        <v>2.6264321449847496E-3</v>
      </c>
      <c r="FM104" s="170">
        <f t="shared" si="454"/>
        <v>2.6731876994209505E-3</v>
      </c>
      <c r="FN104" s="170">
        <f t="shared" si="455"/>
        <v>2.7111907195819141E-3</v>
      </c>
      <c r="FO104" s="170">
        <f t="shared" si="456"/>
        <v>2.7400471153781842E-3</v>
      </c>
      <c r="FP104" s="170">
        <f t="shared" si="457"/>
        <v>2.7594551400118828E-3</v>
      </c>
      <c r="FQ104" s="170">
        <f t="shared" si="458"/>
        <v>2.7692106424921929E-3</v>
      </c>
      <c r="FR104" s="170">
        <f t="shared" si="459"/>
        <v>2.7692106424921908E-3</v>
      </c>
      <c r="FS104" s="170">
        <f t="shared" si="460"/>
        <v>2.7594551400118767E-3</v>
      </c>
      <c r="FT104" s="170">
        <f t="shared" si="461"/>
        <v>2.7400471153781743E-3</v>
      </c>
      <c r="FU104" s="170">
        <f t="shared" si="462"/>
        <v>2.7111907195818997E-3</v>
      </c>
      <c r="FV104" s="170">
        <f t="shared" si="463"/>
        <v>2.6731876994209322E-3</v>
      </c>
      <c r="FW104" s="170">
        <f t="shared" si="464"/>
        <v>2.6264321449847279E-3</v>
      </c>
      <c r="FX104" s="170">
        <f t="shared" si="465"/>
        <v>2.5714036873286596E-3</v>
      </c>
      <c r="FY104" s="170">
        <f t="shared" si="466"/>
        <v>2.5086593105038261E-3</v>
      </c>
      <c r="FZ104" s="170">
        <f t="shared" si="467"/>
        <v>2.4388239733378505E-3</v>
      </c>
      <c r="GA104" s="170">
        <f t="shared" si="468"/>
        <v>2.3625802616061282E-3</v>
      </c>
      <c r="GB104" s="170">
        <f t="shared" si="469"/>
        <v>2.2806573098160463E-3</v>
      </c>
      <c r="GC104" s="170">
        <f t="shared" si="470"/>
        <v>2.1938192433192841E-3</v>
      </c>
      <c r="GD104" s="170">
        <f t="shared" si="471"/>
        <v>2.1028533956959365E-3</v>
      </c>
      <c r="GE104" s="170">
        <f t="shared" si="472"/>
        <v>2.008558553401301E-3</v>
      </c>
      <c r="GF104" s="170">
        <f t="shared" si="473"/>
        <v>1.9117334698597452E-3</v>
      </c>
      <c r="GG104" s="170">
        <f t="shared" si="474"/>
        <v>1.8131658750827591E-3</v>
      </c>
      <c r="GH104" s="170">
        <f t="shared" si="475"/>
        <v>1.7136221852287194E-3</v>
      </c>
      <c r="GI104" s="170">
        <f t="shared" si="476"/>
        <v>1.6138380902182537E-3</v>
      </c>
      <c r="GJ104" s="170">
        <f t="shared" si="477"/>
        <v>1.5145101675983121E-3</v>
      </c>
      <c r="GK104" s="170">
        <f t="shared" si="478"/>
        <v>1.4162886384114302E-3</v>
      </c>
      <c r="GL104" s="170">
        <f t="shared" si="479"/>
        <v>1.3197713470048205E-3</v>
      </c>
      <c r="GM104" s="170">
        <f t="shared" si="480"/>
        <v>1.225499012622869E-3</v>
      </c>
      <c r="GN104" s="170">
        <f t="shared" si="481"/>
        <v>1.133951767326689E-3</v>
      </c>
      <c r="GO104" s="170">
        <f t="shared" si="482"/>
        <v>1.045546963243974E-3</v>
      </c>
      <c r="GP104" s="170">
        <f t="shared" si="483"/>
        <v>9.6063820321757264E-4</v>
      </c>
      <c r="GQ104" s="170">
        <f t="shared" si="484"/>
        <v>8.7951552329231669E-4</v>
      </c>
      <c r="GR104" s="170">
        <f t="shared" si="485"/>
        <v>8.0240663369532167E-4</v>
      </c>
      <c r="GS104" s="170">
        <f t="shared" si="486"/>
        <v>7.2947910739405806E-4</v>
      </c>
      <c r="GT104" s="170">
        <f t="shared" si="487"/>
        <v>6.6084339215711845E-4</v>
      </c>
      <c r="GU104" s="170">
        <f t="shared" si="488"/>
        <v>5.9655651332850257E-4</v>
      </c>
      <c r="GV104" s="170">
        <f t="shared" si="489"/>
        <v>5.3662633013909142E-4</v>
      </c>
      <c r="GW104" s="170">
        <f t="shared" si="490"/>
        <v>4.8101620806570054E-4</v>
      </c>
      <c r="GX104" s="170">
        <f t="shared" si="491"/>
        <v>4.2964997314233022E-4</v>
      </c>
      <c r="GY104" s="170">
        <f t="shared" si="492"/>
        <v>3.8241702077406153E-4</v>
      </c>
      <c r="GZ104" s="170">
        <f t="shared" si="493"/>
        <v>3.3917746098143702E-4</v>
      </c>
      <c r="HA104" s="170">
        <f t="shared" si="494"/>
        <v>2.9976719355323018E-4</v>
      </c>
      <c r="HB104" s="170">
        <f t="shared" si="495"/>
        <v>2.6400281973489856E-4</v>
      </c>
      <c r="HC104" s="170">
        <f t="shared" si="496"/>
        <v>2.3168631126345014E-4</v>
      </c>
      <c r="HD104" s="170">
        <f t="shared" si="497"/>
        <v>2.0260937223928562E-4</v>
      </c>
      <c r="HE104" s="170">
        <f t="shared" si="498"/>
        <v>1.7655744400850022E-4</v>
      </c>
      <c r="HF104" s="170">
        <f t="shared" si="499"/>
        <v>1.5331331747874498E-4</v>
      </c>
      <c r="HG104" s="170">
        <f t="shared" si="500"/>
        <v>1.3266033073800452E-4</v>
      </c>
      <c r="HH104" s="170">
        <f t="shared" si="501"/>
        <v>1.1438514218997079E-4</v>
      </c>
      <c r="HI104" s="170">
        <f t="shared" si="502"/>
        <v>9.8280080437114015E-5</v>
      </c>
      <c r="HJ104" s="170">
        <f t="shared" si="503"/>
        <v>8.4145081680432791E-5</v>
      </c>
      <c r="HK104" s="170">
        <f t="shared" si="504"/>
        <v>7.178923337898E-5</v>
      </c>
      <c r="HL104" s="170">
        <f t="shared" si="505"/>
        <v>6.1031949300824037E-5</v>
      </c>
      <c r="HM104" s="170">
        <f t="shared" si="506"/>
        <v>5.1703805932971899E-5</v>
      </c>
      <c r="HN104" s="170">
        <f t="shared" si="507"/>
        <v>4.3647073579772833E-5</v>
      </c>
      <c r="HO104" s="170">
        <f t="shared" si="508"/>
        <v>3.6715977482815823E-5</v>
      </c>
      <c r="HP104" s="170">
        <f t="shared" si="509"/>
        <v>3.0776725082902829E-5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5" t="s">
        <v>80</v>
      </c>
      <c r="C106" s="356"/>
      <c r="D106" s="357"/>
      <c r="E106" s="5"/>
      <c r="F106" s="5"/>
      <c r="G106" s="5"/>
      <c r="H106" s="5"/>
      <c r="I106" s="5"/>
      <c r="K106" s="33" t="s">
        <v>89</v>
      </c>
      <c r="L106" s="33"/>
      <c r="M106" s="98">
        <v>1000</v>
      </c>
      <c r="N106" s="290">
        <f>IF(OR(K104="",M106=""),"",ABS(VLOOKUP($M$1,VLookups!$A$43:$B$44,2,FALSE)-_xlfn.NORM.DIST(M106,G104,K104,TRUE)))</f>
        <v>1.8610425189886329E-2</v>
      </c>
      <c r="O106" s="67">
        <f>IF($K$104="","",_xlfn.NORM.INV(ABS(VLOOKUP($M$1,VLookups!$A$43:$B$44,2,FALSE)-O$3),$G$104,$K104))</f>
        <v>1115.4565745615776</v>
      </c>
      <c r="P106" s="68">
        <f>IF($K$104="","",_xlfn.NORM.INV(ABS(VLOOKUP($M$1,VLookups!$A$43:$B$44,2,FALSE)-P$3),$G$104,$K104))</f>
        <v>1484.5434254384224</v>
      </c>
      <c r="Q106" s="69">
        <f>IF($K$104="","",_xlfn.NORM.INV(ABS(VLOOKUP($M$1,VLookups!$A$43:$B$44,2,FALSE)-Q$3),$G$104,$K104))</f>
        <v>1449.2464080871057</v>
      </c>
      <c r="R106" s="70">
        <f>IF($K$104="","",_xlfn.NORM.INV(ABS(VLOOKUP($M$1,VLookups!$A$43:$B$44,2,FALSE)-R$3),$G$104,$K104))</f>
        <v>1421.1934576344997</v>
      </c>
      <c r="S106" s="71">
        <f>IF($K$104="","",_xlfn.NORM.INV(ABS(VLOOKUP($M$1,VLookups!$A$43:$B$44,2,FALSE)-S$3),$G$104,$K104))</f>
        <v>1397.1265240282357</v>
      </c>
      <c r="T106" s="72">
        <f>IF($K$104="","",_xlfn.NORM.INV(ABS(VLOOKUP($M$1,VLookups!$A$43:$B$44,2,FALSE)-T$3),$G$104,$K104))</f>
        <v>1300</v>
      </c>
      <c r="U106" s="5"/>
      <c r="DT106" s="212">
        <f>IF(AND($D$112&gt;0,$D$113&gt;0),IF(OR(W104&lt;$D$112,W104=$D$112),DT104,0),"")</f>
        <v>3.67159774828185E-5</v>
      </c>
      <c r="DU106" s="212">
        <f t="shared" ref="DU106:GF106" si="624">IF(AND($D$112&gt;0,$D$113&gt;0),IF(OR(X104&lt;$D$112,X104=$D$112),DU104,0),"")</f>
        <v>4.3647073579776018E-5</v>
      </c>
      <c r="DV106" s="212">
        <f t="shared" si="624"/>
        <v>5.1703805932975565E-5</v>
      </c>
      <c r="DW106" s="212">
        <f t="shared" si="624"/>
        <v>6.1031949300828334E-5</v>
      </c>
      <c r="DX106" s="212">
        <f t="shared" si="624"/>
        <v>7.1789233378984906E-5</v>
      </c>
      <c r="DY106" s="212">
        <f t="shared" si="624"/>
        <v>8.4145081680438429E-5</v>
      </c>
      <c r="DZ106" s="212">
        <f t="shared" si="624"/>
        <v>9.8280080437120426E-5</v>
      </c>
      <c r="EA106" s="212">
        <f t="shared" si="624"/>
        <v>1.1438514218997812E-4</v>
      </c>
      <c r="EB106" s="212">
        <f t="shared" si="624"/>
        <v>1.3266033073801282E-4</v>
      </c>
      <c r="EC106" s="212">
        <f t="shared" si="624"/>
        <v>1.5331331747875417E-4</v>
      </c>
      <c r="ED106" s="212">
        <f t="shared" si="624"/>
        <v>1.7655744400851071E-4</v>
      </c>
      <c r="EE106" s="212">
        <f t="shared" si="624"/>
        <v>2.026093722392973E-4</v>
      </c>
      <c r="EF106" s="212">
        <f t="shared" si="624"/>
        <v>2.3168631126346326E-4</v>
      </c>
      <c r="EG106" s="212">
        <f t="shared" si="624"/>
        <v>2.6400281973491308E-4</v>
      </c>
      <c r="EH106" s="212">
        <f t="shared" si="624"/>
        <v>2.9976719355324618E-4</v>
      </c>
      <c r="EI106" s="212">
        <f t="shared" si="624"/>
        <v>3.3917746098145469E-4</v>
      </c>
      <c r="EJ106" s="212">
        <f t="shared" si="624"/>
        <v>3.8241702077408083E-4</v>
      </c>
      <c r="EK106" s="212">
        <f t="shared" si="624"/>
        <v>4.296499731423512E-4</v>
      </c>
      <c r="EL106" s="212">
        <f t="shared" si="624"/>
        <v>4.8101620806572325E-4</v>
      </c>
      <c r="EM106" s="212">
        <f t="shared" si="624"/>
        <v>5.3662633013911614E-4</v>
      </c>
      <c r="EN106" s="212">
        <f t="shared" si="624"/>
        <v>5.9655651332852903E-4</v>
      </c>
      <c r="EO106" s="212">
        <f t="shared" si="624"/>
        <v>6.6084339215714675E-4</v>
      </c>
      <c r="EP106" s="212">
        <f t="shared" si="624"/>
        <v>7.2947910739408809E-4</v>
      </c>
      <c r="EQ106" s="212">
        <f t="shared" si="624"/>
        <v>8.0240663369535333E-4</v>
      </c>
      <c r="ER106" s="212">
        <f t="shared" si="624"/>
        <v>8.7951552329235041E-4</v>
      </c>
      <c r="ES106" s="212">
        <f t="shared" si="624"/>
        <v>9.6063820321760788E-4</v>
      </c>
      <c r="ET106" s="212">
        <f t="shared" si="624"/>
        <v>1.0455469632440111E-3</v>
      </c>
      <c r="EU106" s="212">
        <f t="shared" si="624"/>
        <v>1.1339517673267276E-3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1.2254990126229085E-3</v>
      </c>
      <c r="EW107" s="212">
        <f t="shared" si="626"/>
        <v>1.3197713470048612E-3</v>
      </c>
      <c r="EX107" s="212">
        <f t="shared" si="626"/>
        <v>1.4162886384114716E-3</v>
      </c>
      <c r="EY107" s="212">
        <f t="shared" si="626"/>
        <v>1.514510167598354E-3</v>
      </c>
      <c r="EZ107" s="212">
        <f t="shared" si="626"/>
        <v>1.6138380902182958E-3</v>
      </c>
      <c r="FA107" s="212">
        <f t="shared" si="626"/>
        <v>1.7136221852287617E-3</v>
      </c>
      <c r="FB107" s="212">
        <f t="shared" si="626"/>
        <v>1.813165875082801E-3</v>
      </c>
      <c r="FC107" s="212">
        <f t="shared" si="626"/>
        <v>1.9117334698597868E-3</v>
      </c>
      <c r="FD107" s="212">
        <f t="shared" si="626"/>
        <v>2.0085585534013422E-3</v>
      </c>
      <c r="FE107" s="212">
        <f t="shared" si="626"/>
        <v>2.102853395695976E-3</v>
      </c>
      <c r="FF107" s="212">
        <f t="shared" si="626"/>
        <v>2.1938192433193222E-3</v>
      </c>
      <c r="FG107" s="212">
        <f t="shared" si="626"/>
        <v>2.2806573098160822E-3</v>
      </c>
      <c r="FH107" s="212">
        <f t="shared" si="626"/>
        <v>2.3625802616061625E-3</v>
      </c>
      <c r="FI107" s="212">
        <f t="shared" si="626"/>
        <v>2.4388239733378818E-3</v>
      </c>
      <c r="FJ107" s="212">
        <f t="shared" si="626"/>
        <v>2.5086593105038547E-3</v>
      </c>
      <c r="FK107" s="212">
        <f t="shared" si="626"/>
        <v>2.5714036873286852E-3</v>
      </c>
      <c r="FL107" s="212">
        <f t="shared" si="626"/>
        <v>2.6264321449847496E-3</v>
      </c>
      <c r="FM107" s="212">
        <f t="shared" si="626"/>
        <v>2.6731876994209505E-3</v>
      </c>
      <c r="FN107" s="212">
        <f t="shared" si="626"/>
        <v>2.7111907195819141E-3</v>
      </c>
      <c r="FO107" s="212">
        <f t="shared" si="626"/>
        <v>2.7400471153781842E-3</v>
      </c>
      <c r="FP107" s="212">
        <f t="shared" si="626"/>
        <v>2.7594551400118828E-3</v>
      </c>
      <c r="FQ107" s="212">
        <f t="shared" si="626"/>
        <v>2.7692106424921929E-3</v>
      </c>
      <c r="FR107" s="212">
        <f t="shared" si="626"/>
        <v>2.7692106424921908E-3</v>
      </c>
      <c r="FS107" s="212">
        <f t="shared" si="626"/>
        <v>2.7594551400118767E-3</v>
      </c>
      <c r="FT107" s="212">
        <f t="shared" si="626"/>
        <v>2.7400471153781743E-3</v>
      </c>
      <c r="FU107" s="212">
        <f t="shared" si="626"/>
        <v>2.7111907195818997E-3</v>
      </c>
      <c r="FV107" s="212">
        <f t="shared" si="626"/>
        <v>2.6731876994209322E-3</v>
      </c>
      <c r="FW107" s="212">
        <f t="shared" si="626"/>
        <v>2.6264321449847279E-3</v>
      </c>
      <c r="FX107" s="212">
        <f t="shared" si="626"/>
        <v>2.5714036873286596E-3</v>
      </c>
      <c r="FY107" s="212">
        <f t="shared" si="626"/>
        <v>2.5086593105038261E-3</v>
      </c>
      <c r="FZ107" s="212">
        <f t="shared" si="626"/>
        <v>2.4388239733378505E-3</v>
      </c>
      <c r="GA107" s="212">
        <f t="shared" si="626"/>
        <v>2.3625802616061282E-3</v>
      </c>
      <c r="GB107" s="212">
        <f t="shared" si="626"/>
        <v>2.2806573098160463E-3</v>
      </c>
      <c r="GC107" s="212">
        <f t="shared" si="626"/>
        <v>2.1938192433192841E-3</v>
      </c>
      <c r="GD107" s="212">
        <f t="shared" si="626"/>
        <v>2.1028533956959365E-3</v>
      </c>
      <c r="GE107" s="212">
        <f t="shared" si="626"/>
        <v>2.008558553401301E-3</v>
      </c>
      <c r="GF107" s="212">
        <f t="shared" si="626"/>
        <v>1.9117334698597452E-3</v>
      </c>
      <c r="GG107" s="212">
        <f t="shared" ref="GG107:HP107" si="627">IF(AND($D$112&gt;0,$D$113&gt;0),IF(AND(CJ104&gt;$D$112,OR(CJ104&lt;$D$113,CJ104=$D$113)),GG104,0),"")</f>
        <v>1.8131658750827591E-3</v>
      </c>
      <c r="GH107" s="212">
        <f t="shared" si="627"/>
        <v>1.7136221852287194E-3</v>
      </c>
      <c r="GI107" s="212">
        <f t="shared" si="627"/>
        <v>1.6138380902182537E-3</v>
      </c>
      <c r="GJ107" s="212">
        <f t="shared" si="627"/>
        <v>1.5145101675983121E-3</v>
      </c>
      <c r="GK107" s="212">
        <f t="shared" si="627"/>
        <v>1.4162886384114302E-3</v>
      </c>
      <c r="GL107" s="212">
        <f t="shared" si="627"/>
        <v>1.3197713470048205E-3</v>
      </c>
      <c r="GM107" s="212">
        <f t="shared" si="627"/>
        <v>1.225499012622869E-3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31</v>
      </c>
      <c r="D108" s="99">
        <v>0.8</v>
      </c>
      <c r="E108" s="38" t="s">
        <v>35</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1.133951767326689E-3</v>
      </c>
      <c r="GO108" s="212">
        <f t="shared" si="629"/>
        <v>1.045546963243974E-3</v>
      </c>
      <c r="GP108" s="212">
        <f t="shared" si="629"/>
        <v>9.6063820321757264E-4</v>
      </c>
      <c r="GQ108" s="212">
        <f t="shared" si="629"/>
        <v>8.7951552329231669E-4</v>
      </c>
      <c r="GR108" s="212">
        <f t="shared" si="629"/>
        <v>8.0240663369532167E-4</v>
      </c>
      <c r="GS108" s="212">
        <f t="shared" si="629"/>
        <v>7.2947910739405806E-4</v>
      </c>
      <c r="GT108" s="212">
        <f t="shared" si="629"/>
        <v>6.6084339215711845E-4</v>
      </c>
      <c r="GU108" s="212">
        <f t="shared" si="629"/>
        <v>5.9655651332850257E-4</v>
      </c>
      <c r="GV108" s="212">
        <f t="shared" si="629"/>
        <v>5.3662633013909142E-4</v>
      </c>
      <c r="GW108" s="212">
        <f t="shared" si="629"/>
        <v>4.8101620806570054E-4</v>
      </c>
      <c r="GX108" s="212">
        <f t="shared" si="629"/>
        <v>4.2964997314233022E-4</v>
      </c>
      <c r="GY108" s="212">
        <f t="shared" si="629"/>
        <v>3.8241702077406153E-4</v>
      </c>
      <c r="GZ108" s="212">
        <f t="shared" si="629"/>
        <v>3.3917746098143702E-4</v>
      </c>
      <c r="HA108" s="212">
        <f t="shared" si="629"/>
        <v>2.9976719355323018E-4</v>
      </c>
      <c r="HB108" s="212">
        <f t="shared" si="629"/>
        <v>2.6400281973489856E-4</v>
      </c>
      <c r="HC108" s="212">
        <f t="shared" si="629"/>
        <v>2.3168631126345014E-4</v>
      </c>
      <c r="HD108" s="212">
        <f t="shared" si="629"/>
        <v>2.0260937223928562E-4</v>
      </c>
      <c r="HE108" s="212">
        <f t="shared" si="629"/>
        <v>1.7655744400850022E-4</v>
      </c>
      <c r="HF108" s="212">
        <f t="shared" si="629"/>
        <v>1.5331331747874498E-4</v>
      </c>
      <c r="HG108" s="212">
        <f t="shared" si="629"/>
        <v>1.3266033073800452E-4</v>
      </c>
      <c r="HH108" s="212">
        <f t="shared" si="629"/>
        <v>1.1438514218997079E-4</v>
      </c>
      <c r="HI108" s="212">
        <f t="shared" si="629"/>
        <v>9.8280080437114015E-5</v>
      </c>
      <c r="HJ108" s="212">
        <f t="shared" si="629"/>
        <v>8.4145081680432791E-5</v>
      </c>
      <c r="HK108" s="212">
        <f t="shared" si="629"/>
        <v>7.178923337898E-5</v>
      </c>
      <c r="HL108" s="212">
        <f t="shared" si="629"/>
        <v>6.1031949300824037E-5</v>
      </c>
      <c r="HM108" s="212">
        <f t="shared" si="629"/>
        <v>5.1703805932971899E-5</v>
      </c>
      <c r="HN108" s="212">
        <f t="shared" si="629"/>
        <v>4.3647073579772833E-5</v>
      </c>
      <c r="HO108" s="212">
        <f t="shared" si="629"/>
        <v>3.6715977482815823E-5</v>
      </c>
      <c r="HP108" s="212">
        <f t="shared" si="629"/>
        <v>3.0776725082902829E-5</v>
      </c>
    </row>
    <row r="109" spans="1:224" ht="15.75" x14ac:dyDescent="0.25">
      <c r="A109" s="5"/>
      <c r="C109" s="33" t="s">
        <v>30</v>
      </c>
      <c r="D109" s="77">
        <f>IF(AND(D108&gt;0,D108&lt;1,NOT(K104="")),_xlfn.NORM.INV((1-$D$108)/2,$G$104,$K$104),"")</f>
        <v>1115.4565745615776</v>
      </c>
      <c r="E109" s="39"/>
      <c r="F109" s="2"/>
      <c r="G109" s="5"/>
      <c r="H109" s="5"/>
      <c r="I109" s="5"/>
      <c r="J109" s="5"/>
      <c r="K109" s="5"/>
      <c r="L109" s="5"/>
      <c r="M109" s="5"/>
      <c r="N109" s="5"/>
      <c r="O109" s="5"/>
      <c r="P109" s="5"/>
      <c r="Q109" s="5"/>
      <c r="R109" s="5"/>
      <c r="S109" s="5"/>
      <c r="T109" s="5"/>
      <c r="U109" s="5"/>
      <c r="DT109" s="274">
        <f>MAX(DT106:DT108)</f>
        <v>3.67159774828185E-5</v>
      </c>
      <c r="DU109" s="274">
        <f t="shared" ref="DU109:GF109" si="630">MAX(DU106:DU108)</f>
        <v>4.3647073579776018E-5</v>
      </c>
      <c r="DV109" s="274">
        <f t="shared" si="630"/>
        <v>5.1703805932975565E-5</v>
      </c>
      <c r="DW109" s="274">
        <f t="shared" si="630"/>
        <v>6.1031949300828334E-5</v>
      </c>
      <c r="DX109" s="274">
        <f t="shared" si="630"/>
        <v>7.1789233378984906E-5</v>
      </c>
      <c r="DY109" s="274">
        <f t="shared" si="630"/>
        <v>8.4145081680438429E-5</v>
      </c>
      <c r="DZ109" s="274">
        <f t="shared" si="630"/>
        <v>9.8280080437120426E-5</v>
      </c>
      <c r="EA109" s="274">
        <f t="shared" si="630"/>
        <v>1.1438514218997812E-4</v>
      </c>
      <c r="EB109" s="274">
        <f t="shared" si="630"/>
        <v>1.3266033073801282E-4</v>
      </c>
      <c r="EC109" s="274">
        <f t="shared" si="630"/>
        <v>1.5331331747875417E-4</v>
      </c>
      <c r="ED109" s="274">
        <f t="shared" si="630"/>
        <v>1.7655744400851071E-4</v>
      </c>
      <c r="EE109" s="274">
        <f t="shared" si="630"/>
        <v>2.026093722392973E-4</v>
      </c>
      <c r="EF109" s="274">
        <f t="shared" si="630"/>
        <v>2.3168631126346326E-4</v>
      </c>
      <c r="EG109" s="274">
        <f t="shared" si="630"/>
        <v>2.6400281973491308E-4</v>
      </c>
      <c r="EH109" s="274">
        <f t="shared" si="630"/>
        <v>2.9976719355324618E-4</v>
      </c>
      <c r="EI109" s="274">
        <f t="shared" si="630"/>
        <v>3.3917746098145469E-4</v>
      </c>
      <c r="EJ109" s="274">
        <f t="shared" si="630"/>
        <v>3.8241702077408083E-4</v>
      </c>
      <c r="EK109" s="274">
        <f t="shared" si="630"/>
        <v>4.296499731423512E-4</v>
      </c>
      <c r="EL109" s="274">
        <f t="shared" si="630"/>
        <v>4.8101620806572325E-4</v>
      </c>
      <c r="EM109" s="274">
        <f t="shared" si="630"/>
        <v>5.3662633013911614E-4</v>
      </c>
      <c r="EN109" s="274">
        <f t="shared" si="630"/>
        <v>5.9655651332852903E-4</v>
      </c>
      <c r="EO109" s="274">
        <f t="shared" si="630"/>
        <v>6.6084339215714675E-4</v>
      </c>
      <c r="EP109" s="274">
        <f t="shared" si="630"/>
        <v>7.2947910739408809E-4</v>
      </c>
      <c r="EQ109" s="274">
        <f t="shared" si="630"/>
        <v>8.0240663369535333E-4</v>
      </c>
      <c r="ER109" s="274">
        <f t="shared" si="630"/>
        <v>8.7951552329235041E-4</v>
      </c>
      <c r="ES109" s="274">
        <f t="shared" si="630"/>
        <v>9.6063820321760788E-4</v>
      </c>
      <c r="ET109" s="274">
        <f t="shared" si="630"/>
        <v>1.0455469632440111E-3</v>
      </c>
      <c r="EU109" s="274">
        <f t="shared" si="630"/>
        <v>1.1339517673267276E-3</v>
      </c>
      <c r="EV109" s="274">
        <f t="shared" si="630"/>
        <v>1.2254990126229085E-3</v>
      </c>
      <c r="EW109" s="274">
        <f t="shared" si="630"/>
        <v>1.3197713470048612E-3</v>
      </c>
      <c r="EX109" s="274">
        <f t="shared" si="630"/>
        <v>1.4162886384114716E-3</v>
      </c>
      <c r="EY109" s="274">
        <f t="shared" si="630"/>
        <v>1.514510167598354E-3</v>
      </c>
      <c r="EZ109" s="274">
        <f t="shared" si="630"/>
        <v>1.6138380902182958E-3</v>
      </c>
      <c r="FA109" s="274">
        <f t="shared" si="630"/>
        <v>1.7136221852287617E-3</v>
      </c>
      <c r="FB109" s="274">
        <f t="shared" si="630"/>
        <v>1.813165875082801E-3</v>
      </c>
      <c r="FC109" s="274">
        <f t="shared" si="630"/>
        <v>1.9117334698597868E-3</v>
      </c>
      <c r="FD109" s="274">
        <f t="shared" si="630"/>
        <v>2.0085585534013422E-3</v>
      </c>
      <c r="FE109" s="274">
        <f t="shared" si="630"/>
        <v>2.102853395695976E-3</v>
      </c>
      <c r="FF109" s="274">
        <f t="shared" si="630"/>
        <v>2.1938192433193222E-3</v>
      </c>
      <c r="FG109" s="274">
        <f t="shared" si="630"/>
        <v>2.2806573098160822E-3</v>
      </c>
      <c r="FH109" s="274">
        <f t="shared" si="630"/>
        <v>2.3625802616061625E-3</v>
      </c>
      <c r="FI109" s="274">
        <f t="shared" si="630"/>
        <v>2.4388239733378818E-3</v>
      </c>
      <c r="FJ109" s="274">
        <f t="shared" si="630"/>
        <v>2.5086593105038547E-3</v>
      </c>
      <c r="FK109" s="274">
        <f t="shared" si="630"/>
        <v>2.5714036873286852E-3</v>
      </c>
      <c r="FL109" s="274">
        <f t="shared" si="630"/>
        <v>2.6264321449847496E-3</v>
      </c>
      <c r="FM109" s="274">
        <f t="shared" si="630"/>
        <v>2.6731876994209505E-3</v>
      </c>
      <c r="FN109" s="274">
        <f t="shared" si="630"/>
        <v>2.7111907195819141E-3</v>
      </c>
      <c r="FO109" s="274">
        <f t="shared" si="630"/>
        <v>2.7400471153781842E-3</v>
      </c>
      <c r="FP109" s="274">
        <f t="shared" si="630"/>
        <v>2.7594551400118828E-3</v>
      </c>
      <c r="FQ109" s="274">
        <f t="shared" si="630"/>
        <v>2.7692106424921929E-3</v>
      </c>
      <c r="FR109" s="274">
        <f t="shared" si="630"/>
        <v>2.7692106424921908E-3</v>
      </c>
      <c r="FS109" s="274">
        <f t="shared" si="630"/>
        <v>2.7594551400118767E-3</v>
      </c>
      <c r="FT109" s="274">
        <f t="shared" si="630"/>
        <v>2.7400471153781743E-3</v>
      </c>
      <c r="FU109" s="274">
        <f t="shared" si="630"/>
        <v>2.7111907195818997E-3</v>
      </c>
      <c r="FV109" s="274">
        <f t="shared" si="630"/>
        <v>2.6731876994209322E-3</v>
      </c>
      <c r="FW109" s="274">
        <f t="shared" si="630"/>
        <v>2.6264321449847279E-3</v>
      </c>
      <c r="FX109" s="274">
        <f t="shared" si="630"/>
        <v>2.5714036873286596E-3</v>
      </c>
      <c r="FY109" s="274">
        <f t="shared" si="630"/>
        <v>2.5086593105038261E-3</v>
      </c>
      <c r="FZ109" s="274">
        <f t="shared" si="630"/>
        <v>2.4388239733378505E-3</v>
      </c>
      <c r="GA109" s="274">
        <f t="shared" si="630"/>
        <v>2.3625802616061282E-3</v>
      </c>
      <c r="GB109" s="274">
        <f t="shared" si="630"/>
        <v>2.2806573098160463E-3</v>
      </c>
      <c r="GC109" s="274">
        <f t="shared" si="630"/>
        <v>2.1938192433192841E-3</v>
      </c>
      <c r="GD109" s="274">
        <f t="shared" si="630"/>
        <v>2.1028533956959365E-3</v>
      </c>
      <c r="GE109" s="274">
        <f t="shared" si="630"/>
        <v>2.008558553401301E-3</v>
      </c>
      <c r="GF109" s="274">
        <f t="shared" si="630"/>
        <v>1.9117334698597452E-3</v>
      </c>
      <c r="GG109" s="274">
        <f t="shared" ref="GG109:HP109" si="631">MAX(GG106:GG108)</f>
        <v>1.8131658750827591E-3</v>
      </c>
      <c r="GH109" s="274">
        <f t="shared" si="631"/>
        <v>1.7136221852287194E-3</v>
      </c>
      <c r="GI109" s="274">
        <f t="shared" si="631"/>
        <v>1.6138380902182537E-3</v>
      </c>
      <c r="GJ109" s="274">
        <f t="shared" si="631"/>
        <v>1.5145101675983121E-3</v>
      </c>
      <c r="GK109" s="274">
        <f t="shared" si="631"/>
        <v>1.4162886384114302E-3</v>
      </c>
      <c r="GL109" s="274">
        <f t="shared" si="631"/>
        <v>1.3197713470048205E-3</v>
      </c>
      <c r="GM109" s="274">
        <f t="shared" si="631"/>
        <v>1.225499012622869E-3</v>
      </c>
      <c r="GN109" s="274">
        <f t="shared" si="631"/>
        <v>1.133951767326689E-3</v>
      </c>
      <c r="GO109" s="274">
        <f t="shared" si="631"/>
        <v>1.045546963243974E-3</v>
      </c>
      <c r="GP109" s="274">
        <f t="shared" si="631"/>
        <v>9.6063820321757264E-4</v>
      </c>
      <c r="GQ109" s="274">
        <f t="shared" si="631"/>
        <v>8.7951552329231669E-4</v>
      </c>
      <c r="GR109" s="274">
        <f t="shared" si="631"/>
        <v>8.0240663369532167E-4</v>
      </c>
      <c r="GS109" s="274">
        <f t="shared" si="631"/>
        <v>7.2947910739405806E-4</v>
      </c>
      <c r="GT109" s="274">
        <f t="shared" si="631"/>
        <v>6.6084339215711845E-4</v>
      </c>
      <c r="GU109" s="274">
        <f t="shared" si="631"/>
        <v>5.9655651332850257E-4</v>
      </c>
      <c r="GV109" s="274">
        <f t="shared" si="631"/>
        <v>5.3662633013909142E-4</v>
      </c>
      <c r="GW109" s="274">
        <f t="shared" si="631"/>
        <v>4.8101620806570054E-4</v>
      </c>
      <c r="GX109" s="274">
        <f t="shared" si="631"/>
        <v>4.2964997314233022E-4</v>
      </c>
      <c r="GY109" s="274">
        <f t="shared" si="631"/>
        <v>3.8241702077406153E-4</v>
      </c>
      <c r="GZ109" s="274">
        <f t="shared" si="631"/>
        <v>3.3917746098143702E-4</v>
      </c>
      <c r="HA109" s="274">
        <f t="shared" si="631"/>
        <v>2.9976719355323018E-4</v>
      </c>
      <c r="HB109" s="274">
        <f t="shared" si="631"/>
        <v>2.6400281973489856E-4</v>
      </c>
      <c r="HC109" s="274">
        <f t="shared" si="631"/>
        <v>2.3168631126345014E-4</v>
      </c>
      <c r="HD109" s="274">
        <f t="shared" si="631"/>
        <v>2.0260937223928562E-4</v>
      </c>
      <c r="HE109" s="274">
        <f t="shared" si="631"/>
        <v>1.7655744400850022E-4</v>
      </c>
      <c r="HF109" s="274">
        <f t="shared" si="631"/>
        <v>1.5331331747874498E-4</v>
      </c>
      <c r="HG109" s="274">
        <f t="shared" si="631"/>
        <v>1.3266033073800452E-4</v>
      </c>
      <c r="HH109" s="274">
        <f t="shared" si="631"/>
        <v>1.1438514218997079E-4</v>
      </c>
      <c r="HI109" s="274">
        <f t="shared" si="631"/>
        <v>9.8280080437114015E-5</v>
      </c>
      <c r="HJ109" s="274">
        <f t="shared" si="631"/>
        <v>8.4145081680432791E-5</v>
      </c>
      <c r="HK109" s="274">
        <f t="shared" si="631"/>
        <v>7.178923337898E-5</v>
      </c>
      <c r="HL109" s="274">
        <f t="shared" si="631"/>
        <v>6.1031949300824037E-5</v>
      </c>
      <c r="HM109" s="274">
        <f t="shared" si="631"/>
        <v>5.1703805932971899E-5</v>
      </c>
      <c r="HN109" s="274">
        <f t="shared" si="631"/>
        <v>4.3647073579772833E-5</v>
      </c>
      <c r="HO109" s="274">
        <f t="shared" si="631"/>
        <v>3.6715977482815823E-5</v>
      </c>
      <c r="HP109" s="274">
        <f t="shared" si="631"/>
        <v>3.0776725082902829E-5</v>
      </c>
    </row>
    <row r="110" spans="1:224" ht="15.75" x14ac:dyDescent="0.25">
      <c r="A110" s="5"/>
      <c r="B110" s="5"/>
      <c r="C110" s="33" t="s">
        <v>83</v>
      </c>
      <c r="D110" s="77">
        <f>IF(AND(D108&gt;0,D108&lt;1,NOT(K104="")),_xlfn.NORM.INV(($D$108+(1-$D$108)/2),$G$104,$K$104),"")</f>
        <v>1484.5434254384224</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33</v>
      </c>
      <c r="D112" s="100">
        <v>1115</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78" t="s">
        <v>34</v>
      </c>
      <c r="D113" s="100">
        <v>1485</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78" t="s">
        <v>84</v>
      </c>
      <c r="D114" s="43">
        <f>IF(AND($D$112&gt;0,$D$113&gt;0,$D$112&lt;$D$113,NOT(ISBLANK(D113)),NOT(K104="")),_xlfn.NORM.DIST($D$113,$G$104,$K$104,TRUE)-_xlfn.NORM.DIST($D$112,$G$104,$K$104,TRUE),"")</f>
        <v>0.8011106300802826</v>
      </c>
      <c r="E114" s="39"/>
      <c r="F114" s="46" t="s">
        <v>65</v>
      </c>
      <c r="G114" s="5"/>
      <c r="H114" s="5"/>
      <c r="I114" s="5"/>
      <c r="J114" s="5"/>
      <c r="K114" s="5"/>
      <c r="L114" s="5"/>
      <c r="M114" s="5"/>
      <c r="N114" s="5"/>
      <c r="O114" s="5"/>
      <c r="P114" s="5"/>
      <c r="Q114" s="5"/>
      <c r="R114" s="5"/>
      <c r="S114" s="5"/>
      <c r="T114" s="5"/>
      <c r="U114" s="5"/>
    </row>
    <row r="115" spans="1:21" ht="17.25" x14ac:dyDescent="0.3">
      <c r="A115" s="5"/>
      <c r="B115" s="5"/>
      <c r="C115" s="78" t="s">
        <v>282</v>
      </c>
      <c r="D115" s="45">
        <f>IF(AND($D$112&gt;0,$D$113&gt;0,$D$112&lt;$D$113,NOT($K$104="")),_xlfn.NORM.DIST(D112,$G$104,$K$104,TRUE),"")</f>
        <v>9.9444684959858753E-2</v>
      </c>
      <c r="E115" s="39"/>
      <c r="F115" s="46" t="s">
        <v>66</v>
      </c>
      <c r="G115" s="5"/>
      <c r="H115" s="5"/>
      <c r="I115" s="5"/>
      <c r="J115" s="5"/>
      <c r="K115" s="5"/>
      <c r="L115" s="5"/>
      <c r="M115" s="5"/>
      <c r="N115" s="5"/>
      <c r="O115" s="5"/>
      <c r="P115" s="5"/>
      <c r="Q115" s="5"/>
      <c r="R115" s="5"/>
      <c r="S115" s="5"/>
      <c r="T115" s="5"/>
      <c r="U115" s="5"/>
    </row>
    <row r="116" spans="1:21" ht="17.25" x14ac:dyDescent="0.3">
      <c r="A116" s="5"/>
      <c r="B116" s="5"/>
      <c r="C116" s="78" t="s">
        <v>283</v>
      </c>
      <c r="D116" s="44">
        <f>IF(AND($D$112&gt;0,$D$113&gt;0,$D$112&lt;$D$113,NOT($K$104="")),1-_xlfn.NORM.DIST(D113,$G$104,$K$104,TRUE),"")</f>
        <v>9.9444684959858698E-2</v>
      </c>
      <c r="E116" s="39"/>
      <c r="F116" s="46" t="s">
        <v>64</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81</v>
      </c>
      <c r="C138" s="11"/>
      <c r="D138" s="11"/>
      <c r="E138" s="12"/>
      <c r="F138" s="12"/>
      <c r="G138" s="11"/>
      <c r="H138" s="12"/>
      <c r="I138" s="12"/>
      <c r="J138" s="11"/>
      <c r="K138" s="11"/>
      <c r="L138" s="11"/>
      <c r="M138" s="11"/>
      <c r="N138" s="13"/>
      <c r="U138" s="5"/>
    </row>
    <row r="139" spans="1:21" x14ac:dyDescent="0.25">
      <c r="A139" s="2"/>
      <c r="B139" s="10" t="s">
        <v>91</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82</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4j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43" t="s">
        <v>145</v>
      </c>
      <c r="C148" s="343"/>
      <c r="D148" s="343"/>
      <c r="E148" s="343"/>
      <c r="F148" s="343"/>
      <c r="G148" s="343"/>
      <c r="H148" s="343"/>
      <c r="I148" s="104"/>
      <c r="J148" s="5"/>
      <c r="K148" s="5"/>
      <c r="L148" s="5"/>
      <c r="M148" s="5"/>
      <c r="N148" s="5"/>
      <c r="O148" s="5"/>
      <c r="P148" s="5"/>
      <c r="Q148" s="5"/>
      <c r="R148" s="5"/>
      <c r="S148" s="5"/>
      <c r="T148" s="5"/>
      <c r="U148" s="5"/>
    </row>
    <row r="149" spans="1:21" x14ac:dyDescent="0.25">
      <c r="A149" s="2"/>
      <c r="B149" s="343" t="s">
        <v>146</v>
      </c>
      <c r="C149" s="343"/>
      <c r="D149" s="343"/>
      <c r="E149" s="343"/>
      <c r="F149" s="343"/>
      <c r="G149" s="343"/>
      <c r="H149" s="343"/>
      <c r="I149" s="104"/>
      <c r="J149" s="5"/>
      <c r="K149" s="5"/>
      <c r="L149" s="5"/>
      <c r="M149" s="5"/>
      <c r="N149" s="5"/>
      <c r="O149" s="5"/>
      <c r="P149" s="5"/>
      <c r="Q149" s="5"/>
      <c r="R149" s="5"/>
      <c r="S149" s="5"/>
      <c r="T149" s="5"/>
      <c r="U149" s="5"/>
    </row>
    <row r="150" spans="1:21" x14ac:dyDescent="0.25">
      <c r="A150" s="2"/>
      <c r="B150" s="343" t="s">
        <v>95</v>
      </c>
      <c r="C150" s="343"/>
      <c r="D150" s="343"/>
      <c r="E150" s="343"/>
      <c r="F150" s="343"/>
      <c r="G150" s="343"/>
      <c r="H150" s="343"/>
      <c r="I150" s="104"/>
      <c r="J150" s="5"/>
      <c r="K150" s="5"/>
      <c r="L150" s="5"/>
      <c r="M150" s="5"/>
      <c r="N150" s="5"/>
      <c r="O150" s="5"/>
      <c r="P150" s="5"/>
      <c r="Q150" s="5"/>
      <c r="R150" s="5"/>
      <c r="S150" s="5"/>
      <c r="T150" s="5"/>
      <c r="U150" s="5"/>
    </row>
    <row r="151" spans="1:21" x14ac:dyDescent="0.25">
      <c r="A151" s="2"/>
      <c r="B151" s="343" t="s">
        <v>228</v>
      </c>
      <c r="C151" s="343"/>
      <c r="D151" s="343"/>
      <c r="E151" s="343"/>
      <c r="F151" s="343"/>
      <c r="G151" s="343"/>
      <c r="H151" s="343"/>
      <c r="I151" s="104"/>
      <c r="J151" s="5"/>
      <c r="K151" s="5"/>
      <c r="L151" s="5"/>
      <c r="M151" s="5"/>
      <c r="N151" s="5"/>
      <c r="O151" s="5"/>
      <c r="P151" s="5"/>
      <c r="Q151" s="5"/>
      <c r="R151" s="5"/>
      <c r="S151" s="5"/>
      <c r="T151" s="5"/>
      <c r="U151" s="5"/>
    </row>
    <row r="152" spans="1:21" x14ac:dyDescent="0.25">
      <c r="A152" s="2"/>
      <c r="B152" s="343" t="s">
        <v>96</v>
      </c>
      <c r="C152" s="343"/>
      <c r="D152" s="343"/>
      <c r="E152" s="343"/>
      <c r="F152" s="343"/>
      <c r="G152" s="343"/>
      <c r="H152" s="343"/>
      <c r="I152" s="104"/>
      <c r="J152" s="5"/>
      <c r="K152" s="5"/>
      <c r="L152" s="5"/>
      <c r="M152" s="5"/>
      <c r="N152" s="5"/>
      <c r="O152" s="5"/>
      <c r="P152" s="5"/>
      <c r="Q152" s="5"/>
      <c r="R152" s="5"/>
      <c r="S152" s="5"/>
      <c r="T152" s="5"/>
      <c r="U152" s="5"/>
    </row>
    <row r="153" spans="1:21" x14ac:dyDescent="0.25">
      <c r="A153" s="2"/>
      <c r="B153" s="155" t="s">
        <v>223</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93</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222</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224</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807</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808</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809</v>
      </c>
    </row>
    <row r="161" spans="1:9" x14ac:dyDescent="0.25">
      <c r="B161" s="155" t="s">
        <v>92</v>
      </c>
    </row>
    <row r="162" spans="1:9" x14ac:dyDescent="0.25">
      <c r="B162" s="344" t="s">
        <v>814</v>
      </c>
      <c r="C162" s="344"/>
      <c r="D162" s="344"/>
      <c r="E162" s="344"/>
      <c r="F162" s="344"/>
      <c r="G162" s="344"/>
      <c r="H162" s="34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836</v>
      </c>
      <c r="C1" s="5"/>
      <c r="D1" s="5"/>
      <c r="E1" s="2"/>
      <c r="F1" s="2"/>
      <c r="G1" s="5"/>
      <c r="H1" s="2"/>
      <c r="I1" s="2"/>
      <c r="J1" s="5"/>
      <c r="K1" s="5"/>
      <c r="L1" s="5"/>
      <c r="M1" s="347" t="s">
        <v>77</v>
      </c>
      <c r="N1" s="348"/>
      <c r="O1" s="363" t="str">
        <f>VLOOKUP(M1,VLookups!A43:C44,3,FALSE)</f>
        <v>Show the likelihood that the SPERT estimates will be EQUAL TO or GREATER THAN an uncertainty</v>
      </c>
      <c r="P1" s="363"/>
      <c r="Q1" s="363"/>
      <c r="R1" s="363"/>
      <c r="S1" s="363"/>
      <c r="T1" s="363"/>
      <c r="U1" s="5"/>
    </row>
    <row r="2" spans="1:225" ht="15" customHeight="1" x14ac:dyDescent="0.25">
      <c r="B2" s="25"/>
      <c r="C2" s="25"/>
      <c r="D2" s="25"/>
      <c r="E2" s="26"/>
      <c r="F2" s="26"/>
      <c r="G2" s="25"/>
      <c r="H2" s="26"/>
      <c r="I2" s="26"/>
      <c r="J2" s="5"/>
      <c r="K2" s="5"/>
      <c r="L2" s="5"/>
      <c r="M2" s="367" t="s">
        <v>74</v>
      </c>
      <c r="N2" s="367" t="s">
        <v>75</v>
      </c>
      <c r="O2" s="364" t="s">
        <v>55</v>
      </c>
      <c r="P2" s="365"/>
      <c r="Q2" s="365"/>
      <c r="R2" s="365"/>
      <c r="S2" s="365"/>
      <c r="T2" s="36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68"/>
      <c r="N3" s="368"/>
      <c r="O3" s="101">
        <v>0.1</v>
      </c>
      <c r="P3" s="54">
        <v>0.9</v>
      </c>
      <c r="Q3" s="54">
        <v>0.85</v>
      </c>
      <c r="R3" s="54">
        <v>0.8</v>
      </c>
      <c r="S3" s="54">
        <v>0.75</v>
      </c>
      <c r="T3" s="54">
        <v>0.7</v>
      </c>
      <c r="U3" s="5"/>
      <c r="V3" s="168" t="s">
        <v>190</v>
      </c>
      <c r="DT3" s="168" t="s">
        <v>184</v>
      </c>
      <c r="HQ3" s="171" t="s">
        <v>230</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14</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860</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38.183766184073569</v>
      </c>
      <c r="L8" s="76">
        <f t="shared" si="0"/>
        <v>1458.0000000000002</v>
      </c>
      <c r="M8" s="96">
        <v>150</v>
      </c>
      <c r="N8" s="287">
        <f>IF(AND(M8&gt;0,C8&gt;0,NOT(K8="")),ABS(VLOOKUP($M$1,VLookups!$A$43:$B$44,2,FALSE)-_xlfn.NORM.DIST(M8,G8,K8,TRUE)),"")</f>
        <v>0.69978519138354423</v>
      </c>
      <c r="O8" s="95">
        <f>IF(AND($B8&gt;0,$C8&gt;0,$D8&gt;0,NOT(ISBLANK($H8))),_xlfn.NORM.INV(ABS(VLOOKUP($M$1,VLookups!$A$43:$B$44,2,FALSE)-O$3),$G8,$K8),"")</f>
        <v>81.065534668411544</v>
      </c>
      <c r="P8" s="94">
        <f>IF(AND($B8&gt;0,$C8&gt;0,$D8&gt;0,NOT(ISBLANK($H8))),_xlfn.NORM.INV(ABS(VLOOKUP($M$1,VLookups!$A$43:$B$44,2,FALSE)-P$3),$G8,$K8),"")</f>
        <v>178.93446533158846</v>
      </c>
      <c r="Q8" s="95">
        <f>IF(AND($B8&gt;0,$C8&gt;0,$D8&gt;0,NOT(ISBLANK($H8))),_xlfn.NORM.INV(ABS(VLOOKUP($M$1,VLookups!$A$43:$B$44,2,FALSE)-Q$3),$G8,$K8),"")</f>
        <v>169.57493020979771</v>
      </c>
      <c r="R8" s="94">
        <f>IF(AND($B8&gt;0,$C8&gt;0,$D8&gt;0,NOT(ISBLANK($H8))),_xlfn.NORM.INV(ABS(VLOOKUP($M$1,VLookups!$A$43:$B$44,2,FALSE)-R$3),$G8,$K8),"")</f>
        <v>162.13626839829976</v>
      </c>
      <c r="S8" s="95">
        <f>IF(AND($B8&gt;0,$C8&gt;0,$D8&gt;0,NOT(ISBLANK($H8))),_xlfn.NORM.INV(ABS(VLOOKUP($M$1,VLookups!$A$43:$B$44,2,FALSE)-S$3),$G8,$K8),"")</f>
        <v>155.75455891504137</v>
      </c>
      <c r="T8" s="94">
        <f>IF(AND($B8&gt;0,$C8&gt;0,$D8&gt;0,NOT(ISBLANK($H8))),_xlfn.NORM.INV(ABS(VLOOKUP($M$1,VLookups!$A$43:$B$44,2,FALSE)-T$3),$G8,$K8),"")</f>
        <v>150.02358656405212</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3.1770911651762764E-5</v>
      </c>
      <c r="DU8" s="170">
        <f t="shared" si="7"/>
        <v>4.1386487365509711E-5</v>
      </c>
      <c r="DV8" s="170">
        <f t="shared" si="8"/>
        <v>5.3580483506748689E-5</v>
      </c>
      <c r="DW8" s="170">
        <f t="shared" si="9"/>
        <v>6.8940409516620065E-5</v>
      </c>
      <c r="DX8" s="170">
        <f t="shared" si="10"/>
        <v>8.8157701656256266E-5</v>
      </c>
      <c r="DY8" s="170">
        <f t="shared" si="11"/>
        <v>1.1203812431898756E-4</v>
      </c>
      <c r="DZ8" s="170">
        <f t="shared" si="12"/>
        <v>1.4151112044733151E-4</v>
      </c>
      <c r="EA8" s="170">
        <f t="shared" si="13"/>
        <v>1.776374292923177E-4</v>
      </c>
      <c r="EB8" s="170">
        <f t="shared" si="14"/>
        <v>2.2161418720586973E-4</v>
      </c>
      <c r="EC8" s="170">
        <f t="shared" si="15"/>
        <v>2.7477664032583095E-4</v>
      </c>
      <c r="ED8" s="170">
        <f t="shared" si="16"/>
        <v>3.385955364583283E-4</v>
      </c>
      <c r="EE8" s="170">
        <f t="shared" si="17"/>
        <v>4.1466923750699508E-4</v>
      </c>
      <c r="EF8" s="170">
        <f t="shared" si="18"/>
        <v>5.0470961394747239E-4</v>
      </c>
      <c r="EG8" s="170">
        <f t="shared" si="19"/>
        <v>6.1052085903933481E-4</v>
      </c>
      <c r="EH8" s="170">
        <f t="shared" si="20"/>
        <v>7.3397050120176219E-4</v>
      </c>
      <c r="EI8" s="170">
        <f t="shared" si="21"/>
        <v>8.7695210433086715E-4</v>
      </c>
      <c r="EJ8" s="170">
        <f t="shared" si="22"/>
        <v>1.0413394304621462E-3</v>
      </c>
      <c r="EK8" s="170">
        <f t="shared" si="23"/>
        <v>1.2289321953692801E-3</v>
      </c>
      <c r="EL8" s="170">
        <f t="shared" si="24"/>
        <v>1.4413939685603986E-3</v>
      </c>
      <c r="EM8" s="170">
        <f t="shared" si="25"/>
        <v>1.6801832420867853E-3</v>
      </c>
      <c r="EN8" s="170">
        <f t="shared" si="26"/>
        <v>1.9464791990983503E-3</v>
      </c>
      <c r="EO8" s="170">
        <f t="shared" si="27"/>
        <v>2.2411042289594103E-3</v>
      </c>
      <c r="EP8" s="170">
        <f t="shared" si="28"/>
        <v>2.5644457318139365E-3</v>
      </c>
      <c r="EQ8" s="170">
        <f t="shared" si="29"/>
        <v>2.916380198894843E-3</v>
      </c>
      <c r="ER8" s="170">
        <f t="shared" si="30"/>
        <v>3.2962029108001552E-3</v>
      </c>
      <c r="ES8" s="170">
        <f t="shared" si="31"/>
        <v>3.7025668298698465E-3</v>
      </c>
      <c r="ET8" s="170">
        <f t="shared" si="32"/>
        <v>4.1334343429499472E-3</v>
      </c>
      <c r="EU8" s="170">
        <f t="shared" si="33"/>
        <v>4.5860454109785155E-3</v>
      </c>
      <c r="EV8" s="170">
        <f t="shared" si="34"/>
        <v>5.0569053838684166E-3</v>
      </c>
      <c r="EW8" s="170">
        <f t="shared" si="35"/>
        <v>5.5417952355127625E-3</v>
      </c>
      <c r="EX8" s="170">
        <f t="shared" si="36"/>
        <v>6.0358062692049607E-3</v>
      </c>
      <c r="EY8" s="170">
        <f t="shared" si="37"/>
        <v>6.5334004566714315E-3</v>
      </c>
      <c r="EZ8" s="170">
        <f t="shared" si="38"/>
        <v>7.0284965363274794E-3</v>
      </c>
      <c r="FA8" s="170">
        <f t="shared" si="39"/>
        <v>7.5145808532774295E-3</v>
      </c>
      <c r="FB8" s="170">
        <f t="shared" si="40"/>
        <v>7.9848407310181002E-3</v>
      </c>
      <c r="FC8" s="170">
        <f t="shared" si="41"/>
        <v>8.4323169869191111E-3</v>
      </c>
      <c r="FD8" s="170">
        <f t="shared" si="42"/>
        <v>8.8500711088223324E-3</v>
      </c>
      <c r="FE8" s="170">
        <f t="shared" si="43"/>
        <v>9.2313616668974873E-3</v>
      </c>
      <c r="FF8" s="170">
        <f t="shared" si="44"/>
        <v>9.5698238067192971E-3</v>
      </c>
      <c r="FG8" s="170">
        <f t="shared" si="45"/>
        <v>9.859645210317812E-3</v>
      </c>
      <c r="FH8" s="170">
        <f t="shared" si="46"/>
        <v>1.0095731761750477E-2</v>
      </c>
      <c r="FI8" s="170">
        <f t="shared" si="47"/>
        <v>1.0273856335246407E-2</v>
      </c>
      <c r="FJ8" s="170">
        <f t="shared" si="48"/>
        <v>1.0390784640160512E-2</v>
      </c>
      <c r="FK8" s="170">
        <f t="shared" si="49"/>
        <v>1.044437289012713E-2</v>
      </c>
      <c r="FL8" s="170">
        <f t="shared" si="50"/>
        <v>1.0433633176019808E-2</v>
      </c>
      <c r="FM8" s="170">
        <f t="shared" si="51"/>
        <v>1.0358763757558545E-2</v>
      </c>
      <c r="FN8" s="170">
        <f t="shared" si="52"/>
        <v>1.0221142975889549E-2</v>
      </c>
      <c r="FO8" s="170">
        <f t="shared" si="53"/>
        <v>1.0023287048275173E-2</v>
      </c>
      <c r="FP8" s="170">
        <f t="shared" si="54"/>
        <v>9.7687735504708405E-3</v>
      </c>
      <c r="FQ8" s="170">
        <f t="shared" si="55"/>
        <v>9.4621338376941044E-3</v>
      </c>
      <c r="FR8" s="170">
        <f t="shared" si="56"/>
        <v>9.1087189232070889E-3</v>
      </c>
      <c r="FS8" s="170">
        <f t="shared" si="57"/>
        <v>8.7145443581179323E-3</v>
      </c>
      <c r="FT8" s="170">
        <f t="shared" si="58"/>
        <v>8.2861203867462489E-3</v>
      </c>
      <c r="FU8" s="170">
        <f t="shared" si="59"/>
        <v>7.8302740574655132E-3</v>
      </c>
      <c r="FV8" s="170">
        <f t="shared" si="60"/>
        <v>7.3539700385300772E-3</v>
      </c>
      <c r="FW8" s="170">
        <f t="shared" si="61"/>
        <v>6.8641366317483323E-3</v>
      </c>
      <c r="FX8" s="170">
        <f t="shared" si="62"/>
        <v>6.3675029227810874E-3</v>
      </c>
      <c r="FY8" s="170">
        <f t="shared" si="63"/>
        <v>5.870452200435668E-3</v>
      </c>
      <c r="FZ8" s="170">
        <f t="shared" si="64"/>
        <v>5.3788957762166906E-3</v>
      </c>
      <c r="GA8" s="170">
        <f t="shared" si="65"/>
        <v>4.8981702052467565E-3</v>
      </c>
      <c r="GB8" s="170">
        <f t="shared" si="66"/>
        <v>4.4329597194113822E-3</v>
      </c>
      <c r="GC8" s="170">
        <f t="shared" si="67"/>
        <v>3.9872445007142409E-3</v>
      </c>
      <c r="GD8" s="170">
        <f t="shared" si="68"/>
        <v>3.564274309175614E-3</v>
      </c>
      <c r="GE8" s="170">
        <f t="shared" si="69"/>
        <v>3.1665659877946439E-3</v>
      </c>
      <c r="GF8" s="170">
        <f t="shared" si="70"/>
        <v>2.7959225379645602E-3</v>
      </c>
      <c r="GG8" s="170">
        <f t="shared" si="71"/>
        <v>2.4534708198033039E-3</v>
      </c>
      <c r="GH8" s="170">
        <f t="shared" si="72"/>
        <v>2.1397144968851008E-3</v>
      </c>
      <c r="GI8" s="170">
        <f t="shared" si="73"/>
        <v>1.8545986143410575E-3</v>
      </c>
      <c r="GJ8" s="170">
        <f t="shared" si="74"/>
        <v>1.5975821619125332E-3</v>
      </c>
      <c r="GK8" s="170">
        <f t="shared" si="75"/>
        <v>1.3677151081901344E-3</v>
      </c>
      <c r="GL8" s="170">
        <f t="shared" si="76"/>
        <v>1.1637166705742404E-3</v>
      </c>
      <c r="GM8" s="170">
        <f t="shared" si="77"/>
        <v>9.8405197448084877E-4</v>
      </c>
      <c r="GN8" s="170">
        <f t="shared" si="78"/>
        <v>8.2700472009183197E-4</v>
      </c>
      <c r="GO8" s="170">
        <f t="shared" si="79"/>
        <v>6.9074398112609081E-4</v>
      </c>
      <c r="GP8" s="170">
        <f t="shared" si="80"/>
        <v>5.733837758835923E-4</v>
      </c>
      <c r="GQ8" s="170">
        <f t="shared" si="81"/>
        <v>4.7303454856390431E-4</v>
      </c>
      <c r="GR8" s="170">
        <f t="shared" si="82"/>
        <v>3.8784615621885736E-4</v>
      </c>
      <c r="GS8" s="170">
        <f t="shared" si="83"/>
        <v>3.1604235711771349E-4</v>
      </c>
      <c r="GT8" s="170">
        <f t="shared" si="84"/>
        <v>2.5594712913195651E-4</v>
      </c>
      <c r="GU8" s="170">
        <f t="shared" si="85"/>
        <v>2.060034069038966E-4</v>
      </c>
      <c r="GV8" s="170">
        <f t="shared" si="86"/>
        <v>1.6478501389125948E-4</v>
      </c>
      <c r="GW8" s="170">
        <f t="shared" si="87"/>
        <v>1.3100268378529045E-4</v>
      </c>
      <c r="GX8" s="170">
        <f t="shared" si="88"/>
        <v>1.035051222773253E-4</v>
      </c>
      <c r="GY8" s="170">
        <f t="shared" si="89"/>
        <v>8.1276063780318618E-5</v>
      </c>
      <c r="GZ8" s="170">
        <f t="shared" si="90"/>
        <v>6.3428238718024504E-5</v>
      </c>
      <c r="HA8" s="170">
        <f t="shared" si="91"/>
        <v>4.9195095894501255E-5</v>
      </c>
      <c r="HB8" s="170">
        <f t="shared" si="92"/>
        <v>3.7921031375788169E-5</v>
      </c>
      <c r="HC8" s="170">
        <f t="shared" si="93"/>
        <v>2.9050769460382016E-5</v>
      </c>
      <c r="HD8" s="170">
        <f t="shared" si="94"/>
        <v>2.2118430617025714E-5</v>
      </c>
      <c r="HE8" s="170">
        <f t="shared" si="95"/>
        <v>1.6736712187099971E-5</v>
      </c>
      <c r="HF8" s="170">
        <f t="shared" si="96"/>
        <v>1.2586505114062416E-5</v>
      </c>
      <c r="HG8" s="170">
        <f t="shared" si="97"/>
        <v>9.4071774265830047E-6</v>
      </c>
      <c r="HH8" s="170">
        <f t="shared" si="98"/>
        <v>6.9876747775393613E-6</v>
      </c>
      <c r="HI8" s="170">
        <f t="shared" si="99"/>
        <v>5.158520990541747E-6</v>
      </c>
      <c r="HJ8" s="170">
        <f t="shared" si="100"/>
        <v>3.7847473213989737E-6</v>
      </c>
      <c r="HK8" s="170">
        <f t="shared" si="101"/>
        <v>2.7597373312831115E-6</v>
      </c>
      <c r="HL8" s="170">
        <f t="shared" si="102"/>
        <v>1.9999437286113714E-6</v>
      </c>
      <c r="HM8" s="170">
        <f t="shared" si="103"/>
        <v>1.4404128070360592E-6</v>
      </c>
      <c r="HN8" s="170">
        <f t="shared" si="104"/>
        <v>1.0310395902381619E-6</v>
      </c>
      <c r="HO8" s="170">
        <f t="shared" si="105"/>
        <v>7.334708851138066E-7</v>
      </c>
      <c r="HP8" s="170">
        <f t="shared" si="106"/>
        <v>5.1857262469163925E-7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44.090815370097211</v>
      </c>
      <c r="L9" s="76">
        <f t="shared" si="0"/>
        <v>1944.0000000000005</v>
      </c>
      <c r="M9" s="96">
        <v>150</v>
      </c>
      <c r="N9" s="287">
        <f>IF(AND(M9&gt;0,C9&gt;0,NOT(K9="")),ABS(VLOOKUP($M$1,VLookups!$A$43:$B$44,2,FALSE)-_xlfn.NORM.DIST(M9,G9,K9,TRUE)),"")</f>
        <v>0.67494493888332674</v>
      </c>
      <c r="O9" s="95">
        <f>IF(AND($B9&gt;0,$C9&gt;0,$D9&gt;0,NOT(ISBLANK($H9))),_xlfn.NORM.INV(ABS(VLOOKUP($M$1,VLookups!$A$43:$B$44,2,FALSE)-O$3),$G9,$K9),"")</f>
        <v>73.495346536313974</v>
      </c>
      <c r="P9" s="94">
        <f>IF(AND($B9&gt;0,$C9&gt;0,$D9&gt;0,NOT(ISBLANK($H9))),_xlfn.NORM.INV(ABS(VLOOKUP($M$1,VLookups!$A$43:$B$44,2,FALSE)-P$3),$G9,$K9),"")</f>
        <v>186.50465346368603</v>
      </c>
      <c r="Q9" s="95">
        <f>IF(AND($B9&gt;0,$C9&gt;0,$D9&gt;0,NOT(ISBLANK($H9))),_xlfn.NORM.INV(ABS(VLOOKUP($M$1,VLookups!$A$43:$B$44,2,FALSE)-Q$3),$G9,$K9),"")</f>
        <v>175.69719321957473</v>
      </c>
      <c r="R9" s="94">
        <f>IF(AND($B9&gt;0,$C9&gt;0,$D9&gt;0,NOT(ISBLANK($H9))),_xlfn.NORM.INV(ABS(VLOOKUP($M$1,VLookups!$A$43:$B$44,2,FALSE)-R$3),$G9,$K9),"")</f>
        <v>167.10776642101683</v>
      </c>
      <c r="S9" s="95">
        <f>IF(AND($B9&gt;0,$C9&gt;0,$D9&gt;0,NOT(ISBLANK($H9))),_xlfn.NORM.INV(ABS(VLOOKUP($M$1,VLookups!$A$43:$B$44,2,FALSE)-S$3),$G9,$K9),"")</f>
        <v>159.73880304491843</v>
      </c>
      <c r="T9" s="94">
        <f>IF(AND($B9&gt;0,$C9&gt;0,$D9&gt;0,NOT(ISBLANK($H9))),_xlfn.NORM.INV(ABS(VLOOKUP($M$1,VLookups!$A$43:$B$44,2,FALSE)-T$3),$G9,$K9),"")</f>
        <v>153.12124618579455</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1.1716845824502081E-4</v>
      </c>
      <c r="DU9" s="170">
        <f t="shared" si="7"/>
        <v>1.4286715071172622E-4</v>
      </c>
      <c r="DV9" s="170">
        <f t="shared" si="8"/>
        <v>1.7339773846517204E-4</v>
      </c>
      <c r="DW9" s="170">
        <f t="shared" si="9"/>
        <v>2.0948062057004349E-4</v>
      </c>
      <c r="DX9" s="170">
        <f t="shared" si="10"/>
        <v>2.5190318119622604E-4</v>
      </c>
      <c r="DY9" s="170">
        <f t="shared" si="11"/>
        <v>3.0151771260052742E-4</v>
      </c>
      <c r="DZ9" s="170">
        <f t="shared" si="12"/>
        <v>3.5923726794959116E-4</v>
      </c>
      <c r="EA9" s="170">
        <f t="shared" si="13"/>
        <v>4.260291516569901E-4</v>
      </c>
      <c r="EB9" s="170">
        <f t="shared" si="14"/>
        <v>5.0290578016377223E-4</v>
      </c>
      <c r="EC9" s="170">
        <f t="shared" si="15"/>
        <v>5.9091268706841331E-4</v>
      </c>
      <c r="ED9" s="170">
        <f t="shared" si="16"/>
        <v>6.911135043964411E-4</v>
      </c>
      <c r="EE9" s="170">
        <f t="shared" si="17"/>
        <v>8.0457182715701857E-4</v>
      </c>
      <c r="EF9" s="170">
        <f t="shared" si="18"/>
        <v>9.323299609588589E-4</v>
      </c>
      <c r="EG9" s="170">
        <f t="shared" si="19"/>
        <v>1.0753846612470009E-3</v>
      </c>
      <c r="EH9" s="170">
        <f t="shared" si="20"/>
        <v>1.2346600955737486E-3</v>
      </c>
      <c r="EI9" s="170">
        <f t="shared" si="21"/>
        <v>1.4109783940762116E-3</v>
      </c>
      <c r="EJ9" s="170">
        <f t="shared" si="22"/>
        <v>1.605028293787306E-3</v>
      </c>
      <c r="EK9" s="170">
        <f t="shared" si="23"/>
        <v>1.8173325243477023E-3</v>
      </c>
      <c r="EL9" s="170">
        <f t="shared" si="24"/>
        <v>2.0482147200344158E-3</v>
      </c>
      <c r="EM9" s="170">
        <f t="shared" si="25"/>
        <v>2.2977667690285797E-3</v>
      </c>
      <c r="EN9" s="170">
        <f t="shared" si="26"/>
        <v>2.5658176183585169E-3</v>
      </c>
      <c r="EO9" s="170">
        <f t="shared" si="27"/>
        <v>2.8519046347494905E-3</v>
      </c>
      <c r="EP9" s="170">
        <f t="shared" si="28"/>
        <v>3.1552486707686709E-3</v>
      </c>
      <c r="EQ9" s="170">
        <f t="shared" si="29"/>
        <v>3.4747339959695831E-3</v>
      </c>
      <c r="ER9" s="170">
        <f t="shared" si="30"/>
        <v>3.808894219148296E-3</v>
      </c>
      <c r="ES9" s="170">
        <f t="shared" si="31"/>
        <v>4.1559052468004556E-3</v>
      </c>
      <c r="ET9" s="170">
        <f t="shared" si="32"/>
        <v>4.5135861927962685E-3</v>
      </c>
      <c r="EU9" s="170">
        <f t="shared" si="33"/>
        <v>4.8794089757503633E-3</v>
      </c>
      <c r="EV9" s="170">
        <f t="shared" si="34"/>
        <v>5.2505171165307812E-3</v>
      </c>
      <c r="EW9" s="170">
        <f t="shared" si="35"/>
        <v>5.6237539842743534E-3</v>
      </c>
      <c r="EX9" s="170">
        <f t="shared" si="36"/>
        <v>5.9957004430183647E-3</v>
      </c>
      <c r="EY9" s="170">
        <f t="shared" si="37"/>
        <v>6.362721532698859E-3</v>
      </c>
      <c r="EZ9" s="170">
        <f t="shared" si="38"/>
        <v>6.7210214897515889E-3</v>
      </c>
      <c r="FA9" s="170">
        <f t="shared" si="39"/>
        <v>7.0667060872184554E-3</v>
      </c>
      <c r="FB9" s="170">
        <f t="shared" si="40"/>
        <v>7.395850966239615E-3</v>
      </c>
      <c r="FC9" s="170">
        <f t="shared" si="41"/>
        <v>7.7045743543380897E-3</v>
      </c>
      <c r="FD9" s="170">
        <f t="shared" si="42"/>
        <v>7.989112334594501E-3</v>
      </c>
      <c r="FE9" s="170">
        <f t="shared" si="43"/>
        <v>8.245894655910942E-3</v>
      </c>
      <c r="FF9" s="170">
        <f t="shared" si="44"/>
        <v>8.4716189682452706E-3</v>
      </c>
      <c r="FG9" s="170">
        <f t="shared" si="45"/>
        <v>8.6633213354279145E-3</v>
      </c>
      <c r="FH9" s="170">
        <f t="shared" si="46"/>
        <v>8.8184409262122079E-3</v>
      </c>
      <c r="FI9" s="170">
        <f t="shared" si="47"/>
        <v>8.9348769122649975E-3</v>
      </c>
      <c r="FJ9" s="170">
        <f t="shared" si="48"/>
        <v>9.0110358068738981E-3</v>
      </c>
      <c r="FK9" s="170">
        <f t="shared" si="49"/>
        <v>9.0458677535624719E-3</v>
      </c>
      <c r="FL9" s="170">
        <f t="shared" si="50"/>
        <v>9.0388906094784546E-3</v>
      </c>
      <c r="FM9" s="170">
        <f t="shared" si="51"/>
        <v>8.990201051295112E-3</v>
      </c>
      <c r="FN9" s="170">
        <f t="shared" si="52"/>
        <v>8.9004723460303845E-3</v>
      </c>
      <c r="FO9" s="170">
        <f t="shared" si="53"/>
        <v>8.7709388586340344E-3</v>
      </c>
      <c r="FP9" s="170">
        <f t="shared" si="54"/>
        <v>8.6033677946658407E-3</v>
      </c>
      <c r="FQ9" s="170">
        <f t="shared" si="55"/>
        <v>8.4000190822835271E-3</v>
      </c>
      <c r="FR9" s="170">
        <f t="shared" si="56"/>
        <v>8.1635946665110769E-3</v>
      </c>
      <c r="FS9" s="170">
        <f t="shared" si="57"/>
        <v>7.8971788056608275E-3</v>
      </c>
      <c r="FT9" s="170">
        <f t="shared" si="58"/>
        <v>7.6041712127085789E-3</v>
      </c>
      <c r="FU9" s="170">
        <f t="shared" si="59"/>
        <v>7.288215064382343E-3</v>
      </c>
      <c r="FV9" s="170">
        <f t="shared" si="60"/>
        <v>6.9531220022581181E-3</v>
      </c>
      <c r="FW9" s="170">
        <f t="shared" si="61"/>
        <v>6.6027962714997135E-3</v>
      </c>
      <c r="FX9" s="170">
        <f t="shared" si="62"/>
        <v>6.2411600859538377E-3</v>
      </c>
      <c r="FY9" s="170">
        <f t="shared" si="63"/>
        <v>5.8720821784920083E-3</v>
      </c>
      <c r="FZ9" s="170">
        <f t="shared" si="64"/>
        <v>5.4993113012089707E-3</v>
      </c>
      <c r="GA9" s="170">
        <f t="shared" si="65"/>
        <v>5.1264161922799532E-3</v>
      </c>
      <c r="GB9" s="170">
        <f t="shared" si="66"/>
        <v>4.7567332377303944E-3</v>
      </c>
      <c r="GC9" s="170">
        <f t="shared" si="67"/>
        <v>4.3933227409873998E-3</v>
      </c>
      <c r="GD9" s="170">
        <f t="shared" si="68"/>
        <v>4.0389343851445847E-3</v>
      </c>
      <c r="GE9" s="170">
        <f t="shared" si="69"/>
        <v>3.6959821463180588E-3</v>
      </c>
      <c r="GF9" s="170">
        <f t="shared" si="70"/>
        <v>3.366528604235332E-3</v>
      </c>
      <c r="GG9" s="170">
        <f t="shared" si="71"/>
        <v>3.0522783096521627E-3</v>
      </c>
      <c r="GH9" s="170">
        <f t="shared" si="72"/>
        <v>2.7545796167062833E-3</v>
      </c>
      <c r="GI9" s="170">
        <f t="shared" si="73"/>
        <v>2.4744341789652976E-3</v>
      </c>
      <c r="GJ9" s="170">
        <f t="shared" si="74"/>
        <v>2.2125131453324663E-3</v>
      </c>
      <c r="GK9" s="170">
        <f t="shared" si="75"/>
        <v>1.9691789783007774E-3</v>
      </c>
      <c r="GL9" s="170">
        <f t="shared" si="76"/>
        <v>1.744511752113572E-3</v>
      </c>
      <c r="GM9" s="170">
        <f t="shared" si="77"/>
        <v>1.5383387699096568E-3</v>
      </c>
      <c r="GN9" s="170">
        <f t="shared" si="78"/>
        <v>1.3502663628213141E-3</v>
      </c>
      <c r="GO9" s="170">
        <f t="shared" si="79"/>
        <v>1.1797127947634815E-3</v>
      </c>
      <c r="GP9" s="170">
        <f t="shared" si="80"/>
        <v>1.0259412878125727E-3</v>
      </c>
      <c r="GQ9" s="170">
        <f t="shared" si="81"/>
        <v>8.8809229755797408E-4</v>
      </c>
      <c r="GR9" s="170">
        <f t="shared" si="82"/>
        <v>7.6521429837752056E-4</v>
      </c>
      <c r="GS9" s="170">
        <f t="shared" si="83"/>
        <v>6.5629247818892525E-4</v>
      </c>
      <c r="GT9" s="170">
        <f t="shared" si="84"/>
        <v>5.6027488431024584E-4</v>
      </c>
      <c r="GU9" s="170">
        <f t="shared" si="85"/>
        <v>4.7609570081660603E-4</v>
      </c>
      <c r="GV9" s="170">
        <f t="shared" si="86"/>
        <v>4.0269546832018993E-4</v>
      </c>
      <c r="GW9" s="170">
        <f t="shared" si="87"/>
        <v>3.3903817556265063E-4</v>
      </c>
      <c r="GX9" s="170">
        <f t="shared" si="88"/>
        <v>2.8412525579287021E-4</v>
      </c>
      <c r="GY9" s="170">
        <f t="shared" si="89"/>
        <v>2.3700660784792827E-4</v>
      </c>
      <c r="GZ9" s="170">
        <f t="shared" si="90"/>
        <v>1.9678883136977211E-4</v>
      </c>
      <c r="HA9" s="170">
        <f t="shared" si="91"/>
        <v>1.6264091774184162E-4</v>
      </c>
      <c r="HB9" s="170">
        <f t="shared" si="92"/>
        <v>1.337976739082843E-4</v>
      </c>
      <c r="HC9" s="170">
        <f t="shared" si="93"/>
        <v>1.0956117660346296E-4</v>
      </c>
      <c r="HD9" s="170">
        <f t="shared" si="94"/>
        <v>8.9300561445627283E-5</v>
      </c>
      <c r="HE9" s="170">
        <f t="shared" si="95"/>
        <v>7.2450446873664089E-5</v>
      </c>
      <c r="HF9" s="170">
        <f t="shared" si="96"/>
        <v>5.8508279192070738E-5</v>
      </c>
      <c r="HG9" s="170">
        <f t="shared" si="97"/>
        <v>4.7030864202395513E-5</v>
      </c>
      <c r="HH9" s="170">
        <f t="shared" si="98"/>
        <v>3.763032510873284E-5</v>
      </c>
      <c r="HI9" s="170">
        <f t="shared" si="99"/>
        <v>2.9969697486290997E-5</v>
      </c>
      <c r="HJ9" s="170">
        <f t="shared" si="100"/>
        <v>2.3758341763814642E-5</v>
      </c>
      <c r="HK9" s="170">
        <f t="shared" si="101"/>
        <v>1.8747323300600259E-5</v>
      </c>
      <c r="HL9" s="170">
        <f t="shared" si="102"/>
        <v>1.4724880870926975E-5</v>
      </c>
      <c r="HM9" s="170">
        <f t="shared" si="103"/>
        <v>1.151207706563342E-5</v>
      </c>
      <c r="HN9" s="170">
        <f t="shared" si="104"/>
        <v>8.9586993892292271E-6</v>
      </c>
      <c r="HO9" s="170">
        <f t="shared" si="105"/>
        <v>6.9394590474715919E-6</v>
      </c>
      <c r="HP9" s="170">
        <f t="shared" si="106"/>
        <v>5.3505157612480508E-6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50.911688245431421</v>
      </c>
      <c r="L10" s="76">
        <f t="shared" si="0"/>
        <v>2592</v>
      </c>
      <c r="M10" s="96">
        <v>150</v>
      </c>
      <c r="N10" s="287">
        <f>IF(AND(M10&gt;0,C10&gt;0,NOT(K10="")),ABS(VLOOKUP($M$1,VLookups!$A$43:$B$44,2,FALSE)-_xlfn.NORM.DIST(M10,G10,K10,TRUE)),"")</f>
        <v>0.65278009968220452</v>
      </c>
      <c r="O10" s="95">
        <f>IF(AND($B10&gt;0,$C10&gt;0,$D10&gt;0,NOT(ISBLANK($H10))),_xlfn.NORM.INV(ABS(VLOOKUP($M$1,VLookups!$A$43:$B$44,2,FALSE)-O$3),$G10,$K10),"")</f>
        <v>64.754046224548716</v>
      </c>
      <c r="P10" s="94">
        <f>IF(AND($B10&gt;0,$C10&gt;0,$D10&gt;0,NOT(ISBLANK($H10))),_xlfn.NORM.INV(ABS(VLOOKUP($M$1,VLookups!$A$43:$B$44,2,FALSE)-P$3),$G10,$K10),"")</f>
        <v>195.24595377545128</v>
      </c>
      <c r="Q10" s="95">
        <f>IF(AND($B10&gt;0,$C10&gt;0,$D10&gt;0,NOT(ISBLANK($H10))),_xlfn.NORM.INV(ABS(VLOOKUP($M$1,VLookups!$A$43:$B$44,2,FALSE)-Q$3),$G10,$K10),"")</f>
        <v>182.76657361306363</v>
      </c>
      <c r="R10" s="94">
        <f>IF(AND($B10&gt;0,$C10&gt;0,$D10&gt;0,NOT(ISBLANK($H10))),_xlfn.NORM.INV(ABS(VLOOKUP($M$1,VLookups!$A$43:$B$44,2,FALSE)-R$3),$G10,$K10),"")</f>
        <v>172.84835786439965</v>
      </c>
      <c r="S10" s="95">
        <f>IF(AND($B10&gt;0,$C10&gt;0,$D10&gt;0,NOT(ISBLANK($H10))),_xlfn.NORM.INV(ABS(VLOOKUP($M$1,VLookups!$A$43:$B$44,2,FALSE)-S$3),$G10,$K10),"")</f>
        <v>164.33941188672185</v>
      </c>
      <c r="T10" s="94">
        <f>IF(AND($B10&gt;0,$C10&gt;0,$D10&gt;0,NOT(ISBLANK($H10))),_xlfn.NORM.INV(ABS(VLOOKUP($M$1,VLookups!$A$43:$B$44,2,FALSE)-T$3),$G10,$K10),"")</f>
        <v>156.69811541873617</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3.0080091435828076E-4</v>
      </c>
      <c r="DU10" s="170">
        <f t="shared" si="7"/>
        <v>3.4903614482649259E-4</v>
      </c>
      <c r="DV10" s="170">
        <f t="shared" si="8"/>
        <v>4.0360235090743367E-4</v>
      </c>
      <c r="DW10" s="170">
        <f t="shared" si="9"/>
        <v>4.650814356643973E-4</v>
      </c>
      <c r="DX10" s="170">
        <f t="shared" si="10"/>
        <v>5.3406775124349433E-4</v>
      </c>
      <c r="DY10" s="170">
        <f t="shared" si="11"/>
        <v>6.1116114786865681E-4</v>
      </c>
      <c r="DZ10" s="170">
        <f t="shared" si="12"/>
        <v>6.9695887740689206E-4</v>
      </c>
      <c r="EA10" s="170">
        <f t="shared" si="13"/>
        <v>7.9204636211274368E-4</v>
      </c>
      <c r="EB10" s="170">
        <f t="shared" si="14"/>
        <v>8.9698687013282192E-4</v>
      </c>
      <c r="EC10" s="170">
        <f t="shared" si="15"/>
        <v>1.0123101735526911E-3</v>
      </c>
      <c r="ED10" s="170">
        <f t="shared" si="16"/>
        <v>1.1385003015211906E-3</v>
      </c>
      <c r="EE10" s="170">
        <f t="shared" si="17"/>
        <v>1.2759825394240201E-3</v>
      </c>
      <c r="EF10" s="170">
        <f t="shared" si="18"/>
        <v>1.4251098641521959E-3</v>
      </c>
      <c r="EG10" s="170">
        <f t="shared" si="19"/>
        <v>1.5861490440126406E-3</v>
      </c>
      <c r="EH10" s="170">
        <f t="shared" si="20"/>
        <v>1.7592666684150902E-3</v>
      </c>
      <c r="EI10" s="170">
        <f t="shared" si="21"/>
        <v>1.9445154057018458E-3</v>
      </c>
      <c r="EJ10" s="170">
        <f t="shared" si="22"/>
        <v>2.1418208158744895E-3</v>
      </c>
      <c r="EK10" s="170">
        <f t="shared" si="23"/>
        <v>2.3509690670272128E-3</v>
      </c>
      <c r="EL10" s="170">
        <f t="shared" si="24"/>
        <v>2.5715959185957653E-3</v>
      </c>
      <c r="EM10" s="170">
        <f t="shared" si="25"/>
        <v>2.8031773397771331E-3</v>
      </c>
      <c r="EN10" s="170">
        <f t="shared" si="26"/>
        <v>3.0450221265631637E-3</v>
      </c>
      <c r="EO10" s="170">
        <f t="shared" si="27"/>
        <v>3.2962668649130704E-3</v>
      </c>
      <c r="EP10" s="170">
        <f t="shared" si="28"/>
        <v>3.5558735601321288E-3</v>
      </c>
      <c r="EQ10" s="170">
        <f t="shared" si="29"/>
        <v>3.8226302133605879E-3</v>
      </c>
      <c r="ER10" s="170">
        <f t="shared" si="30"/>
        <v>4.0951545754487938E-3</v>
      </c>
      <c r="ES10" s="170">
        <f t="shared" si="31"/>
        <v>4.3719012470752831E-3</v>
      </c>
      <c r="ET10" s="170">
        <f t="shared" si="32"/>
        <v>4.651172222871436E-3</v>
      </c>
      <c r="EU10" s="170">
        <f t="shared" si="33"/>
        <v>4.9311308981001573E-3</v>
      </c>
      <c r="EV10" s="170">
        <f t="shared" si="34"/>
        <v>5.2098194710553042E-3</v>
      </c>
      <c r="EW10" s="170">
        <f t="shared" si="35"/>
        <v>5.4851795851206375E-3</v>
      </c>
      <c r="EX10" s="170">
        <f t="shared" si="36"/>
        <v>5.7550759639627778E-3</v>
      </c>
      <c r="EY10" s="170">
        <f t="shared" si="37"/>
        <v>6.0173227044531688E-3</v>
      </c>
      <c r="EZ10" s="170">
        <f t="shared" si="38"/>
        <v>6.2697118075534857E-3</v>
      </c>
      <c r="FA10" s="170">
        <f t="shared" si="39"/>
        <v>6.5100434504964935E-3</v>
      </c>
      <c r="FB10" s="170">
        <f t="shared" si="40"/>
        <v>6.7361574369798364E-3</v>
      </c>
      <c r="FC10" s="170">
        <f t="shared" si="41"/>
        <v>6.9459652083688761E-3</v>
      </c>
      <c r="FD10" s="170">
        <f t="shared" si="42"/>
        <v>7.1374817603446807E-3</v>
      </c>
      <c r="FE10" s="170">
        <f t="shared" si="43"/>
        <v>7.3088567878638782E-3</v>
      </c>
      <c r="FF10" s="170">
        <f t="shared" si="44"/>
        <v>7.4584043780198239E-3</v>
      </c>
      <c r="FG10" s="170">
        <f t="shared" si="45"/>
        <v>7.5846305861138521E-3</v>
      </c>
      <c r="FH10" s="170">
        <f t="shared" si="46"/>
        <v>7.6862582650217611E-3</v>
      </c>
      <c r="FI10" s="170">
        <f t="shared" si="47"/>
        <v>7.7622485711697706E-3</v>
      </c>
      <c r="FJ10" s="170">
        <f t="shared" si="48"/>
        <v>7.8118186408526174E-3</v>
      </c>
      <c r="FK10" s="170">
        <f t="shared" si="49"/>
        <v>7.8344550163455817E-3</v>
      </c>
      <c r="FL10" s="170">
        <f t="shared" si="50"/>
        <v>7.8299224998296633E-3</v>
      </c>
      <c r="FM10" s="170">
        <f t="shared" si="51"/>
        <v>7.7982682216324378E-3</v>
      </c>
      <c r="FN10" s="170">
        <f t="shared" si="52"/>
        <v>7.7398208243820059E-3</v>
      </c>
      <c r="FO10" s="170">
        <f t="shared" si="53"/>
        <v>7.6551847828229226E-3</v>
      </c>
      <c r="FP10" s="170">
        <f t="shared" si="54"/>
        <v>7.5452299965804957E-3</v>
      </c>
      <c r="FQ10" s="170">
        <f t="shared" si="55"/>
        <v>7.4110769064362116E-3</v>
      </c>
      <c r="FR10" s="170">
        <f t="shared" si="56"/>
        <v>7.2540774902062543E-3</v>
      </c>
      <c r="FS10" s="170">
        <f t="shared" si="57"/>
        <v>7.0757925889037929E-3</v>
      </c>
      <c r="FT10" s="170">
        <f t="shared" si="58"/>
        <v>6.8779660947308752E-3</v>
      </c>
      <c r="FU10" s="170">
        <f t="shared" si="59"/>
        <v>6.6624965973143043E-3</v>
      </c>
      <c r="FV10" s="170">
        <f t="shared" si="60"/>
        <v>6.4314071317863675E-3</v>
      </c>
      <c r="FW10" s="170">
        <f t="shared" si="61"/>
        <v>6.1868137007694887E-3</v>
      </c>
      <c r="FX10" s="170">
        <f t="shared" si="62"/>
        <v>5.9308932516717733E-3</v>
      </c>
      <c r="FY10" s="170">
        <f t="shared" si="63"/>
        <v>5.6658517812168217E-3</v>
      </c>
      <c r="FZ10" s="170">
        <f t="shared" si="64"/>
        <v>5.3938932117259765E-3</v>
      </c>
      <c r="GA10" s="170">
        <f t="shared" si="65"/>
        <v>5.1171896398304545E-3</v>
      </c>
      <c r="GB10" s="170">
        <f t="shared" si="66"/>
        <v>4.8378535000008268E-3</v>
      </c>
      <c r="GC10" s="170">
        <f t="shared" si="67"/>
        <v>4.5579121149346008E-3</v>
      </c>
      <c r="GD10" s="170">
        <f t="shared" si="68"/>
        <v>4.279285025131919E-3</v>
      </c>
      <c r="GE10" s="170">
        <f t="shared" si="69"/>
        <v>4.0037644037939401E-3</v>
      </c>
      <c r="GF10" s="170">
        <f t="shared" si="70"/>
        <v>3.732998773448102E-3</v>
      </c>
      <c r="GG10" s="170">
        <f t="shared" si="71"/>
        <v>3.4684801503473417E-3</v>
      </c>
      <c r="GH10" s="170">
        <f t="shared" si="72"/>
        <v>3.2115346544676631E-3</v>
      </c>
      <c r="GI10" s="170">
        <f t="shared" si="73"/>
        <v>2.9633165393615998E-3</v>
      </c>
      <c r="GJ10" s="170">
        <f t="shared" si="74"/>
        <v>2.7248055194184209E-3</v>
      </c>
      <c r="GK10" s="170">
        <f t="shared" si="75"/>
        <v>2.4968072040620448E-3</v>
      </c>
      <c r="GL10" s="170">
        <f t="shared" si="76"/>
        <v>2.2799563904933227E-3</v>
      </c>
      <c r="GM10" s="170">
        <f t="shared" si="77"/>
        <v>2.0747229197237115E-3</v>
      </c>
      <c r="GN10" s="170">
        <f t="shared" si="78"/>
        <v>1.8814197653800576E-3</v>
      </c>
      <c r="GO10" s="170">
        <f t="shared" si="79"/>
        <v>1.7002130011865295E-3</v>
      </c>
      <c r="GP10" s="170">
        <f t="shared" si="80"/>
        <v>1.5311332808561856E-3</v>
      </c>
      <c r="GQ10" s="170">
        <f t="shared" si="81"/>
        <v>1.3740884627070078E-3</v>
      </c>
      <c r="GR10" s="170">
        <f t="shared" si="82"/>
        <v>1.2288770197146279E-3</v>
      </c>
      <c r="GS10" s="170">
        <f t="shared" si="83"/>
        <v>1.0952018927505006E-3</v>
      </c>
      <c r="GT10" s="170">
        <f t="shared" si="84"/>
        <v>9.7268446908311049E-4</v>
      </c>
      <c r="GU10" s="170">
        <f t="shared" si="85"/>
        <v>8.6087839838889916E-4</v>
      </c>
      <c r="GV10" s="170">
        <f t="shared" si="86"/>
        <v>7.5928299303426421E-4</v>
      </c>
      <c r="GW10" s="170">
        <f t="shared" si="87"/>
        <v>6.6735599677119684E-4</v>
      </c>
      <c r="GX10" s="170">
        <f t="shared" si="88"/>
        <v>5.8452554482474697E-4</v>
      </c>
      <c r="GY10" s="170">
        <f t="shared" si="89"/>
        <v>5.1020117733875485E-4</v>
      </c>
      <c r="GZ10" s="170">
        <f t="shared" si="90"/>
        <v>4.4378380612948825E-4</v>
      </c>
      <c r="HA10" s="170">
        <f t="shared" si="91"/>
        <v>3.8467457068625237E-4</v>
      </c>
      <c r="HB10" s="170">
        <f t="shared" si="92"/>
        <v>3.322825525489294E-4</v>
      </c>
      <c r="HC10" s="170">
        <f t="shared" si="93"/>
        <v>2.8603134696996265E-4</v>
      </c>
      <c r="HD10" s="170">
        <f t="shared" si="94"/>
        <v>2.4536451670605672E-4</v>
      </c>
      <c r="HE10" s="170">
        <f t="shared" si="95"/>
        <v>2.0974997463519941E-4</v>
      </c>
      <c r="HF10" s="170">
        <f t="shared" si="96"/>
        <v>1.7868335957450435E-4</v>
      </c>
      <c r="HG10" s="170">
        <f t="shared" si="97"/>
        <v>1.5169048324581081E-4</v>
      </c>
      <c r="HH10" s="170">
        <f t="shared" si="98"/>
        <v>1.2832893598416198E-4</v>
      </c>
      <c r="HI10" s="170">
        <f t="shared" si="99"/>
        <v>1.081889447936781E-4</v>
      </c>
      <c r="HJ10" s="170">
        <f t="shared" si="100"/>
        <v>9.0893580085459145E-5</v>
      </c>
      <c r="HK10" s="170">
        <f t="shared" si="101"/>
        <v>7.6098407294049279E-5</v>
      </c>
      <c r="HL10" s="170">
        <f t="shared" si="102"/>
        <v>6.3490677003071283E-5</v>
      </c>
      <c r="HM10" s="170">
        <f t="shared" si="103"/>
        <v>5.278814266685579E-5</v>
      </c>
      <c r="HN10" s="170">
        <f t="shared" si="104"/>
        <v>4.3737588935548534E-5</v>
      </c>
      <c r="HO10" s="170">
        <f t="shared" si="105"/>
        <v>3.6113146396674668E-5</v>
      </c>
      <c r="HP10" s="170">
        <f t="shared" si="106"/>
        <v>2.9714460623936936E-5</v>
      </c>
    </row>
    <row r="11" spans="1:225" x14ac:dyDescent="0.25">
      <c r="A11" s="4">
        <v>8</v>
      </c>
      <c r="B11" s="96">
        <v>60</v>
      </c>
      <c r="C11" s="96">
        <v>120</v>
      </c>
      <c r="D11" s="96">
        <v>240</v>
      </c>
      <c r="E11" s="36">
        <f t="shared" si="107"/>
        <v>1</v>
      </c>
      <c r="F11" s="36">
        <f t="shared" si="108"/>
        <v>0.5</v>
      </c>
      <c r="G11" s="74">
        <f t="shared" si="109"/>
        <v>130</v>
      </c>
      <c r="H11" s="23" t="s">
        <v>861</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862</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15</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144</v>
      </c>
      <c r="L104" s="73">
        <f>IF(L4="","",SUM(L4:L103))</f>
        <v>20736</v>
      </c>
      <c r="M104" s="91">
        <f>IF(SUM(M4:M103)=0,"",SUM(M4:M103))</f>
        <v>1500</v>
      </c>
      <c r="N104" s="288">
        <f>IF(OR(K104="",M104=""),"",ABS(VLOOKUP($M$1,VLookups!$A$43:$B$44,2,FALSE)-_xlfn.NORM.DIST(M104,G104,K104,TRUE)))</f>
        <v>0.9175667301260455</v>
      </c>
      <c r="O104" s="93">
        <f t="shared" ref="O104:T104" si="391">SUM(O4:O103)</f>
        <v>769.15070689239042</v>
      </c>
      <c r="P104" s="93">
        <f t="shared" si="391"/>
        <v>1830.8492931076094</v>
      </c>
      <c r="Q104" s="93">
        <f t="shared" si="391"/>
        <v>1729.3154851963343</v>
      </c>
      <c r="R104" s="93">
        <f t="shared" si="391"/>
        <v>1648.6196333556641</v>
      </c>
      <c r="S104" s="93">
        <f t="shared" si="391"/>
        <v>1579.3897777712614</v>
      </c>
      <c r="T104" s="93">
        <f t="shared" si="391"/>
        <v>1517.2192278178318</v>
      </c>
      <c r="U104" s="5"/>
      <c r="V104" s="185">
        <f>IF(AND(B104&gt;0,C104&gt;0,D104&gt;0),G104-(3*K104),"")</f>
        <v>868</v>
      </c>
      <c r="W104" s="259">
        <f>IF(ISNONTEXT($V104),V104+(($DS$104-$V$104)/101),"")</f>
        <v>876.55445544554459</v>
      </c>
      <c r="X104" s="259">
        <f t="shared" ref="X104:CI104" si="392">IF(ISNONTEXT($V104),W104+(($DS$104-$V$104)/101),"")</f>
        <v>885.10891089108918</v>
      </c>
      <c r="Y104" s="259">
        <f t="shared" si="392"/>
        <v>893.66336633663377</v>
      </c>
      <c r="Z104" s="259">
        <f t="shared" si="392"/>
        <v>902.21782178217836</v>
      </c>
      <c r="AA104" s="259">
        <f t="shared" si="392"/>
        <v>910.77227722772295</v>
      </c>
      <c r="AB104" s="259">
        <f t="shared" si="392"/>
        <v>919.32673267326754</v>
      </c>
      <c r="AC104" s="259">
        <f t="shared" si="392"/>
        <v>927.88118811881213</v>
      </c>
      <c r="AD104" s="259">
        <f t="shared" si="392"/>
        <v>936.43564356435672</v>
      </c>
      <c r="AE104" s="259">
        <f t="shared" si="392"/>
        <v>944.99009900990131</v>
      </c>
      <c r="AF104" s="259">
        <f t="shared" si="392"/>
        <v>953.5445544554459</v>
      </c>
      <c r="AG104" s="259">
        <f t="shared" si="392"/>
        <v>962.0990099009905</v>
      </c>
      <c r="AH104" s="259">
        <f t="shared" si="392"/>
        <v>970.65346534653509</v>
      </c>
      <c r="AI104" s="259">
        <f t="shared" si="392"/>
        <v>979.20792079207968</v>
      </c>
      <c r="AJ104" s="259">
        <f t="shared" si="392"/>
        <v>987.76237623762427</v>
      </c>
      <c r="AK104" s="259">
        <f t="shared" si="392"/>
        <v>996.31683168316886</v>
      </c>
      <c r="AL104" s="259">
        <f t="shared" si="392"/>
        <v>1004.8712871287134</v>
      </c>
      <c r="AM104" s="259">
        <f t="shared" si="392"/>
        <v>1013.425742574258</v>
      </c>
      <c r="AN104" s="259">
        <f t="shared" si="392"/>
        <v>1021.9801980198026</v>
      </c>
      <c r="AO104" s="259">
        <f t="shared" si="392"/>
        <v>1030.5346534653472</v>
      </c>
      <c r="AP104" s="259">
        <f t="shared" si="392"/>
        <v>1039.0891089108918</v>
      </c>
      <c r="AQ104" s="259">
        <f t="shared" si="392"/>
        <v>1047.6435643564364</v>
      </c>
      <c r="AR104" s="259">
        <f t="shared" si="392"/>
        <v>1056.198019801981</v>
      </c>
      <c r="AS104" s="259">
        <f t="shared" si="392"/>
        <v>1064.7524752475256</v>
      </c>
      <c r="AT104" s="259">
        <f t="shared" si="392"/>
        <v>1073.3069306930702</v>
      </c>
      <c r="AU104" s="259">
        <f t="shared" si="392"/>
        <v>1081.8613861386148</v>
      </c>
      <c r="AV104" s="259">
        <f t="shared" si="392"/>
        <v>1090.4158415841594</v>
      </c>
      <c r="AW104" s="259">
        <f t="shared" si="392"/>
        <v>1098.9702970297039</v>
      </c>
      <c r="AX104" s="259">
        <f t="shared" si="392"/>
        <v>1107.5247524752485</v>
      </c>
      <c r="AY104" s="259">
        <f t="shared" si="392"/>
        <v>1116.0792079207931</v>
      </c>
      <c r="AZ104" s="259">
        <f t="shared" si="392"/>
        <v>1124.6336633663377</v>
      </c>
      <c r="BA104" s="259">
        <f t="shared" si="392"/>
        <v>1133.1881188118823</v>
      </c>
      <c r="BB104" s="259">
        <f t="shared" si="392"/>
        <v>1141.7425742574269</v>
      </c>
      <c r="BC104" s="259">
        <f t="shared" si="392"/>
        <v>1150.2970297029715</v>
      </c>
      <c r="BD104" s="259">
        <f t="shared" si="392"/>
        <v>1158.8514851485161</v>
      </c>
      <c r="BE104" s="259">
        <f t="shared" si="392"/>
        <v>1167.4059405940607</v>
      </c>
      <c r="BF104" s="259">
        <f t="shared" si="392"/>
        <v>1175.9603960396053</v>
      </c>
      <c r="BG104" s="259">
        <f t="shared" si="392"/>
        <v>1184.5148514851498</v>
      </c>
      <c r="BH104" s="259">
        <f t="shared" si="392"/>
        <v>1193.0693069306944</v>
      </c>
      <c r="BI104" s="259">
        <f t="shared" si="392"/>
        <v>1201.623762376239</v>
      </c>
      <c r="BJ104" s="259">
        <f t="shared" si="392"/>
        <v>1210.1782178217836</v>
      </c>
      <c r="BK104" s="259">
        <f t="shared" si="392"/>
        <v>1218.7326732673282</v>
      </c>
      <c r="BL104" s="259">
        <f t="shared" si="392"/>
        <v>1227.2871287128728</v>
      </c>
      <c r="BM104" s="259">
        <f t="shared" si="392"/>
        <v>1235.8415841584174</v>
      </c>
      <c r="BN104" s="259">
        <f t="shared" si="392"/>
        <v>1244.396039603962</v>
      </c>
      <c r="BO104" s="259">
        <f t="shared" si="392"/>
        <v>1252.9504950495066</v>
      </c>
      <c r="BP104" s="259">
        <f t="shared" si="392"/>
        <v>1261.5049504950512</v>
      </c>
      <c r="BQ104" s="259">
        <f t="shared" si="392"/>
        <v>1270.0594059405958</v>
      </c>
      <c r="BR104" s="259">
        <f t="shared" si="392"/>
        <v>1278.6138613861403</v>
      </c>
      <c r="BS104" s="259">
        <f t="shared" si="392"/>
        <v>1287.1683168316849</v>
      </c>
      <c r="BT104" s="259">
        <f t="shared" si="392"/>
        <v>1295.7227722772295</v>
      </c>
      <c r="BU104" s="259">
        <f t="shared" si="392"/>
        <v>1304.2772277227741</v>
      </c>
      <c r="BV104" s="259">
        <f t="shared" si="392"/>
        <v>1312.8316831683187</v>
      </c>
      <c r="BW104" s="259">
        <f t="shared" si="392"/>
        <v>1321.3861386138633</v>
      </c>
      <c r="BX104" s="259">
        <f t="shared" si="392"/>
        <v>1329.9405940594079</v>
      </c>
      <c r="BY104" s="259">
        <f t="shared" si="392"/>
        <v>1338.4950495049525</v>
      </c>
      <c r="BZ104" s="259">
        <f t="shared" si="392"/>
        <v>1347.0495049504971</v>
      </c>
      <c r="CA104" s="259">
        <f t="shared" si="392"/>
        <v>1355.6039603960417</v>
      </c>
      <c r="CB104" s="259">
        <f t="shared" si="392"/>
        <v>1364.1584158415862</v>
      </c>
      <c r="CC104" s="259">
        <f t="shared" si="392"/>
        <v>1372.7128712871308</v>
      </c>
      <c r="CD104" s="259">
        <f t="shared" si="392"/>
        <v>1381.2673267326754</v>
      </c>
      <c r="CE104" s="259">
        <f t="shared" si="392"/>
        <v>1389.82178217822</v>
      </c>
      <c r="CF104" s="259">
        <f t="shared" si="392"/>
        <v>1398.3762376237646</v>
      </c>
      <c r="CG104" s="259">
        <f t="shared" si="392"/>
        <v>1406.9306930693092</v>
      </c>
      <c r="CH104" s="259">
        <f t="shared" si="392"/>
        <v>1415.4851485148538</v>
      </c>
      <c r="CI104" s="259">
        <f t="shared" si="392"/>
        <v>1424.0396039603984</v>
      </c>
      <c r="CJ104" s="259">
        <f t="shared" ref="CJ104:DR104" si="393">IF(ISNONTEXT($V104),CI104+(($DS$104-$V$104)/101),"")</f>
        <v>1432.594059405943</v>
      </c>
      <c r="CK104" s="259">
        <f t="shared" si="393"/>
        <v>1441.1485148514876</v>
      </c>
      <c r="CL104" s="259">
        <f t="shared" si="393"/>
        <v>1449.7029702970322</v>
      </c>
      <c r="CM104" s="259">
        <f t="shared" si="393"/>
        <v>1458.2574257425767</v>
      </c>
      <c r="CN104" s="259">
        <f t="shared" si="393"/>
        <v>1466.8118811881213</v>
      </c>
      <c r="CO104" s="259">
        <f t="shared" si="393"/>
        <v>1475.3663366336659</v>
      </c>
      <c r="CP104" s="259">
        <f t="shared" si="393"/>
        <v>1483.9207920792105</v>
      </c>
      <c r="CQ104" s="259">
        <f t="shared" si="393"/>
        <v>1492.4752475247551</v>
      </c>
      <c r="CR104" s="259">
        <f t="shared" si="393"/>
        <v>1501.0297029702997</v>
      </c>
      <c r="CS104" s="259">
        <f t="shared" si="393"/>
        <v>1509.5841584158443</v>
      </c>
      <c r="CT104" s="259">
        <f t="shared" si="393"/>
        <v>1518.1386138613889</v>
      </c>
      <c r="CU104" s="259">
        <f t="shared" si="393"/>
        <v>1526.6930693069335</v>
      </c>
      <c r="CV104" s="259">
        <f t="shared" si="393"/>
        <v>1535.2475247524781</v>
      </c>
      <c r="CW104" s="259">
        <f t="shared" si="393"/>
        <v>1543.8019801980226</v>
      </c>
      <c r="CX104" s="259">
        <f t="shared" si="393"/>
        <v>1552.3564356435672</v>
      </c>
      <c r="CY104" s="259">
        <f t="shared" si="393"/>
        <v>1560.9108910891118</v>
      </c>
      <c r="CZ104" s="259">
        <f t="shared" si="393"/>
        <v>1569.4653465346564</v>
      </c>
      <c r="DA104" s="259">
        <f t="shared" si="393"/>
        <v>1578.019801980201</v>
      </c>
      <c r="DB104" s="259">
        <f t="shared" si="393"/>
        <v>1586.5742574257456</v>
      </c>
      <c r="DC104" s="259">
        <f t="shared" si="393"/>
        <v>1595.1287128712902</v>
      </c>
      <c r="DD104" s="259">
        <f t="shared" si="393"/>
        <v>1603.6831683168348</v>
      </c>
      <c r="DE104" s="259">
        <f t="shared" si="393"/>
        <v>1612.2376237623794</v>
      </c>
      <c r="DF104" s="259">
        <f t="shared" si="393"/>
        <v>1620.792079207924</v>
      </c>
      <c r="DG104" s="259">
        <f t="shared" si="393"/>
        <v>1629.3465346534686</v>
      </c>
      <c r="DH104" s="259">
        <f t="shared" si="393"/>
        <v>1637.9009900990131</v>
      </c>
      <c r="DI104" s="259">
        <f t="shared" si="393"/>
        <v>1646.4554455445577</v>
      </c>
      <c r="DJ104" s="259">
        <f t="shared" si="393"/>
        <v>1655.0099009901023</v>
      </c>
      <c r="DK104" s="259">
        <f t="shared" si="393"/>
        <v>1663.5643564356469</v>
      </c>
      <c r="DL104" s="259">
        <f t="shared" si="393"/>
        <v>1672.1188118811915</v>
      </c>
      <c r="DM104" s="259">
        <f t="shared" si="393"/>
        <v>1680.6732673267361</v>
      </c>
      <c r="DN104" s="259">
        <f t="shared" si="393"/>
        <v>1689.2277227722807</v>
      </c>
      <c r="DO104" s="259">
        <f t="shared" si="393"/>
        <v>1697.7821782178253</v>
      </c>
      <c r="DP104" s="259">
        <f t="shared" si="393"/>
        <v>1706.3366336633699</v>
      </c>
      <c r="DQ104" s="259">
        <f t="shared" si="393"/>
        <v>1714.8910891089145</v>
      </c>
      <c r="DR104" s="259">
        <f t="shared" si="393"/>
        <v>1723.445544554459</v>
      </c>
      <c r="DS104" s="185">
        <f>IF(ISNONTEXT($V104),G104+(3*K104),"")</f>
        <v>1732</v>
      </c>
      <c r="DT104" s="170">
        <f t="shared" si="261"/>
        <v>3.67159774828185E-5</v>
      </c>
      <c r="DU104" s="170">
        <f t="shared" si="262"/>
        <v>4.3647073579776018E-5</v>
      </c>
      <c r="DV104" s="170">
        <f t="shared" si="263"/>
        <v>5.1703805932975565E-5</v>
      </c>
      <c r="DW104" s="170">
        <f t="shared" si="264"/>
        <v>6.1031949300828334E-5</v>
      </c>
      <c r="DX104" s="170">
        <f t="shared" si="265"/>
        <v>7.1789233378984906E-5</v>
      </c>
      <c r="DY104" s="170">
        <f t="shared" si="266"/>
        <v>8.4145081680438429E-5</v>
      </c>
      <c r="DZ104" s="170">
        <f t="shared" si="267"/>
        <v>9.8280080437120426E-5</v>
      </c>
      <c r="EA104" s="170">
        <f t="shared" si="268"/>
        <v>1.1438514218997812E-4</v>
      </c>
      <c r="EB104" s="170">
        <f t="shared" si="269"/>
        <v>1.3266033073801282E-4</v>
      </c>
      <c r="EC104" s="170">
        <f t="shared" si="270"/>
        <v>1.5331331747875417E-4</v>
      </c>
      <c r="ED104" s="170">
        <f t="shared" si="271"/>
        <v>1.7655744400851071E-4</v>
      </c>
      <c r="EE104" s="170">
        <f t="shared" si="272"/>
        <v>2.026093722392973E-4</v>
      </c>
      <c r="EF104" s="170">
        <f t="shared" si="273"/>
        <v>2.3168631126346326E-4</v>
      </c>
      <c r="EG104" s="170">
        <f t="shared" si="274"/>
        <v>2.6400281973491308E-4</v>
      </c>
      <c r="EH104" s="170">
        <f t="shared" si="275"/>
        <v>2.9976719355324618E-4</v>
      </c>
      <c r="EI104" s="170">
        <f t="shared" si="276"/>
        <v>3.3917746098145469E-4</v>
      </c>
      <c r="EJ104" s="170">
        <f t="shared" si="277"/>
        <v>3.8241702077408083E-4</v>
      </c>
      <c r="EK104" s="170">
        <f t="shared" si="278"/>
        <v>4.296499731423512E-4</v>
      </c>
      <c r="EL104" s="170">
        <f t="shared" si="279"/>
        <v>4.8101620806572325E-4</v>
      </c>
      <c r="EM104" s="170">
        <f t="shared" si="280"/>
        <v>5.3662633013911614E-4</v>
      </c>
      <c r="EN104" s="170">
        <f t="shared" si="281"/>
        <v>5.9655651332852903E-4</v>
      </c>
      <c r="EO104" s="170">
        <f t="shared" si="282"/>
        <v>6.6084339215714675E-4</v>
      </c>
      <c r="EP104" s="170">
        <f t="shared" si="283"/>
        <v>7.2947910739408809E-4</v>
      </c>
      <c r="EQ104" s="170">
        <f t="shared" si="284"/>
        <v>8.0240663369535333E-4</v>
      </c>
      <c r="ER104" s="170">
        <f t="shared" si="285"/>
        <v>8.7951552329235041E-4</v>
      </c>
      <c r="ES104" s="170">
        <f t="shared" si="286"/>
        <v>9.6063820321760788E-4</v>
      </c>
      <c r="ET104" s="170">
        <f t="shared" si="287"/>
        <v>1.0455469632440111E-3</v>
      </c>
      <c r="EU104" s="170">
        <f t="shared" si="288"/>
        <v>1.1339517673267276E-3</v>
      </c>
      <c r="EV104" s="170">
        <f t="shared" si="289"/>
        <v>1.2254990126229085E-3</v>
      </c>
      <c r="EW104" s="170">
        <f t="shared" si="290"/>
        <v>1.3197713470048612E-3</v>
      </c>
      <c r="EX104" s="170">
        <f t="shared" si="291"/>
        <v>1.4162886384114716E-3</v>
      </c>
      <c r="EY104" s="170">
        <f t="shared" si="292"/>
        <v>1.514510167598354E-3</v>
      </c>
      <c r="EZ104" s="170">
        <f t="shared" si="293"/>
        <v>1.6138380902182958E-3</v>
      </c>
      <c r="FA104" s="170">
        <f t="shared" si="294"/>
        <v>1.7136221852287617E-3</v>
      </c>
      <c r="FB104" s="170">
        <f t="shared" si="295"/>
        <v>1.813165875082801E-3</v>
      </c>
      <c r="FC104" s="170">
        <f t="shared" si="296"/>
        <v>1.9117334698597868E-3</v>
      </c>
      <c r="FD104" s="170">
        <f t="shared" si="297"/>
        <v>2.0085585534013422E-3</v>
      </c>
      <c r="FE104" s="170">
        <f t="shared" si="298"/>
        <v>2.102853395695976E-3</v>
      </c>
      <c r="FF104" s="170">
        <f t="shared" si="299"/>
        <v>2.1938192433193222E-3</v>
      </c>
      <c r="FG104" s="170">
        <f t="shared" si="300"/>
        <v>2.2806573098160822E-3</v>
      </c>
      <c r="FH104" s="170">
        <f t="shared" si="301"/>
        <v>2.3625802616061625E-3</v>
      </c>
      <c r="FI104" s="170">
        <f t="shared" si="302"/>
        <v>2.4388239733378818E-3</v>
      </c>
      <c r="FJ104" s="170">
        <f t="shared" si="303"/>
        <v>2.5086593105038547E-3</v>
      </c>
      <c r="FK104" s="170">
        <f t="shared" si="304"/>
        <v>2.5714036873286852E-3</v>
      </c>
      <c r="FL104" s="170">
        <f t="shared" si="305"/>
        <v>2.6264321449847496E-3</v>
      </c>
      <c r="FM104" s="170">
        <f t="shared" si="306"/>
        <v>2.6731876994209505E-3</v>
      </c>
      <c r="FN104" s="170">
        <f t="shared" si="307"/>
        <v>2.7111907195819141E-3</v>
      </c>
      <c r="FO104" s="170">
        <f t="shared" si="308"/>
        <v>2.7400471153781842E-3</v>
      </c>
      <c r="FP104" s="170">
        <f t="shared" si="309"/>
        <v>2.7594551400118828E-3</v>
      </c>
      <c r="FQ104" s="170">
        <f t="shared" si="310"/>
        <v>2.7692106424921929E-3</v>
      </c>
      <c r="FR104" s="170">
        <f t="shared" si="311"/>
        <v>2.7692106424921908E-3</v>
      </c>
      <c r="FS104" s="170">
        <f t="shared" si="312"/>
        <v>2.7594551400118767E-3</v>
      </c>
      <c r="FT104" s="170">
        <f t="shared" si="313"/>
        <v>2.7400471153781743E-3</v>
      </c>
      <c r="FU104" s="170">
        <f t="shared" si="314"/>
        <v>2.7111907195818997E-3</v>
      </c>
      <c r="FV104" s="170">
        <f t="shared" si="315"/>
        <v>2.6731876994209322E-3</v>
      </c>
      <c r="FW104" s="170">
        <f t="shared" si="316"/>
        <v>2.6264321449847279E-3</v>
      </c>
      <c r="FX104" s="170">
        <f t="shared" si="317"/>
        <v>2.5714036873286596E-3</v>
      </c>
      <c r="FY104" s="170">
        <f t="shared" si="318"/>
        <v>2.5086593105038261E-3</v>
      </c>
      <c r="FZ104" s="170">
        <f t="shared" si="319"/>
        <v>2.4388239733378505E-3</v>
      </c>
      <c r="GA104" s="170">
        <f t="shared" si="320"/>
        <v>2.3625802616061282E-3</v>
      </c>
      <c r="GB104" s="170">
        <f t="shared" si="321"/>
        <v>2.2806573098160463E-3</v>
      </c>
      <c r="GC104" s="170">
        <f t="shared" si="322"/>
        <v>2.1938192433192841E-3</v>
      </c>
      <c r="GD104" s="170">
        <f t="shared" si="323"/>
        <v>2.1028533956959365E-3</v>
      </c>
      <c r="GE104" s="170">
        <f t="shared" si="324"/>
        <v>2.008558553401301E-3</v>
      </c>
      <c r="GF104" s="170">
        <f t="shared" si="325"/>
        <v>1.9117334698597452E-3</v>
      </c>
      <c r="GG104" s="170">
        <f t="shared" si="326"/>
        <v>1.8131658750827591E-3</v>
      </c>
      <c r="GH104" s="170">
        <f t="shared" si="327"/>
        <v>1.7136221852287194E-3</v>
      </c>
      <c r="GI104" s="170">
        <f t="shared" si="328"/>
        <v>1.6138380902182537E-3</v>
      </c>
      <c r="GJ104" s="170">
        <f t="shared" si="329"/>
        <v>1.5145101675983121E-3</v>
      </c>
      <c r="GK104" s="170">
        <f t="shared" si="330"/>
        <v>1.4162886384114302E-3</v>
      </c>
      <c r="GL104" s="170">
        <f t="shared" si="331"/>
        <v>1.3197713470048205E-3</v>
      </c>
      <c r="GM104" s="170">
        <f t="shared" si="332"/>
        <v>1.225499012622869E-3</v>
      </c>
      <c r="GN104" s="170">
        <f t="shared" si="333"/>
        <v>1.133951767326689E-3</v>
      </c>
      <c r="GO104" s="170">
        <f t="shared" si="334"/>
        <v>1.045546963243974E-3</v>
      </c>
      <c r="GP104" s="170">
        <f t="shared" si="335"/>
        <v>9.6063820321757264E-4</v>
      </c>
      <c r="GQ104" s="170">
        <f t="shared" si="336"/>
        <v>8.7951552329231669E-4</v>
      </c>
      <c r="GR104" s="170">
        <f t="shared" si="337"/>
        <v>8.0240663369532167E-4</v>
      </c>
      <c r="GS104" s="170">
        <f t="shared" si="338"/>
        <v>7.2947910739405806E-4</v>
      </c>
      <c r="GT104" s="170">
        <f t="shared" si="339"/>
        <v>6.6084339215711845E-4</v>
      </c>
      <c r="GU104" s="170">
        <f t="shared" si="340"/>
        <v>5.9655651332850257E-4</v>
      </c>
      <c r="GV104" s="170">
        <f t="shared" si="341"/>
        <v>5.3662633013909142E-4</v>
      </c>
      <c r="GW104" s="170">
        <f t="shared" si="342"/>
        <v>4.8101620806570054E-4</v>
      </c>
      <c r="GX104" s="170">
        <f t="shared" si="343"/>
        <v>4.2964997314233022E-4</v>
      </c>
      <c r="GY104" s="170">
        <f t="shared" si="344"/>
        <v>3.8241702077406153E-4</v>
      </c>
      <c r="GZ104" s="170">
        <f t="shared" si="345"/>
        <v>3.3917746098143702E-4</v>
      </c>
      <c r="HA104" s="170">
        <f t="shared" si="346"/>
        <v>2.9976719355323018E-4</v>
      </c>
      <c r="HB104" s="170">
        <f t="shared" si="347"/>
        <v>2.6400281973489856E-4</v>
      </c>
      <c r="HC104" s="170">
        <f t="shared" si="348"/>
        <v>2.3168631126345014E-4</v>
      </c>
      <c r="HD104" s="170">
        <f t="shared" si="349"/>
        <v>2.0260937223928562E-4</v>
      </c>
      <c r="HE104" s="170">
        <f t="shared" si="350"/>
        <v>1.7655744400850022E-4</v>
      </c>
      <c r="HF104" s="170">
        <f t="shared" si="351"/>
        <v>1.5331331747874498E-4</v>
      </c>
      <c r="HG104" s="170">
        <f t="shared" si="352"/>
        <v>1.3266033073800452E-4</v>
      </c>
      <c r="HH104" s="170">
        <f t="shared" si="353"/>
        <v>1.1438514218997079E-4</v>
      </c>
      <c r="HI104" s="170">
        <f t="shared" si="354"/>
        <v>9.8280080437114015E-5</v>
      </c>
      <c r="HJ104" s="170">
        <f t="shared" si="355"/>
        <v>8.4145081680432791E-5</v>
      </c>
      <c r="HK104" s="170">
        <f t="shared" si="356"/>
        <v>7.178923337898E-5</v>
      </c>
      <c r="HL104" s="170">
        <f t="shared" si="357"/>
        <v>6.1031949300824037E-5</v>
      </c>
      <c r="HM104" s="170">
        <f t="shared" si="358"/>
        <v>5.1703805932971899E-5</v>
      </c>
      <c r="HN104" s="170">
        <f t="shared" si="359"/>
        <v>4.3647073579772833E-5</v>
      </c>
      <c r="HO104" s="170">
        <f t="shared" si="360"/>
        <v>3.6715977482815823E-5</v>
      </c>
      <c r="HP104" s="170">
        <f t="shared" si="361"/>
        <v>3.0776725082902829E-5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5" t="s">
        <v>80</v>
      </c>
      <c r="C106" s="356"/>
      <c r="D106" s="357"/>
      <c r="E106" s="5"/>
      <c r="F106" s="5"/>
      <c r="G106" s="5"/>
      <c r="H106" s="5"/>
      <c r="I106" s="5"/>
      <c r="K106" s="33" t="s">
        <v>89</v>
      </c>
      <c r="L106" s="33"/>
      <c r="M106" s="98">
        <v>1000</v>
      </c>
      <c r="N106" s="290">
        <f>IF(OR(K104="",M106=""),"",ABS(VLOOKUP($M$1,VLookups!$A$43:$B$44,2,FALSE)-_xlfn.NORM.DIST(M106,G104,K104,TRUE)))</f>
        <v>1.8610425189886329E-2</v>
      </c>
      <c r="O106" s="67">
        <f>IF($K$104="","",_xlfn.NORM.INV(ABS(VLOOKUP($M$1,VLookups!$A$43:$B$44,2,FALSE)-O$3),$G$104,$K104))</f>
        <v>1115.4565745615776</v>
      </c>
      <c r="P106" s="68">
        <f>IF($K$104="","",_xlfn.NORM.INV(ABS(VLOOKUP($M$1,VLookups!$A$43:$B$44,2,FALSE)-P$3),$G$104,$K104))</f>
        <v>1484.5434254384224</v>
      </c>
      <c r="Q106" s="69">
        <f>IF($K$104="","",_xlfn.NORM.INV(ABS(VLOOKUP($M$1,VLookups!$A$43:$B$44,2,FALSE)-Q$3),$G$104,$K104))</f>
        <v>1449.2464080871057</v>
      </c>
      <c r="R106" s="70">
        <f>IF($K$104="","",_xlfn.NORM.INV(ABS(VLOOKUP($M$1,VLookups!$A$43:$B$44,2,FALSE)-R$3),$G$104,$K104))</f>
        <v>1421.1934576344997</v>
      </c>
      <c r="S106" s="71">
        <f>IF($K$104="","",_xlfn.NORM.INV(ABS(VLOOKUP($M$1,VLookups!$A$43:$B$44,2,FALSE)-S$3),$G$104,$K104))</f>
        <v>1397.1265240282357</v>
      </c>
      <c r="T106" s="72">
        <f>IF($K$104="","",_xlfn.NORM.INV(ABS(VLOOKUP($M$1,VLookups!$A$43:$B$44,2,FALSE)-T$3),$G$104,$K104))</f>
        <v>1375.513673829958</v>
      </c>
      <c r="U106" s="5"/>
      <c r="DT106" s="212">
        <f>IF(AND($D$112&gt;0,$D$113&gt;0),IF(OR(W104&lt;$D$112,W104=$D$112),DT104,0),"")</f>
        <v>3.67159774828185E-5</v>
      </c>
      <c r="DU106" s="212">
        <f t="shared" ref="DU106:GF106" si="394">IF(AND($D$112&gt;0,$D$113&gt;0),IF(OR(X104&lt;$D$112,X104=$D$112),DU104,0),"")</f>
        <v>4.3647073579776018E-5</v>
      </c>
      <c r="DV106" s="212">
        <f t="shared" si="394"/>
        <v>5.1703805932975565E-5</v>
      </c>
      <c r="DW106" s="212">
        <f t="shared" si="394"/>
        <v>6.1031949300828334E-5</v>
      </c>
      <c r="DX106" s="212">
        <f t="shared" si="394"/>
        <v>7.1789233378984906E-5</v>
      </c>
      <c r="DY106" s="212">
        <f t="shared" si="394"/>
        <v>8.4145081680438429E-5</v>
      </c>
      <c r="DZ106" s="212">
        <f t="shared" si="394"/>
        <v>9.8280080437120426E-5</v>
      </c>
      <c r="EA106" s="212">
        <f t="shared" si="394"/>
        <v>1.1438514218997812E-4</v>
      </c>
      <c r="EB106" s="212">
        <f t="shared" si="394"/>
        <v>1.3266033073801282E-4</v>
      </c>
      <c r="EC106" s="212">
        <f t="shared" si="394"/>
        <v>1.5331331747875417E-4</v>
      </c>
      <c r="ED106" s="212">
        <f t="shared" si="394"/>
        <v>1.7655744400851071E-4</v>
      </c>
      <c r="EE106" s="212">
        <f t="shared" si="394"/>
        <v>2.026093722392973E-4</v>
      </c>
      <c r="EF106" s="212">
        <f t="shared" si="394"/>
        <v>2.3168631126346326E-4</v>
      </c>
      <c r="EG106" s="212">
        <f t="shared" si="394"/>
        <v>2.6400281973491308E-4</v>
      </c>
      <c r="EH106" s="212">
        <f t="shared" si="394"/>
        <v>2.9976719355324618E-4</v>
      </c>
      <c r="EI106" s="212">
        <f t="shared" si="394"/>
        <v>3.3917746098145469E-4</v>
      </c>
      <c r="EJ106" s="212">
        <f t="shared" si="394"/>
        <v>3.8241702077408083E-4</v>
      </c>
      <c r="EK106" s="212">
        <f t="shared" si="394"/>
        <v>4.296499731423512E-4</v>
      </c>
      <c r="EL106" s="212">
        <f t="shared" si="394"/>
        <v>4.8101620806572325E-4</v>
      </c>
      <c r="EM106" s="212">
        <f t="shared" si="394"/>
        <v>5.3662633013911614E-4</v>
      </c>
      <c r="EN106" s="212">
        <f t="shared" si="394"/>
        <v>5.9655651332852903E-4</v>
      </c>
      <c r="EO106" s="212">
        <f t="shared" si="394"/>
        <v>6.6084339215714675E-4</v>
      </c>
      <c r="EP106" s="212">
        <f t="shared" si="394"/>
        <v>7.2947910739408809E-4</v>
      </c>
      <c r="EQ106" s="212">
        <f t="shared" si="394"/>
        <v>8.0240663369535333E-4</v>
      </c>
      <c r="ER106" s="212">
        <f t="shared" si="394"/>
        <v>8.7951552329235041E-4</v>
      </c>
      <c r="ES106" s="212">
        <f t="shared" si="394"/>
        <v>9.6063820321760788E-4</v>
      </c>
      <c r="ET106" s="212">
        <f t="shared" si="394"/>
        <v>1.0455469632440111E-3</v>
      </c>
      <c r="EU106" s="212">
        <f t="shared" si="394"/>
        <v>1.1339517673267276E-3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1.2254990126229085E-3</v>
      </c>
      <c r="EW107" s="212">
        <f t="shared" si="396"/>
        <v>1.3197713470048612E-3</v>
      </c>
      <c r="EX107" s="212">
        <f t="shared" si="396"/>
        <v>1.4162886384114716E-3</v>
      </c>
      <c r="EY107" s="212">
        <f t="shared" si="396"/>
        <v>1.514510167598354E-3</v>
      </c>
      <c r="EZ107" s="212">
        <f t="shared" si="396"/>
        <v>1.6138380902182958E-3</v>
      </c>
      <c r="FA107" s="212">
        <f t="shared" si="396"/>
        <v>1.7136221852287617E-3</v>
      </c>
      <c r="FB107" s="212">
        <f t="shared" si="396"/>
        <v>1.813165875082801E-3</v>
      </c>
      <c r="FC107" s="212">
        <f t="shared" si="396"/>
        <v>1.9117334698597868E-3</v>
      </c>
      <c r="FD107" s="212">
        <f t="shared" si="396"/>
        <v>2.0085585534013422E-3</v>
      </c>
      <c r="FE107" s="212">
        <f t="shared" si="396"/>
        <v>2.102853395695976E-3</v>
      </c>
      <c r="FF107" s="212">
        <f t="shared" si="396"/>
        <v>2.1938192433193222E-3</v>
      </c>
      <c r="FG107" s="212">
        <f t="shared" si="396"/>
        <v>2.2806573098160822E-3</v>
      </c>
      <c r="FH107" s="212">
        <f t="shared" si="396"/>
        <v>2.3625802616061625E-3</v>
      </c>
      <c r="FI107" s="212">
        <f t="shared" si="396"/>
        <v>2.4388239733378818E-3</v>
      </c>
      <c r="FJ107" s="212">
        <f t="shared" si="396"/>
        <v>2.5086593105038547E-3</v>
      </c>
      <c r="FK107" s="212">
        <f t="shared" si="396"/>
        <v>2.5714036873286852E-3</v>
      </c>
      <c r="FL107" s="212">
        <f t="shared" si="396"/>
        <v>2.6264321449847496E-3</v>
      </c>
      <c r="FM107" s="212">
        <f t="shared" si="396"/>
        <v>2.6731876994209505E-3</v>
      </c>
      <c r="FN107" s="212">
        <f t="shared" si="396"/>
        <v>2.7111907195819141E-3</v>
      </c>
      <c r="FO107" s="212">
        <f t="shared" si="396"/>
        <v>2.7400471153781842E-3</v>
      </c>
      <c r="FP107" s="212">
        <f t="shared" si="396"/>
        <v>2.7594551400118828E-3</v>
      </c>
      <c r="FQ107" s="212">
        <f t="shared" si="396"/>
        <v>2.7692106424921929E-3</v>
      </c>
      <c r="FR107" s="212">
        <f t="shared" si="396"/>
        <v>2.7692106424921908E-3</v>
      </c>
      <c r="FS107" s="212">
        <f t="shared" si="396"/>
        <v>2.7594551400118767E-3</v>
      </c>
      <c r="FT107" s="212">
        <f t="shared" si="396"/>
        <v>2.7400471153781743E-3</v>
      </c>
      <c r="FU107" s="212">
        <f t="shared" si="396"/>
        <v>2.7111907195818997E-3</v>
      </c>
      <c r="FV107" s="212">
        <f t="shared" si="396"/>
        <v>2.6731876994209322E-3</v>
      </c>
      <c r="FW107" s="212">
        <f t="shared" si="396"/>
        <v>2.6264321449847279E-3</v>
      </c>
      <c r="FX107" s="212">
        <f t="shared" si="396"/>
        <v>2.5714036873286596E-3</v>
      </c>
      <c r="FY107" s="212">
        <f t="shared" si="396"/>
        <v>2.5086593105038261E-3</v>
      </c>
      <c r="FZ107" s="212">
        <f t="shared" si="396"/>
        <v>2.4388239733378505E-3</v>
      </c>
      <c r="GA107" s="212">
        <f t="shared" si="396"/>
        <v>2.3625802616061282E-3</v>
      </c>
      <c r="GB107" s="212">
        <f t="shared" si="396"/>
        <v>2.2806573098160463E-3</v>
      </c>
      <c r="GC107" s="212">
        <f t="shared" si="396"/>
        <v>2.1938192433192841E-3</v>
      </c>
      <c r="GD107" s="212">
        <f t="shared" si="396"/>
        <v>2.1028533956959365E-3</v>
      </c>
      <c r="GE107" s="212">
        <f t="shared" si="396"/>
        <v>2.008558553401301E-3</v>
      </c>
      <c r="GF107" s="212">
        <f t="shared" si="396"/>
        <v>1.9117334698597452E-3</v>
      </c>
      <c r="GG107" s="212">
        <f t="shared" ref="GG107:HP107" si="397">IF(AND($D$112&gt;0,$D$113&gt;0),IF(AND(CJ104&gt;$D$112,OR(CJ104&lt;$D$113,CJ104=$D$113)),GG104,0),"")</f>
        <v>1.8131658750827591E-3</v>
      </c>
      <c r="GH107" s="212">
        <f t="shared" si="397"/>
        <v>1.7136221852287194E-3</v>
      </c>
      <c r="GI107" s="212">
        <f t="shared" si="397"/>
        <v>1.6138380902182537E-3</v>
      </c>
      <c r="GJ107" s="212">
        <f t="shared" si="397"/>
        <v>1.5145101675983121E-3</v>
      </c>
      <c r="GK107" s="212">
        <f t="shared" si="397"/>
        <v>1.4162886384114302E-3</v>
      </c>
      <c r="GL107" s="212">
        <f t="shared" si="397"/>
        <v>1.3197713470048205E-3</v>
      </c>
      <c r="GM107" s="212">
        <f t="shared" si="397"/>
        <v>1.225499012622869E-3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31</v>
      </c>
      <c r="D108" s="99">
        <v>0.8</v>
      </c>
      <c r="E108" s="38" t="s">
        <v>35</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1.133951767326689E-3</v>
      </c>
      <c r="GO108" s="212">
        <f t="shared" si="399"/>
        <v>1.045546963243974E-3</v>
      </c>
      <c r="GP108" s="212">
        <f t="shared" si="399"/>
        <v>9.6063820321757264E-4</v>
      </c>
      <c r="GQ108" s="212">
        <f t="shared" si="399"/>
        <v>8.7951552329231669E-4</v>
      </c>
      <c r="GR108" s="212">
        <f t="shared" si="399"/>
        <v>8.0240663369532167E-4</v>
      </c>
      <c r="GS108" s="212">
        <f t="shared" si="399"/>
        <v>7.2947910739405806E-4</v>
      </c>
      <c r="GT108" s="212">
        <f t="shared" si="399"/>
        <v>6.6084339215711845E-4</v>
      </c>
      <c r="GU108" s="212">
        <f t="shared" si="399"/>
        <v>5.9655651332850257E-4</v>
      </c>
      <c r="GV108" s="212">
        <f t="shared" si="399"/>
        <v>5.3662633013909142E-4</v>
      </c>
      <c r="GW108" s="212">
        <f t="shared" si="399"/>
        <v>4.8101620806570054E-4</v>
      </c>
      <c r="GX108" s="212">
        <f t="shared" si="399"/>
        <v>4.2964997314233022E-4</v>
      </c>
      <c r="GY108" s="212">
        <f t="shared" si="399"/>
        <v>3.8241702077406153E-4</v>
      </c>
      <c r="GZ108" s="212">
        <f t="shared" si="399"/>
        <v>3.3917746098143702E-4</v>
      </c>
      <c r="HA108" s="212">
        <f t="shared" si="399"/>
        <v>2.9976719355323018E-4</v>
      </c>
      <c r="HB108" s="212">
        <f t="shared" si="399"/>
        <v>2.6400281973489856E-4</v>
      </c>
      <c r="HC108" s="212">
        <f t="shared" si="399"/>
        <v>2.3168631126345014E-4</v>
      </c>
      <c r="HD108" s="212">
        <f t="shared" si="399"/>
        <v>2.0260937223928562E-4</v>
      </c>
      <c r="HE108" s="212">
        <f t="shared" si="399"/>
        <v>1.7655744400850022E-4</v>
      </c>
      <c r="HF108" s="212">
        <f t="shared" si="399"/>
        <v>1.5331331747874498E-4</v>
      </c>
      <c r="HG108" s="212">
        <f t="shared" si="399"/>
        <v>1.3266033073800452E-4</v>
      </c>
      <c r="HH108" s="212">
        <f t="shared" si="399"/>
        <v>1.1438514218997079E-4</v>
      </c>
      <c r="HI108" s="212">
        <f t="shared" si="399"/>
        <v>9.8280080437114015E-5</v>
      </c>
      <c r="HJ108" s="212">
        <f t="shared" si="399"/>
        <v>8.4145081680432791E-5</v>
      </c>
      <c r="HK108" s="212">
        <f t="shared" si="399"/>
        <v>7.178923337898E-5</v>
      </c>
      <c r="HL108" s="212">
        <f t="shared" si="399"/>
        <v>6.1031949300824037E-5</v>
      </c>
      <c r="HM108" s="212">
        <f t="shared" si="399"/>
        <v>5.1703805932971899E-5</v>
      </c>
      <c r="HN108" s="212">
        <f t="shared" si="399"/>
        <v>4.3647073579772833E-5</v>
      </c>
      <c r="HO108" s="212">
        <f t="shared" si="399"/>
        <v>3.6715977482815823E-5</v>
      </c>
      <c r="HP108" s="212">
        <f t="shared" si="399"/>
        <v>3.0776725082902829E-5</v>
      </c>
    </row>
    <row r="109" spans="1:224" ht="15.75" x14ac:dyDescent="0.25">
      <c r="A109" s="5"/>
      <c r="C109" s="33" t="s">
        <v>30</v>
      </c>
      <c r="D109" s="77">
        <f>IF(AND(D108&gt;0,D108&lt;1,NOT(K104="")),_xlfn.NORM.INV((1-$D$108)/2,$G$104,$K$104),"")</f>
        <v>1115.4565745615776</v>
      </c>
      <c r="E109" s="39"/>
      <c r="F109" s="2"/>
      <c r="G109" s="5"/>
      <c r="H109" s="5"/>
      <c r="I109" s="5"/>
      <c r="J109" s="5"/>
      <c r="K109" s="5"/>
      <c r="L109" s="5"/>
      <c r="M109" s="5"/>
      <c r="N109" s="5"/>
      <c r="O109" s="5"/>
      <c r="P109" s="5"/>
      <c r="Q109" s="5"/>
      <c r="R109" s="5"/>
      <c r="S109" s="5"/>
      <c r="T109" s="5"/>
      <c r="U109" s="5"/>
      <c r="DT109" s="274">
        <f>MAX(DT106:DT108)</f>
        <v>3.67159774828185E-5</v>
      </c>
      <c r="DU109" s="274">
        <f t="shared" ref="DU109:GF109" si="400">MAX(DU106:DU108)</f>
        <v>4.3647073579776018E-5</v>
      </c>
      <c r="DV109" s="274">
        <f t="shared" si="400"/>
        <v>5.1703805932975565E-5</v>
      </c>
      <c r="DW109" s="274">
        <f t="shared" si="400"/>
        <v>6.1031949300828334E-5</v>
      </c>
      <c r="DX109" s="274">
        <f t="shared" si="400"/>
        <v>7.1789233378984906E-5</v>
      </c>
      <c r="DY109" s="274">
        <f t="shared" si="400"/>
        <v>8.4145081680438429E-5</v>
      </c>
      <c r="DZ109" s="274">
        <f t="shared" si="400"/>
        <v>9.8280080437120426E-5</v>
      </c>
      <c r="EA109" s="274">
        <f t="shared" si="400"/>
        <v>1.1438514218997812E-4</v>
      </c>
      <c r="EB109" s="274">
        <f t="shared" si="400"/>
        <v>1.3266033073801282E-4</v>
      </c>
      <c r="EC109" s="274">
        <f t="shared" si="400"/>
        <v>1.5331331747875417E-4</v>
      </c>
      <c r="ED109" s="274">
        <f t="shared" si="400"/>
        <v>1.7655744400851071E-4</v>
      </c>
      <c r="EE109" s="274">
        <f t="shared" si="400"/>
        <v>2.026093722392973E-4</v>
      </c>
      <c r="EF109" s="274">
        <f t="shared" si="400"/>
        <v>2.3168631126346326E-4</v>
      </c>
      <c r="EG109" s="274">
        <f t="shared" si="400"/>
        <v>2.6400281973491308E-4</v>
      </c>
      <c r="EH109" s="274">
        <f t="shared" si="400"/>
        <v>2.9976719355324618E-4</v>
      </c>
      <c r="EI109" s="274">
        <f t="shared" si="400"/>
        <v>3.3917746098145469E-4</v>
      </c>
      <c r="EJ109" s="274">
        <f t="shared" si="400"/>
        <v>3.8241702077408083E-4</v>
      </c>
      <c r="EK109" s="274">
        <f t="shared" si="400"/>
        <v>4.296499731423512E-4</v>
      </c>
      <c r="EL109" s="274">
        <f t="shared" si="400"/>
        <v>4.8101620806572325E-4</v>
      </c>
      <c r="EM109" s="274">
        <f t="shared" si="400"/>
        <v>5.3662633013911614E-4</v>
      </c>
      <c r="EN109" s="274">
        <f t="shared" si="400"/>
        <v>5.9655651332852903E-4</v>
      </c>
      <c r="EO109" s="274">
        <f t="shared" si="400"/>
        <v>6.6084339215714675E-4</v>
      </c>
      <c r="EP109" s="274">
        <f t="shared" si="400"/>
        <v>7.2947910739408809E-4</v>
      </c>
      <c r="EQ109" s="274">
        <f t="shared" si="400"/>
        <v>8.0240663369535333E-4</v>
      </c>
      <c r="ER109" s="274">
        <f t="shared" si="400"/>
        <v>8.7951552329235041E-4</v>
      </c>
      <c r="ES109" s="274">
        <f t="shared" si="400"/>
        <v>9.6063820321760788E-4</v>
      </c>
      <c r="ET109" s="274">
        <f t="shared" si="400"/>
        <v>1.0455469632440111E-3</v>
      </c>
      <c r="EU109" s="274">
        <f t="shared" si="400"/>
        <v>1.1339517673267276E-3</v>
      </c>
      <c r="EV109" s="274">
        <f t="shared" si="400"/>
        <v>1.2254990126229085E-3</v>
      </c>
      <c r="EW109" s="274">
        <f t="shared" si="400"/>
        <v>1.3197713470048612E-3</v>
      </c>
      <c r="EX109" s="274">
        <f t="shared" si="400"/>
        <v>1.4162886384114716E-3</v>
      </c>
      <c r="EY109" s="274">
        <f t="shared" si="400"/>
        <v>1.514510167598354E-3</v>
      </c>
      <c r="EZ109" s="274">
        <f t="shared" si="400"/>
        <v>1.6138380902182958E-3</v>
      </c>
      <c r="FA109" s="274">
        <f t="shared" si="400"/>
        <v>1.7136221852287617E-3</v>
      </c>
      <c r="FB109" s="274">
        <f t="shared" si="400"/>
        <v>1.813165875082801E-3</v>
      </c>
      <c r="FC109" s="274">
        <f t="shared" si="400"/>
        <v>1.9117334698597868E-3</v>
      </c>
      <c r="FD109" s="274">
        <f t="shared" si="400"/>
        <v>2.0085585534013422E-3</v>
      </c>
      <c r="FE109" s="274">
        <f t="shared" si="400"/>
        <v>2.102853395695976E-3</v>
      </c>
      <c r="FF109" s="274">
        <f t="shared" si="400"/>
        <v>2.1938192433193222E-3</v>
      </c>
      <c r="FG109" s="274">
        <f t="shared" si="400"/>
        <v>2.2806573098160822E-3</v>
      </c>
      <c r="FH109" s="274">
        <f t="shared" si="400"/>
        <v>2.3625802616061625E-3</v>
      </c>
      <c r="FI109" s="274">
        <f t="shared" si="400"/>
        <v>2.4388239733378818E-3</v>
      </c>
      <c r="FJ109" s="274">
        <f t="shared" si="400"/>
        <v>2.5086593105038547E-3</v>
      </c>
      <c r="FK109" s="274">
        <f t="shared" si="400"/>
        <v>2.5714036873286852E-3</v>
      </c>
      <c r="FL109" s="274">
        <f t="shared" si="400"/>
        <v>2.6264321449847496E-3</v>
      </c>
      <c r="FM109" s="274">
        <f t="shared" si="400"/>
        <v>2.6731876994209505E-3</v>
      </c>
      <c r="FN109" s="274">
        <f t="shared" si="400"/>
        <v>2.7111907195819141E-3</v>
      </c>
      <c r="FO109" s="274">
        <f t="shared" si="400"/>
        <v>2.7400471153781842E-3</v>
      </c>
      <c r="FP109" s="274">
        <f t="shared" si="400"/>
        <v>2.7594551400118828E-3</v>
      </c>
      <c r="FQ109" s="274">
        <f t="shared" si="400"/>
        <v>2.7692106424921929E-3</v>
      </c>
      <c r="FR109" s="274">
        <f t="shared" si="400"/>
        <v>2.7692106424921908E-3</v>
      </c>
      <c r="FS109" s="274">
        <f t="shared" si="400"/>
        <v>2.7594551400118767E-3</v>
      </c>
      <c r="FT109" s="274">
        <f t="shared" si="400"/>
        <v>2.7400471153781743E-3</v>
      </c>
      <c r="FU109" s="274">
        <f t="shared" si="400"/>
        <v>2.7111907195818997E-3</v>
      </c>
      <c r="FV109" s="274">
        <f t="shared" si="400"/>
        <v>2.6731876994209322E-3</v>
      </c>
      <c r="FW109" s="274">
        <f t="shared" si="400"/>
        <v>2.6264321449847279E-3</v>
      </c>
      <c r="FX109" s="274">
        <f t="shared" si="400"/>
        <v>2.5714036873286596E-3</v>
      </c>
      <c r="FY109" s="274">
        <f t="shared" si="400"/>
        <v>2.5086593105038261E-3</v>
      </c>
      <c r="FZ109" s="274">
        <f t="shared" si="400"/>
        <v>2.4388239733378505E-3</v>
      </c>
      <c r="GA109" s="274">
        <f t="shared" si="400"/>
        <v>2.3625802616061282E-3</v>
      </c>
      <c r="GB109" s="274">
        <f t="shared" si="400"/>
        <v>2.2806573098160463E-3</v>
      </c>
      <c r="GC109" s="274">
        <f t="shared" si="400"/>
        <v>2.1938192433192841E-3</v>
      </c>
      <c r="GD109" s="274">
        <f t="shared" si="400"/>
        <v>2.1028533956959365E-3</v>
      </c>
      <c r="GE109" s="274">
        <f t="shared" si="400"/>
        <v>2.008558553401301E-3</v>
      </c>
      <c r="GF109" s="274">
        <f t="shared" si="400"/>
        <v>1.9117334698597452E-3</v>
      </c>
      <c r="GG109" s="274">
        <f t="shared" ref="GG109:HP109" si="401">MAX(GG106:GG108)</f>
        <v>1.8131658750827591E-3</v>
      </c>
      <c r="GH109" s="274">
        <f t="shared" si="401"/>
        <v>1.7136221852287194E-3</v>
      </c>
      <c r="GI109" s="274">
        <f t="shared" si="401"/>
        <v>1.6138380902182537E-3</v>
      </c>
      <c r="GJ109" s="274">
        <f t="shared" si="401"/>
        <v>1.5145101675983121E-3</v>
      </c>
      <c r="GK109" s="274">
        <f t="shared" si="401"/>
        <v>1.4162886384114302E-3</v>
      </c>
      <c r="GL109" s="274">
        <f t="shared" si="401"/>
        <v>1.3197713470048205E-3</v>
      </c>
      <c r="GM109" s="274">
        <f t="shared" si="401"/>
        <v>1.225499012622869E-3</v>
      </c>
      <c r="GN109" s="274">
        <f t="shared" si="401"/>
        <v>1.133951767326689E-3</v>
      </c>
      <c r="GO109" s="274">
        <f t="shared" si="401"/>
        <v>1.045546963243974E-3</v>
      </c>
      <c r="GP109" s="274">
        <f t="shared" si="401"/>
        <v>9.6063820321757264E-4</v>
      </c>
      <c r="GQ109" s="274">
        <f t="shared" si="401"/>
        <v>8.7951552329231669E-4</v>
      </c>
      <c r="GR109" s="274">
        <f t="shared" si="401"/>
        <v>8.0240663369532167E-4</v>
      </c>
      <c r="GS109" s="274">
        <f t="shared" si="401"/>
        <v>7.2947910739405806E-4</v>
      </c>
      <c r="GT109" s="274">
        <f t="shared" si="401"/>
        <v>6.6084339215711845E-4</v>
      </c>
      <c r="GU109" s="274">
        <f t="shared" si="401"/>
        <v>5.9655651332850257E-4</v>
      </c>
      <c r="GV109" s="274">
        <f t="shared" si="401"/>
        <v>5.3662633013909142E-4</v>
      </c>
      <c r="GW109" s="274">
        <f t="shared" si="401"/>
        <v>4.8101620806570054E-4</v>
      </c>
      <c r="GX109" s="274">
        <f t="shared" si="401"/>
        <v>4.2964997314233022E-4</v>
      </c>
      <c r="GY109" s="274">
        <f t="shared" si="401"/>
        <v>3.8241702077406153E-4</v>
      </c>
      <c r="GZ109" s="274">
        <f t="shared" si="401"/>
        <v>3.3917746098143702E-4</v>
      </c>
      <c r="HA109" s="274">
        <f t="shared" si="401"/>
        <v>2.9976719355323018E-4</v>
      </c>
      <c r="HB109" s="274">
        <f t="shared" si="401"/>
        <v>2.6400281973489856E-4</v>
      </c>
      <c r="HC109" s="274">
        <f t="shared" si="401"/>
        <v>2.3168631126345014E-4</v>
      </c>
      <c r="HD109" s="274">
        <f t="shared" si="401"/>
        <v>2.0260937223928562E-4</v>
      </c>
      <c r="HE109" s="274">
        <f t="shared" si="401"/>
        <v>1.7655744400850022E-4</v>
      </c>
      <c r="HF109" s="274">
        <f t="shared" si="401"/>
        <v>1.5331331747874498E-4</v>
      </c>
      <c r="HG109" s="274">
        <f t="shared" si="401"/>
        <v>1.3266033073800452E-4</v>
      </c>
      <c r="HH109" s="274">
        <f t="shared" si="401"/>
        <v>1.1438514218997079E-4</v>
      </c>
      <c r="HI109" s="274">
        <f t="shared" si="401"/>
        <v>9.8280080437114015E-5</v>
      </c>
      <c r="HJ109" s="274">
        <f t="shared" si="401"/>
        <v>8.4145081680432791E-5</v>
      </c>
      <c r="HK109" s="274">
        <f t="shared" si="401"/>
        <v>7.178923337898E-5</v>
      </c>
      <c r="HL109" s="274">
        <f t="shared" si="401"/>
        <v>6.1031949300824037E-5</v>
      </c>
      <c r="HM109" s="274">
        <f t="shared" si="401"/>
        <v>5.1703805932971899E-5</v>
      </c>
      <c r="HN109" s="274">
        <f t="shared" si="401"/>
        <v>4.3647073579772833E-5</v>
      </c>
      <c r="HO109" s="274">
        <f t="shared" si="401"/>
        <v>3.6715977482815823E-5</v>
      </c>
      <c r="HP109" s="274">
        <f t="shared" si="401"/>
        <v>3.0776725082902829E-5</v>
      </c>
    </row>
    <row r="110" spans="1:224" ht="15.75" x14ac:dyDescent="0.25">
      <c r="A110" s="5"/>
      <c r="B110" s="5"/>
      <c r="C110" s="33" t="s">
        <v>83</v>
      </c>
      <c r="D110" s="77">
        <f>IF(AND(D108&gt;0,D108&lt;1,NOT(K104="")),_xlfn.NORM.INV(($D$108+(1-$D$108)/2),$G$104,$K$104),"")</f>
        <v>1484.5434254384224</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33</v>
      </c>
      <c r="D112" s="100">
        <v>1115</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78" t="s">
        <v>34</v>
      </c>
      <c r="D113" s="100">
        <v>1485</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78" t="s">
        <v>84</v>
      </c>
      <c r="D114" s="43">
        <f>IF(AND($D$112&gt;0,$D$113&gt;0,$D$112&lt;$D$113,NOT(K104="")),_xlfn.NORM.DIST($D$113,$G$104,$K$104,TRUE)-_xlfn.NORM.DIST($D$112,$G$104,$K$104,TRUE),"")</f>
        <v>0.8011106300802826</v>
      </c>
      <c r="E114" s="39"/>
      <c r="F114" s="46" t="s">
        <v>65</v>
      </c>
      <c r="G114" s="5"/>
      <c r="H114" s="5"/>
      <c r="I114" s="5"/>
      <c r="J114" s="5"/>
      <c r="K114" s="5"/>
      <c r="L114" s="5"/>
      <c r="M114" s="5"/>
      <c r="N114" s="5"/>
      <c r="O114" s="5"/>
      <c r="P114" s="5"/>
      <c r="Q114" s="5"/>
      <c r="R114" s="5"/>
      <c r="S114" s="5"/>
      <c r="T114" s="5"/>
      <c r="U114" s="5"/>
    </row>
    <row r="115" spans="1:21" ht="17.25" x14ac:dyDescent="0.3">
      <c r="A115" s="5"/>
      <c r="B115" s="5"/>
      <c r="C115" s="78" t="s">
        <v>282</v>
      </c>
      <c r="D115" s="45">
        <f>IF(AND($D$112&gt;0,$D$113&gt;0,$D$112&lt;$D$113,NOT($K$104="")),_xlfn.NORM.DIST(D112,$G$104,$K$104,TRUE),"")</f>
        <v>9.9444684959858753E-2</v>
      </c>
      <c r="E115" s="39"/>
      <c r="F115" s="46" t="s">
        <v>66</v>
      </c>
      <c r="G115" s="5"/>
      <c r="H115" s="5"/>
      <c r="I115" s="5"/>
      <c r="J115" s="5"/>
      <c r="K115" s="5"/>
      <c r="L115" s="5"/>
      <c r="M115" s="5"/>
      <c r="N115" s="5"/>
      <c r="O115" s="5"/>
      <c r="P115" s="5"/>
      <c r="Q115" s="5"/>
      <c r="R115" s="5"/>
      <c r="S115" s="5"/>
      <c r="T115" s="5"/>
      <c r="U115" s="5"/>
    </row>
    <row r="116" spans="1:21" ht="17.25" x14ac:dyDescent="0.3">
      <c r="A116" s="5"/>
      <c r="B116" s="5"/>
      <c r="C116" s="78" t="s">
        <v>283</v>
      </c>
      <c r="D116" s="44">
        <f>IF(AND($D$112&gt;0,$D$113&gt;0,$D$112&lt;$D$113,NOT($K$104="")),1-_xlfn.NORM.DIST(D113,$G$104,$K$104,TRUE),"")</f>
        <v>9.9444684959858698E-2</v>
      </c>
      <c r="E116" s="39"/>
      <c r="F116" s="46" t="s">
        <v>64</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81</v>
      </c>
      <c r="C138" s="11"/>
      <c r="D138" s="11"/>
      <c r="E138" s="12"/>
      <c r="F138" s="12"/>
      <c r="G138" s="11"/>
      <c r="H138" s="12"/>
      <c r="I138" s="12"/>
      <c r="J138" s="11"/>
      <c r="K138" s="11"/>
      <c r="L138" s="11"/>
      <c r="M138" s="11"/>
      <c r="N138" s="13"/>
      <c r="U138" s="5"/>
    </row>
    <row r="139" spans="1:21" x14ac:dyDescent="0.25">
      <c r="A139" s="2"/>
      <c r="B139" s="10" t="s">
        <v>91</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82</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4j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43" t="s">
        <v>145</v>
      </c>
      <c r="C148" s="343"/>
      <c r="D148" s="343"/>
      <c r="E148" s="343"/>
      <c r="F148" s="343"/>
      <c r="G148" s="343"/>
      <c r="H148" s="343"/>
      <c r="I148" s="104"/>
      <c r="J148" s="2"/>
      <c r="K148" s="2"/>
      <c r="L148" s="5"/>
      <c r="M148" s="5"/>
      <c r="N148" s="5"/>
      <c r="O148" s="5"/>
      <c r="P148" s="5"/>
      <c r="Q148" s="5"/>
      <c r="R148" s="5"/>
      <c r="S148" s="5"/>
      <c r="T148" s="5"/>
      <c r="U148" s="5"/>
    </row>
    <row r="149" spans="1:21" x14ac:dyDescent="0.25">
      <c r="A149" s="2"/>
      <c r="B149" s="343" t="s">
        <v>146</v>
      </c>
      <c r="C149" s="343"/>
      <c r="D149" s="343"/>
      <c r="E149" s="343"/>
      <c r="F149" s="343"/>
      <c r="G149" s="343"/>
      <c r="H149" s="343"/>
      <c r="I149" s="104"/>
      <c r="J149" s="2"/>
      <c r="K149" s="2"/>
      <c r="L149" s="5"/>
      <c r="M149" s="5"/>
      <c r="N149" s="5"/>
      <c r="O149" s="5"/>
      <c r="P149" s="5"/>
      <c r="Q149" s="5"/>
      <c r="R149" s="5"/>
      <c r="S149" s="5"/>
      <c r="T149" s="5"/>
      <c r="U149" s="5"/>
    </row>
    <row r="150" spans="1:21" x14ac:dyDescent="0.25">
      <c r="A150" s="2"/>
      <c r="B150" s="343" t="s">
        <v>95</v>
      </c>
      <c r="C150" s="343"/>
      <c r="D150" s="343"/>
      <c r="E150" s="343"/>
      <c r="F150" s="343"/>
      <c r="G150" s="343"/>
      <c r="H150" s="343"/>
      <c r="I150" s="104"/>
      <c r="J150" s="2"/>
      <c r="K150" s="2"/>
      <c r="L150" s="5"/>
      <c r="M150" s="5"/>
      <c r="N150" s="5"/>
      <c r="O150" s="5"/>
      <c r="P150" s="5"/>
      <c r="Q150" s="5"/>
      <c r="R150" s="5"/>
      <c r="S150" s="5"/>
      <c r="T150" s="5"/>
      <c r="U150" s="5"/>
    </row>
    <row r="151" spans="1:21" x14ac:dyDescent="0.25">
      <c r="A151" s="2"/>
      <c r="B151" s="343" t="s">
        <v>228</v>
      </c>
      <c r="C151" s="343"/>
      <c r="D151" s="343"/>
      <c r="E151" s="343"/>
      <c r="F151" s="343"/>
      <c r="G151" s="343"/>
      <c r="H151" s="343"/>
      <c r="I151" s="104"/>
      <c r="J151" s="2"/>
      <c r="K151" s="2"/>
      <c r="L151" s="5"/>
      <c r="M151" s="5"/>
      <c r="N151" s="5"/>
      <c r="O151" s="5"/>
      <c r="P151" s="5"/>
      <c r="Q151" s="5"/>
      <c r="R151" s="5"/>
      <c r="S151" s="5"/>
      <c r="T151" s="5"/>
      <c r="U151" s="5"/>
    </row>
    <row r="152" spans="1:21" x14ac:dyDescent="0.25">
      <c r="A152" s="2"/>
      <c r="B152" s="343" t="s">
        <v>96</v>
      </c>
      <c r="C152" s="343"/>
      <c r="D152" s="343"/>
      <c r="E152" s="343"/>
      <c r="F152" s="343"/>
      <c r="G152" s="343"/>
      <c r="H152" s="343"/>
      <c r="I152" s="104"/>
      <c r="J152" s="2"/>
      <c r="K152" s="2"/>
      <c r="L152" s="5"/>
      <c r="M152" s="5"/>
      <c r="N152" s="5"/>
      <c r="O152" s="5"/>
      <c r="P152" s="5"/>
      <c r="Q152" s="5"/>
      <c r="R152" s="5"/>
      <c r="S152" s="5"/>
      <c r="T152" s="5"/>
      <c r="U152" s="5"/>
    </row>
    <row r="153" spans="1:21" x14ac:dyDescent="0.25">
      <c r="A153" s="2"/>
      <c r="B153" s="155" t="s">
        <v>223</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93</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222</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224</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807</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808</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809</v>
      </c>
    </row>
    <row r="161" spans="1:9" x14ac:dyDescent="0.25">
      <c r="B161" s="155" t="s">
        <v>92</v>
      </c>
    </row>
    <row r="162" spans="1:9" x14ac:dyDescent="0.25">
      <c r="B162" s="344" t="s">
        <v>814</v>
      </c>
      <c r="C162" s="344"/>
      <c r="D162" s="344"/>
      <c r="E162" s="344"/>
      <c r="F162" s="344"/>
      <c r="G162" s="344"/>
      <c r="H162" s="34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K4:K104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837</v>
      </c>
      <c r="C1" s="55"/>
      <c r="E1" s="5"/>
      <c r="F1" s="5"/>
      <c r="G1" s="5"/>
      <c r="H1" s="5"/>
      <c r="I1" s="2"/>
      <c r="J1" s="2"/>
      <c r="K1" s="5"/>
      <c r="L1" s="2"/>
      <c r="M1" s="2"/>
      <c r="N1" s="5"/>
      <c r="O1" s="5"/>
      <c r="P1" s="5"/>
      <c r="Q1" s="347" t="s">
        <v>77</v>
      </c>
      <c r="R1" s="348"/>
      <c r="S1" s="369" t="str">
        <f>VLOOKUP(Q1,VLookups!A43:C44,3,FALSE)</f>
        <v>Show the likelihood that the SPERT estimates will be EQUAL TO or GREATER THAN an uncertainty</v>
      </c>
      <c r="T1" s="369"/>
      <c r="U1" s="369"/>
      <c r="V1" s="369"/>
      <c r="W1" s="369"/>
      <c r="X1" s="369"/>
      <c r="Y1" s="5"/>
    </row>
    <row r="2" spans="1:229" ht="15" customHeight="1" x14ac:dyDescent="0.25">
      <c r="A2" s="2"/>
      <c r="C2" s="2"/>
      <c r="D2" s="53">
        <v>-0.5</v>
      </c>
      <c r="E2" s="122" t="s">
        <v>104</v>
      </c>
      <c r="F2" s="102">
        <v>1</v>
      </c>
      <c r="G2" s="2"/>
      <c r="I2" s="26"/>
      <c r="J2" s="26"/>
      <c r="K2" s="25"/>
      <c r="L2" s="26"/>
      <c r="M2" s="26"/>
      <c r="N2" s="5"/>
      <c r="O2" s="5"/>
      <c r="P2" s="5"/>
      <c r="Q2" s="367" t="s">
        <v>74</v>
      </c>
      <c r="R2" s="367" t="s">
        <v>75</v>
      </c>
      <c r="S2" s="364" t="s">
        <v>55</v>
      </c>
      <c r="T2" s="365"/>
      <c r="U2" s="365"/>
      <c r="V2" s="365"/>
      <c r="W2" s="365"/>
      <c r="X2" s="366"/>
      <c r="Y2" s="5"/>
      <c r="Z2" s="168" t="s">
        <v>189</v>
      </c>
    </row>
    <row r="3" spans="1:229" x14ac:dyDescent="0.25">
      <c r="A3" s="106" t="s">
        <v>5</v>
      </c>
      <c r="B3" s="124" t="s">
        <v>106</v>
      </c>
      <c r="C3" s="124" t="s">
        <v>108</v>
      </c>
      <c r="D3" s="119" t="s">
        <v>42</v>
      </c>
      <c r="E3" s="120" t="s">
        <v>6</v>
      </c>
      <c r="F3" s="121" t="s">
        <v>43</v>
      </c>
      <c r="G3" s="124" t="s">
        <v>109</v>
      </c>
      <c r="H3" s="124" t="s">
        <v>107</v>
      </c>
      <c r="I3" s="105"/>
      <c r="J3" s="58"/>
      <c r="K3" s="58" t="s">
        <v>70</v>
      </c>
      <c r="L3" s="58" t="s">
        <v>9</v>
      </c>
      <c r="M3" s="58" t="s">
        <v>183</v>
      </c>
      <c r="N3" s="58" t="s">
        <v>823</v>
      </c>
      <c r="O3" s="58" t="s">
        <v>68</v>
      </c>
      <c r="P3" s="58" t="s">
        <v>86</v>
      </c>
      <c r="Q3" s="368"/>
      <c r="R3" s="368"/>
      <c r="S3" s="101">
        <v>0.1</v>
      </c>
      <c r="T3" s="54">
        <v>0.9</v>
      </c>
      <c r="U3" s="54">
        <v>0.85</v>
      </c>
      <c r="V3" s="54">
        <v>0.8</v>
      </c>
      <c r="W3" s="54">
        <v>0.75</v>
      </c>
      <c r="X3" s="54">
        <v>0.7</v>
      </c>
      <c r="Y3" s="5"/>
      <c r="Z3" s="168" t="s">
        <v>190</v>
      </c>
      <c r="DX3" s="168" t="s">
        <v>184</v>
      </c>
      <c r="HU3" s="171" t="s">
        <v>231</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14</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860</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c r="O7" s="75">
        <f>IF(AND(D7&gt;0,E7&gt;0,F7&gt;0),IF(ISBLANK(N7),IF(ISBLANK(L7),"",(F7-D7)*VLOOKUP(L7,VLookups!$A$4:$B$13,2,FALSE)),N7),"")</f>
        <v>6.2353829072479581</v>
      </c>
      <c r="P7" s="76">
        <f t="shared" si="2"/>
        <v>38.879999999999995</v>
      </c>
      <c r="Q7" s="96">
        <v>150</v>
      </c>
      <c r="R7" s="287">
        <f>IF(AND(Q7&gt;0,E7&gt;0,NOT(O7="")),ABS(VLOOKUP($Q$1,VLookups!$A$43:$B$44,2,FALSE)-_xlfn.NORM.DIST(Q7,K7,O7,TRUE)),"")</f>
        <v>0.99999644722617009</v>
      </c>
      <c r="S7" s="95">
        <f>IF(AND($D7&gt;0,$E7&gt;0,$F7&gt;0,NOT(ISBLANK($L7))),_xlfn.NORM.INV(ABS(VLOOKUP($Q$1,VLookups!$A$43:$B$44,2,FALSE)-S$3),$K7,$O7),"")</f>
        <v>114.00903527344633</v>
      </c>
      <c r="T7" s="94">
        <f>IF(AND($D7&gt;0,$E7&gt;0,$F7&gt;0,NOT(ISBLANK($L7))),_xlfn.NORM.INV(ABS(VLOOKUP($Q$1,VLookups!$A$43:$B$44,2,FALSE)-T$3),$K7,$O7),"")</f>
        <v>129.99096472655367</v>
      </c>
      <c r="U7" s="95">
        <f>IF(AND($D7&gt;0,$E7&gt;0,$F7&gt;0,NOT(ISBLANK($L7))),_xlfn.NORM.INV(ABS(VLOOKUP($Q$1,VLookups!$A$43:$B$44,2,FALSE)-U$3),$K7,$O7),"")</f>
        <v>128.46255904135063</v>
      </c>
      <c r="V7" s="94">
        <f>IF(AND($D7&gt;0,$E7&gt;0,$F7&gt;0,NOT(ISBLANK($L7))),_xlfn.NORM.INV(ABS(VLOOKUP($Q$1,VLookups!$A$43:$B$44,2,FALSE)-V$3),$K7,$O7),"")</f>
        <v>127.2478306541975</v>
      </c>
      <c r="W7" s="95">
        <f>IF(AND($D7&gt;0,$E7&gt;0,$F7&gt;0,NOT(ISBLANK($L7))),_xlfn.NORM.INV(ABS(VLOOKUP($Q$1,VLookups!$A$43:$B$44,2,FALSE)-W$3),$K7,$O7),"")</f>
        <v>126.2057018594866</v>
      </c>
      <c r="X7" s="94">
        <f>IF(AND($D7&gt;0,$E7&gt;0,$F7&gt;0,NOT(ISBLANK($L7))),_xlfn.NORM.INV(ABS(VLOOKUP($Q$1,VLookups!$A$43:$B$44,2,FALSE)-X$3),$K7,$O7),"")</f>
        <v>125.26983799349178</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1.0728635664891053E-5</v>
      </c>
      <c r="DY7" s="170">
        <f t="shared" si="7"/>
        <v>1.5950997004159476E-5</v>
      </c>
      <c r="DZ7" s="170">
        <f t="shared" si="8"/>
        <v>2.3496865150186348E-5</v>
      </c>
      <c r="EA7" s="170">
        <f t="shared" si="9"/>
        <v>3.4293417774573737E-5</v>
      </c>
      <c r="EB7" s="170">
        <f t="shared" si="10"/>
        <v>4.9589573236905523E-5</v>
      </c>
      <c r="EC7" s="170">
        <f t="shared" si="11"/>
        <v>7.1047487810610224E-5</v>
      </c>
      <c r="ED7" s="170">
        <f t="shared" si="12"/>
        <v>1.0085230681320616E-4</v>
      </c>
      <c r="EE7" s="170">
        <f t="shared" si="13"/>
        <v>1.4184097285471672E-4</v>
      </c>
      <c r="EF7" s="170">
        <f t="shared" si="14"/>
        <v>1.9764977354744947E-4</v>
      </c>
      <c r="EG7" s="170">
        <f t="shared" si="15"/>
        <v>2.7287873659694641E-4</v>
      </c>
      <c r="EH7" s="170">
        <f t="shared" si="16"/>
        <v>3.7326891557006893E-4</v>
      </c>
      <c r="EI7" s="170">
        <f t="shared" si="17"/>
        <v>5.0588605634057716E-4</v>
      </c>
      <c r="EJ7" s="170">
        <f t="shared" si="18"/>
        <v>6.79301147375564E-4</v>
      </c>
      <c r="EK7" s="170">
        <f t="shared" si="19"/>
        <v>9.0375506005536455E-4</v>
      </c>
      <c r="EL7" s="170">
        <f t="shared" si="20"/>
        <v>1.1912910813754367E-3</v>
      </c>
      <c r="EM7" s="170">
        <f t="shared" si="21"/>
        <v>1.555835919453311E-3</v>
      </c>
      <c r="EN7" s="170">
        <f t="shared" si="22"/>
        <v>2.0132070933933923E-3</v>
      </c>
      <c r="EO7" s="170">
        <f t="shared" si="23"/>
        <v>2.5810229419471757E-3</v>
      </c>
      <c r="EP7" s="170">
        <f t="shared" si="24"/>
        <v>3.2784912779621734E-3</v>
      </c>
      <c r="EQ7" s="170">
        <f t="shared" si="25"/>
        <v>4.1260544524164937E-3</v>
      </c>
      <c r="ER7" s="170">
        <f t="shared" si="26"/>
        <v>5.144872688591786E-3</v>
      </c>
      <c r="ES7" s="170">
        <f t="shared" si="27"/>
        <v>6.3561342954743969E-3</v>
      </c>
      <c r="ET7" s="170">
        <f t="shared" si="28"/>
        <v>7.7801908692164924E-3</v>
      </c>
      <c r="EU7" s="170">
        <f t="shared" si="29"/>
        <v>9.4355276855768236E-3</v>
      </c>
      <c r="EV7" s="170">
        <f t="shared" si="30"/>
        <v>1.1337593712114399E-2</v>
      </c>
      <c r="EW7" s="170">
        <f t="shared" si="31"/>
        <v>1.3497531233565566E-2</v>
      </c>
      <c r="EX7" s="170">
        <f t="shared" si="32"/>
        <v>1.5920860873514193E-2</v>
      </c>
      <c r="EY7" s="170">
        <f t="shared" si="33"/>
        <v>1.8606192426260573E-2</v>
      </c>
      <c r="EZ7" s="170">
        <f t="shared" si="34"/>
        <v>2.1544043825213306E-2</v>
      </c>
      <c r="FA7" s="170">
        <f t="shared" si="35"/>
        <v>2.4715858168624701E-2</v>
      </c>
      <c r="FB7" s="170">
        <f t="shared" si="36"/>
        <v>2.8093310527841611E-2</v>
      </c>
      <c r="FC7" s="170">
        <f t="shared" si="37"/>
        <v>3.1637991116337513E-2</v>
      </c>
      <c r="FD7" s="170">
        <f t="shared" si="38"/>
        <v>3.5301538629242339E-2</v>
      </c>
      <c r="FE7" s="170">
        <f t="shared" si="39"/>
        <v>3.9026277145001877E-2</v>
      </c>
      <c r="FF7" s="170">
        <f t="shared" si="40"/>
        <v>4.2746382627901917E-2</v>
      </c>
      <c r="FG7" s="170">
        <f t="shared" si="41"/>
        <v>4.6389572267825301E-2</v>
      </c>
      <c r="FH7" s="170">
        <f t="shared" si="42"/>
        <v>4.9879273839968423E-2</v>
      </c>
      <c r="FI7" s="170">
        <f t="shared" si="43"/>
        <v>5.3137195725931521E-2</v>
      </c>
      <c r="FJ7" s="170">
        <f t="shared" si="44"/>
        <v>5.6086184308175815E-2</v>
      </c>
      <c r="FK7" s="170">
        <f t="shared" si="45"/>
        <v>5.8653227275904586E-2</v>
      </c>
      <c r="FL7" s="170">
        <f t="shared" si="46"/>
        <v>6.0772441825089105E-2</v>
      </c>
      <c r="FM7" s="170">
        <f t="shared" si="47"/>
        <v>6.2387878061206568E-2</v>
      </c>
      <c r="FN7" s="170">
        <f t="shared" si="48"/>
        <v>6.3455971506299072E-2</v>
      </c>
      <c r="FO7" s="170">
        <f t="shared" si="49"/>
        <v>6.394749478635435E-2</v>
      </c>
      <c r="FP7" s="170">
        <f t="shared" si="50"/>
        <v>6.3848886487040304E-2</v>
      </c>
      <c r="FQ7" s="170">
        <f t="shared" si="51"/>
        <v>6.3162872853051638E-2</v>
      </c>
      <c r="FR7" s="170">
        <f t="shared" si="52"/>
        <v>6.1908342552227914E-2</v>
      </c>
      <c r="FS7" s="170">
        <f t="shared" si="53"/>
        <v>6.0119482533916344E-2</v>
      </c>
      <c r="FT7" s="170">
        <f t="shared" si="54"/>
        <v>5.7844230159496558E-2</v>
      </c>
      <c r="FU7" s="170">
        <f t="shared" si="55"/>
        <v>5.5142139415351503E-2</v>
      </c>
      <c r="FV7" s="170">
        <f t="shared" si="56"/>
        <v>5.208179372903389E-2</v>
      </c>
      <c r="FW7" s="170">
        <f t="shared" si="57"/>
        <v>4.8737922073883375E-2</v>
      </c>
      <c r="FX7" s="170">
        <f t="shared" si="58"/>
        <v>4.518838706409372E-2</v>
      </c>
      <c r="FY7" s="170">
        <f t="shared" si="59"/>
        <v>4.1511213155453239E-2</v>
      </c>
      <c r="FZ7" s="170">
        <f t="shared" si="60"/>
        <v>3.778181056354072E-2</v>
      </c>
      <c r="GA7" s="170">
        <f t="shared" si="61"/>
        <v>3.4070527795632841E-2</v>
      </c>
      <c r="GB7" s="170">
        <f t="shared" si="62"/>
        <v>3.0440635261376196E-2</v>
      </c>
      <c r="GC7" s="170">
        <f t="shared" si="63"/>
        <v>2.694680727360034E-2</v>
      </c>
      <c r="GD7" s="170">
        <f t="shared" si="64"/>
        <v>2.3634133038571557E-2</v>
      </c>
      <c r="GE7" s="170">
        <f t="shared" si="65"/>
        <v>2.0537651981965069E-2</v>
      </c>
      <c r="GF7" s="170">
        <f t="shared" si="66"/>
        <v>1.7682377559733654E-2</v>
      </c>
      <c r="GG7" s="170">
        <f t="shared" si="67"/>
        <v>1.5083748534449494E-2</v>
      </c>
      <c r="GH7" s="170">
        <f t="shared" si="68"/>
        <v>1.2748428788058572E-2</v>
      </c>
      <c r="GI7" s="170">
        <f t="shared" si="69"/>
        <v>1.0675366551466817E-2</v>
      </c>
      <c r="GJ7" s="170">
        <f t="shared" si="70"/>
        <v>8.8570212037714716E-3</v>
      </c>
      <c r="GK7" s="170">
        <f t="shared" si="71"/>
        <v>7.2806696765602922E-3</v>
      </c>
      <c r="GL7" s="170">
        <f t="shared" si="72"/>
        <v>5.9297137060755553E-3</v>
      </c>
      <c r="GM7" s="170">
        <f t="shared" si="73"/>
        <v>4.7849221735254488E-3</v>
      </c>
      <c r="GN7" s="170">
        <f t="shared" si="74"/>
        <v>3.8255579579428317E-3</v>
      </c>
      <c r="GO7" s="170">
        <f t="shared" si="75"/>
        <v>3.0303545826151118E-3</v>
      </c>
      <c r="GP7" s="170">
        <f t="shared" si="76"/>
        <v>2.3783231630355203E-3</v>
      </c>
      <c r="GQ7" s="170">
        <f t="shared" si="77"/>
        <v>1.8493837512146419E-3</v>
      </c>
      <c r="GR7" s="170">
        <f t="shared" si="78"/>
        <v>1.4248264360086215E-3</v>
      </c>
      <c r="GS7" s="170">
        <f t="shared" si="79"/>
        <v>1.087616145366787E-3</v>
      </c>
      <c r="GT7" s="170">
        <f t="shared" si="80"/>
        <v>8.2256093906452651E-4</v>
      </c>
      <c r="GU7" s="170">
        <f t="shared" si="81"/>
        <v>6.1636685064268154E-4</v>
      </c>
      <c r="GV7" s="170">
        <f t="shared" si="82"/>
        <v>4.5760337563203937E-4</v>
      </c>
      <c r="GW7" s="170">
        <f t="shared" si="83"/>
        <v>3.3660295188314178E-4</v>
      </c>
      <c r="GX7" s="170">
        <f t="shared" si="84"/>
        <v>2.4531571821605783E-4</v>
      </c>
      <c r="GY7" s="170">
        <f t="shared" si="85"/>
        <v>1.7713793852773663E-4</v>
      </c>
      <c r="GZ7" s="170">
        <f t="shared" si="86"/>
        <v>1.2672915857626601E-4</v>
      </c>
      <c r="HA7" s="170">
        <f t="shared" si="87"/>
        <v>8.9829766609610288E-5</v>
      </c>
      <c r="HB7" s="170">
        <f t="shared" si="88"/>
        <v>6.3087416958535747E-5</v>
      </c>
      <c r="HC7" s="170">
        <f t="shared" si="89"/>
        <v>4.3897923329172455E-5</v>
      </c>
      <c r="HD7" s="170">
        <f t="shared" si="90"/>
        <v>3.026383496510588E-5</v>
      </c>
      <c r="HE7" s="170">
        <f t="shared" si="91"/>
        <v>2.0672009654535548E-5</v>
      </c>
      <c r="HF7" s="170">
        <f t="shared" si="92"/>
        <v>1.3990079843839563E-5</v>
      </c>
      <c r="HG7" s="170">
        <f t="shared" si="93"/>
        <v>9.3807258039494887E-6</v>
      </c>
      <c r="HH7" s="170">
        <f t="shared" si="94"/>
        <v>6.2320574093986222E-6</v>
      </c>
      <c r="HI7" s="170">
        <f t="shared" si="95"/>
        <v>4.102090180864982E-6</v>
      </c>
      <c r="HJ7" s="170">
        <f t="shared" si="96"/>
        <v>2.675209000208029E-6</v>
      </c>
      <c r="HK7" s="170">
        <f t="shared" si="97"/>
        <v>1.7285780137595309E-6</v>
      </c>
      <c r="HL7" s="170">
        <f t="shared" si="98"/>
        <v>1.1066212550578907E-6</v>
      </c>
      <c r="HM7" s="170">
        <f t="shared" si="99"/>
        <v>7.0192027151400771E-7</v>
      </c>
      <c r="HN7" s="170">
        <f t="shared" si="100"/>
        <v>4.4111854612337918E-7</v>
      </c>
      <c r="HO7" s="170">
        <f t="shared" si="101"/>
        <v>2.7466391398606616E-7</v>
      </c>
      <c r="HP7" s="170">
        <f t="shared" si="102"/>
        <v>1.6944417608404345E-7</v>
      </c>
      <c r="HQ7" s="170">
        <f t="shared" si="103"/>
        <v>1.0356915743244447E-7</v>
      </c>
      <c r="HR7" s="170">
        <f t="shared" si="104"/>
        <v>6.272100298873926E-8</v>
      </c>
      <c r="HS7" s="170">
        <f t="shared" si="105"/>
        <v>3.763347317230984E-8</v>
      </c>
      <c r="HT7" s="170">
        <f t="shared" si="106"/>
        <v>2.2372492031771949E-8</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14.849242404917497</v>
      </c>
      <c r="P8" s="76">
        <f t="shared" si="2"/>
        <v>220.49999999999997</v>
      </c>
      <c r="Q8" s="96">
        <v>150</v>
      </c>
      <c r="R8" s="287">
        <f>IF(AND(Q8&gt;0,E8&gt;0,NOT(O8="")),ABS(VLOOKUP($Q$1,VLookups!$A$43:$B$44,2,FALSE)-_xlfn.NORM.DIST(Q8,K8,O8,TRUE)),"")</f>
        <v>0.97180865144063</v>
      </c>
      <c r="S8" s="95">
        <f>IF(AND($D8&gt;0,$E8&gt;0,$F8&gt;0,NOT(ISBLANK($L8))),_xlfn.NORM.INV(ABS(VLOOKUP($Q$1,VLookups!$A$43:$B$44,2,FALSE)-S$3),$K8,$O8),"")</f>
        <v>102.63659681549339</v>
      </c>
      <c r="T8" s="94">
        <f>IF(AND($D8&gt;0,$E8&gt;0,$F8&gt;0,NOT(ISBLANK($L8))),_xlfn.NORM.INV(ABS(VLOOKUP($Q$1,VLookups!$A$43:$B$44,2,FALSE)-T$3),$K8,$O8),"")</f>
        <v>140.69673651783995</v>
      </c>
      <c r="U8" s="95">
        <f>IF(AND($D8&gt;0,$E8&gt;0,$F8&gt;0,NOT(ISBLANK($L8))),_xlfn.NORM.INV(ABS(VLOOKUP($Q$1,VLookups!$A$43:$B$44,2,FALSE)-U$3),$K8,$O8),"")</f>
        <v>137.05691730381022</v>
      </c>
      <c r="V8" s="94">
        <f>IF(AND($D8&gt;0,$E8&gt;0,$F8&gt;0,NOT(ISBLANK($L8))),_xlfn.NORM.INV(ABS(VLOOKUP($Q$1,VLookups!$A$43:$B$44,2,FALSE)-V$3),$K8,$O8),"")</f>
        <v>134.16410437711656</v>
      </c>
      <c r="W8" s="95">
        <f>IF(AND($D8&gt;0,$E8&gt;0,$F8&gt;0,NOT(ISBLANK($L8))),_xlfn.NORM.INV(ABS(VLOOKUP($Q$1,VLookups!$A$43:$B$44,2,FALSE)-W$3),$K8,$O8),"")</f>
        <v>131.68232846696054</v>
      </c>
      <c r="X8" s="94">
        <f>IF(AND($D8&gt;0,$E8&gt;0,$F8&gt;0,NOT(ISBLANK($L8))),_xlfn.NORM.INV(ABS(VLOOKUP($Q$1,VLookups!$A$43:$B$44,2,FALSE)-X$3),$K8,$O8),"")</f>
        <v>129.45361699713138</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2.8196919840860367E-5</v>
      </c>
      <c r="DY8" s="170">
        <f t="shared" si="7"/>
        <v>3.760479683769228E-5</v>
      </c>
      <c r="DZ8" s="170">
        <f t="shared" si="8"/>
        <v>4.984297927485103E-5</v>
      </c>
      <c r="EA8" s="170">
        <f t="shared" si="9"/>
        <v>6.565743469039323E-5</v>
      </c>
      <c r="EB8" s="170">
        <f t="shared" si="10"/>
        <v>8.595734582608583E-5</v>
      </c>
      <c r="EC8" s="170">
        <f t="shared" si="11"/>
        <v>1.1184105456568502E-4</v>
      </c>
      <c r="ED8" s="170">
        <f t="shared" si="12"/>
        <v>1.4462343746315384E-4</v>
      </c>
      <c r="EE8" s="170">
        <f t="shared" si="13"/>
        <v>1.8586399853909969E-4</v>
      </c>
      <c r="EF8" s="170">
        <f t="shared" si="14"/>
        <v>2.3739471272082589E-4</v>
      </c>
      <c r="EG8" s="170">
        <f t="shared" si="15"/>
        <v>3.0134637948101429E-4</v>
      </c>
      <c r="EH8" s="170">
        <f t="shared" si="16"/>
        <v>3.8017196172763021E-4</v>
      </c>
      <c r="EI8" s="170">
        <f t="shared" si="17"/>
        <v>4.7666510454963883E-4</v>
      </c>
      <c r="EJ8" s="170">
        <f t="shared" si="18"/>
        <v>5.9397177066253303E-4</v>
      </c>
      <c r="EK8" s="170">
        <f t="shared" si="19"/>
        <v>7.3559271652513802E-4</v>
      </c>
      <c r="EL8" s="170">
        <f t="shared" si="20"/>
        <v>9.0537439016747973E-4</v>
      </c>
      <c r="EM8" s="170">
        <f t="shared" si="21"/>
        <v>1.1074857855422171E-3</v>
      </c>
      <c r="EN8" s="170">
        <f t="shared" si="22"/>
        <v>1.3463788655838128E-3</v>
      </c>
      <c r="EO8" s="170">
        <f t="shared" si="23"/>
        <v>1.6267303921684224E-3</v>
      </c>
      <c r="EP8" s="170">
        <f t="shared" si="24"/>
        <v>1.9533633966723122E-3</v>
      </c>
      <c r="EQ8" s="170">
        <f t="shared" si="25"/>
        <v>2.3311471039762681E-3</v>
      </c>
      <c r="ER8" s="170">
        <f t="shared" si="26"/>
        <v>2.7648748904293224E-3</v>
      </c>
      <c r="ES8" s="170">
        <f t="shared" si="27"/>
        <v>3.2591208056763905E-3</v>
      </c>
      <c r="ET8" s="170">
        <f t="shared" si="28"/>
        <v>3.8180762989643404E-3</v>
      </c>
      <c r="EU8" s="170">
        <f t="shared" si="29"/>
        <v>4.4453700272825431E-3</v>
      </c>
      <c r="EV8" s="170">
        <f t="shared" si="30"/>
        <v>5.1438749349797539E-3</v>
      </c>
      <c r="EW8" s="170">
        <f t="shared" si="31"/>
        <v>5.9155081174717449E-3</v>
      </c>
      <c r="EX8" s="170">
        <f t="shared" si="32"/>
        <v>6.7610302382183655E-3</v>
      </c>
      <c r="EY8" s="170">
        <f t="shared" si="33"/>
        <v>7.6798523724521664E-3</v>
      </c>
      <c r="EZ8" s="170">
        <f t="shared" si="34"/>
        <v>8.669859013342756E-3</v>
      </c>
      <c r="FA8" s="170">
        <f t="shared" si="35"/>
        <v>9.7272565084134018E-3</v>
      </c>
      <c r="FB8" s="170">
        <f t="shared" si="36"/>
        <v>1.0846456316622583E-2</v>
      </c>
      <c r="FC8" s="170">
        <f t="shared" si="37"/>
        <v>1.2020002125568021E-2</v>
      </c>
      <c r="FD8" s="170">
        <f t="shared" si="38"/>
        <v>1.323854900192813E-2</v>
      </c>
      <c r="FE8" s="170">
        <f t="shared" si="39"/>
        <v>1.4490901352776774E-2</v>
      </c>
      <c r="FF8" s="170">
        <f t="shared" si="40"/>
        <v>1.5764114569609636E-2</v>
      </c>
      <c r="FG8" s="170">
        <f t="shared" si="41"/>
        <v>1.7043662864691288E-2</v>
      </c>
      <c r="FH8" s="170">
        <f t="shared" si="42"/>
        <v>1.8313673079703052E-2</v>
      </c>
      <c r="FI8" s="170">
        <f t="shared" si="43"/>
        <v>1.9557221271202491E-2</v>
      </c>
      <c r="FJ8" s="170">
        <f t="shared" si="44"/>
        <v>2.0756685804800241E-2</v>
      </c>
      <c r="FK8" s="170">
        <f t="shared" si="45"/>
        <v>2.1894147688107417E-2</v>
      </c>
      <c r="FL8" s="170">
        <f t="shared" si="46"/>
        <v>2.2951826118356736E-2</v>
      </c>
      <c r="FM8" s="170">
        <f t="shared" si="47"/>
        <v>2.391253488853759E-2</v>
      </c>
      <c r="FN8" s="170">
        <f t="shared" si="48"/>
        <v>2.4760143545436489E-2</v>
      </c>
      <c r="FO8" s="170">
        <f t="shared" si="49"/>
        <v>2.5480026156807445E-2</v>
      </c>
      <c r="FP8" s="170">
        <f t="shared" si="50"/>
        <v>2.6059480318116165E-2</v>
      </c>
      <c r="FQ8" s="170">
        <f t="shared" si="51"/>
        <v>2.6488099660973954E-2</v>
      </c>
      <c r="FR8" s="170">
        <f t="shared" si="52"/>
        <v>2.6758084613106893E-2</v>
      </c>
      <c r="FS8" s="170">
        <f t="shared" si="53"/>
        <v>2.6864478447818484E-2</v>
      </c>
      <c r="FT8" s="170">
        <f t="shared" si="54"/>
        <v>2.680531864253494E-2</v>
      </c>
      <c r="FU8" s="170">
        <f t="shared" si="55"/>
        <v>2.6581697089060486E-2</v>
      </c>
      <c r="FV8" s="170">
        <f t="shared" si="56"/>
        <v>2.6197726574683729E-2</v>
      </c>
      <c r="FW8" s="170">
        <f t="shared" si="57"/>
        <v>2.5660414971732683E-2</v>
      </c>
      <c r="FX8" s="170">
        <f t="shared" si="58"/>
        <v>2.4979452512520938E-2</v>
      </c>
      <c r="FY8" s="170">
        <f t="shared" si="59"/>
        <v>2.4166921171116438E-2</v>
      </c>
      <c r="FZ8" s="170">
        <f t="shared" si="60"/>
        <v>2.3236938326974984E-2</v>
      </c>
      <c r="GA8" s="170">
        <f t="shared" si="61"/>
        <v>2.2205249384767884E-2</v>
      </c>
      <c r="GB8" s="170">
        <f t="shared" si="62"/>
        <v>2.108878574913612E-2</v>
      </c>
      <c r="GC8" s="170">
        <f t="shared" si="63"/>
        <v>1.9905205431936975E-2</v>
      </c>
      <c r="GD8" s="170">
        <f t="shared" si="64"/>
        <v>1.867243358521151E-2</v>
      </c>
      <c r="GE8" s="170">
        <f t="shared" si="65"/>
        <v>1.7408219440361021E-2</v>
      </c>
      <c r="GF8" s="170">
        <f t="shared" si="66"/>
        <v>1.6129724575572667E-2</v>
      </c>
      <c r="GG8" s="170">
        <f t="shared" si="67"/>
        <v>1.4853155252325553E-2</v>
      </c>
      <c r="GH8" s="170">
        <f t="shared" si="68"/>
        <v>1.3593448910878358E-2</v>
      </c>
      <c r="GI8" s="170">
        <f t="shared" si="69"/>
        <v>1.2364021965388454E-2</v>
      </c>
      <c r="GJ8" s="170">
        <f t="shared" si="70"/>
        <v>1.1176582969188747E-2</v>
      </c>
      <c r="GK8" s="170">
        <f t="shared" si="71"/>
        <v>1.0041012201343647E-2</v>
      </c>
      <c r="GL8" s="170">
        <f t="shared" si="72"/>
        <v>8.9653059120212777E-3</v>
      </c>
      <c r="GM8" s="170">
        <f t="shared" si="73"/>
        <v>7.9555809864379767E-3</v>
      </c>
      <c r="GN8" s="170">
        <f t="shared" si="74"/>
        <v>7.0161337438681536E-3</v>
      </c>
      <c r="GO8" s="170">
        <f t="shared" si="75"/>
        <v>6.1495450435018265E-3</v>
      </c>
      <c r="GP8" s="170">
        <f t="shared" si="76"/>
        <v>5.3568228514556046E-3</v>
      </c>
      <c r="GQ8" s="170">
        <f t="shared" si="77"/>
        <v>4.6375729281755013E-3</v>
      </c>
      <c r="GR8" s="170">
        <f t="shared" si="78"/>
        <v>3.9901882884495823E-3</v>
      </c>
      <c r="GS8" s="170">
        <f t="shared" si="79"/>
        <v>3.4120485089340928E-3</v>
      </c>
      <c r="GT8" s="170">
        <f t="shared" si="80"/>
        <v>2.8997207347266464E-3</v>
      </c>
      <c r="GU8" s="170">
        <f t="shared" si="81"/>
        <v>2.4491552808550642E-3</v>
      </c>
      <c r="GV8" s="170">
        <f t="shared" si="82"/>
        <v>2.0558699466463079E-3</v>
      </c>
      <c r="GW8" s="170">
        <f t="shared" si="83"/>
        <v>1.7151184732651932E-3</v>
      </c>
      <c r="GX8" s="170">
        <f t="shared" si="84"/>
        <v>1.4220398972566257E-3</v>
      </c>
      <c r="GY8" s="170">
        <f t="shared" si="85"/>
        <v>1.1717868170571287E-3</v>
      </c>
      <c r="GZ8" s="170">
        <f t="shared" si="86"/>
        <v>9.5963174042900062E-4</v>
      </c>
      <c r="HA8" s="170">
        <f t="shared" si="87"/>
        <v>7.8105167896932017E-4</v>
      </c>
      <c r="HB8" s="170">
        <f t="shared" si="88"/>
        <v>6.3179197669004517E-4</v>
      </c>
      <c r="HC8" s="170">
        <f t="shared" si="89"/>
        <v>5.0791099264781386E-4</v>
      </c>
      <c r="HD8" s="170">
        <f t="shared" si="90"/>
        <v>4.0580770449135262E-4</v>
      </c>
      <c r="HE8" s="170">
        <f t="shared" si="91"/>
        <v>3.2223457234707682E-4</v>
      </c>
      <c r="HF8" s="170">
        <f t="shared" si="92"/>
        <v>2.5429811988490514E-4</v>
      </c>
      <c r="HG8" s="170">
        <f t="shared" si="93"/>
        <v>1.9944967578929785E-4</v>
      </c>
      <c r="HH8" s="170">
        <f t="shared" si="94"/>
        <v>1.5546860078872061E-4</v>
      </c>
      <c r="HI8" s="170">
        <f t="shared" si="95"/>
        <v>1.2044012985089376E-4</v>
      </c>
      <c r="HJ8" s="170">
        <f t="shared" si="96"/>
        <v>9.2729711808706202E-5</v>
      </c>
      <c r="HK8" s="170">
        <f t="shared" si="97"/>
        <v>7.0955452649183653E-5</v>
      </c>
      <c r="HL8" s="170">
        <f t="shared" si="98"/>
        <v>5.3959983677154471E-5</v>
      </c>
      <c r="HM8" s="170">
        <f t="shared" si="99"/>
        <v>4.07827976193937E-5</v>
      </c>
      <c r="HN8" s="170">
        <f t="shared" si="100"/>
        <v>3.0633836398352788E-5</v>
      </c>
      <c r="HO8" s="170">
        <f t="shared" si="101"/>
        <v>2.2868881966550328E-5</v>
      </c>
      <c r="HP8" s="170">
        <f t="shared" si="102"/>
        <v>1.696710108086269E-5</v>
      </c>
      <c r="HQ8" s="170">
        <f t="shared" si="103"/>
        <v>1.251092818537791E-5</v>
      </c>
      <c r="HR8" s="170">
        <f t="shared" si="104"/>
        <v>9.1683373554312381E-6</v>
      </c>
      <c r="HS8" s="170">
        <f t="shared" si="105"/>
        <v>6.6774525231375046E-6</v>
      </c>
      <c r="HT8" s="170">
        <f t="shared" si="106"/>
        <v>4.8333717845075958E-6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39.191835884530853</v>
      </c>
      <c r="P9" s="76">
        <f t="shared" si="2"/>
        <v>1536.0000000000002</v>
      </c>
      <c r="Q9" s="96">
        <v>150</v>
      </c>
      <c r="R9" s="287">
        <f>IF(AND(Q9&gt;0,E9&gt;0,NOT(O9="")),ABS(VLOOKUP($Q$1,VLookups!$A$43:$B$44,2,FALSE)-_xlfn.NORM.DIST(Q9,K9,O9,TRUE)),"")</f>
        <v>0.77800281198849519</v>
      </c>
      <c r="S9" s="95">
        <f>IF(AND($D9&gt;0,$E9&gt;0,$F9&gt;0,NOT(ISBLANK($L9))),_xlfn.NORM.INV(ABS(VLOOKUP($Q$1,VLookups!$A$43:$B$44,2,FALSE)-S$3),$K9,$O9),"")</f>
        <v>69.773641365612434</v>
      </c>
      <c r="T9" s="94">
        <f>IF(AND($D9&gt;0,$E9&gt;0,$F9&gt;0,NOT(ISBLANK($L9))),_xlfn.NORM.INV(ABS(VLOOKUP($Q$1,VLookups!$A$43:$B$44,2,FALSE)-T$3),$K9,$O9),"")</f>
        <v>170.22635863438757</v>
      </c>
      <c r="U9" s="95">
        <f>IF(AND($D9&gt;0,$E9&gt;0,$F9&gt;0,NOT(ISBLANK($L9))),_xlfn.NORM.INV(ABS(VLOOKUP($Q$1,VLookups!$A$43:$B$44,2,FALSE)-U$3),$K9,$O9),"")</f>
        <v>160.61972730628867</v>
      </c>
      <c r="V9" s="94">
        <f>IF(AND($D9&gt;0,$E9&gt;0,$F9&gt;0,NOT(ISBLANK($L9))),_xlfn.NORM.INV(ABS(VLOOKUP($Q$1,VLookups!$A$43:$B$44,2,FALSE)-V$3),$K9,$O9),"")</f>
        <v>152.98468126312608</v>
      </c>
      <c r="W9" s="95">
        <f>IF(AND($D9&gt;0,$E9&gt;0,$F9&gt;0,NOT(ISBLANK($L9))),_xlfn.NORM.INV(ABS(VLOOKUP($Q$1,VLookups!$A$43:$B$44,2,FALSE)-W$3),$K9,$O9),"")</f>
        <v>146.43449159548305</v>
      </c>
      <c r="X9" s="94">
        <f>IF(AND($D9&gt;0,$E9&gt;0,$F9&gt;0,NOT(ISBLANK($L9))),_xlfn.NORM.INV(ABS(VLOOKUP($Q$1,VLookups!$A$43:$B$44,2,FALSE)-X$3),$K9,$O9),"")</f>
        <v>140.55221883181736</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3.1220237765602972E-5</v>
      </c>
      <c r="DY9" s="170">
        <f t="shared" si="7"/>
        <v>3.9261060375375546E-5</v>
      </c>
      <c r="DZ9" s="170">
        <f t="shared" si="8"/>
        <v>4.9144760298494392E-5</v>
      </c>
      <c r="EA9" s="170">
        <f t="shared" si="9"/>
        <v>6.1232472302394161E-5</v>
      </c>
      <c r="EB9" s="170">
        <f t="shared" si="10"/>
        <v>7.5940901029951288E-5</v>
      </c>
      <c r="EC9" s="170">
        <f t="shared" si="11"/>
        <v>9.374736594843652E-5</v>
      </c>
      <c r="ED9" s="170">
        <f t="shared" si="12"/>
        <v>1.151945094871674E-4</v>
      </c>
      <c r="EE9" s="170">
        <f t="shared" si="13"/>
        <v>1.4089444250757146E-4</v>
      </c>
      <c r="EF9" s="170">
        <f t="shared" si="14"/>
        <v>1.7153206800400007E-4</v>
      </c>
      <c r="EG9" s="170">
        <f t="shared" si="15"/>
        <v>2.0786729352832855E-4</v>
      </c>
      <c r="EH9" s="170">
        <f t="shared" si="16"/>
        <v>2.5073581731913975E-4</v>
      </c>
      <c r="EI9" s="170">
        <f t="shared" si="17"/>
        <v>3.0104815476845093E-4</v>
      </c>
      <c r="EJ9" s="170">
        <f t="shared" si="18"/>
        <v>3.5978656308698759E-4</v>
      </c>
      <c r="EK9" s="170">
        <f t="shared" si="19"/>
        <v>4.2799952528086002E-4</v>
      </c>
      <c r="EL9" s="170">
        <f t="shared" si="20"/>
        <v>5.0679347218376546E-4</v>
      </c>
      <c r="EM9" s="170">
        <f t="shared" si="21"/>
        <v>5.9732145541291598E-4</v>
      </c>
      <c r="EN9" s="170">
        <f t="shared" si="22"/>
        <v>7.0076853643859162E-4</v>
      </c>
      <c r="EO9" s="170">
        <f t="shared" si="23"/>
        <v>8.1833372859820681E-4</v>
      </c>
      <c r="EP9" s="170">
        <f t="shared" si="24"/>
        <v>9.5120842021076781E-4</v>
      </c>
      <c r="EQ9" s="170">
        <f t="shared" si="25"/>
        <v>1.100551317403869E-3</v>
      </c>
      <c r="ER9" s="170">
        <f t="shared" si="26"/>
        <v>1.2674600732471442E-3</v>
      </c>
      <c r="ES9" s="170">
        <f t="shared" si="27"/>
        <v>1.4529399125382569E-3</v>
      </c>
      <c r="ET9" s="170">
        <f t="shared" si="28"/>
        <v>1.6578697151612607E-3</v>
      </c>
      <c r="EU9" s="170">
        <f t="shared" si="29"/>
        <v>1.8829661802089051E-3</v>
      </c>
      <c r="EV9" s="170">
        <f t="shared" si="30"/>
        <v>2.1287468518239243E-3</v>
      </c>
      <c r="EW9" s="170">
        <f t="shared" si="31"/>
        <v>2.395492938851006E-3</v>
      </c>
      <c r="EX9" s="170">
        <f t="shared" si="32"/>
        <v>2.683212996120103E-3</v>
      </c>
      <c r="EY9" s="170">
        <f t="shared" si="33"/>
        <v>2.9916086473855959E-3</v>
      </c>
      <c r="EZ9" s="170">
        <f t="shared" si="34"/>
        <v>3.3200436105610513E-3</v>
      </c>
      <c r="FA9" s="170">
        <f t="shared" si="35"/>
        <v>3.6675173273475747E-3</v>
      </c>
      <c r="FB9" s="170">
        <f t="shared" si="36"/>
        <v>4.0326444950501313E-3</v>
      </c>
      <c r="FC9" s="170">
        <f t="shared" si="37"/>
        <v>4.4136417431409327E-3</v>
      </c>
      <c r="FD9" s="170">
        <f t="shared" si="38"/>
        <v>4.8083225876704751E-3</v>
      </c>
      <c r="FE9" s="170">
        <f t="shared" si="39"/>
        <v>5.2141016319180219E-3</v>
      </c>
      <c r="FF9" s="170">
        <f t="shared" si="40"/>
        <v>5.6280087632469859E-3</v>
      </c>
      <c r="FG9" s="170">
        <f t="shared" si="41"/>
        <v>6.0467138282592368E-3</v>
      </c>
      <c r="FH9" s="170">
        <f t="shared" si="42"/>
        <v>6.4665619580758383E-3</v>
      </c>
      <c r="FI9" s="170">
        <f t="shared" si="43"/>
        <v>6.8836193726207534E-3</v>
      </c>
      <c r="FJ9" s="170">
        <f t="shared" si="44"/>
        <v>7.293729129238433E-3</v>
      </c>
      <c r="FK9" s="170">
        <f t="shared" si="45"/>
        <v>7.6925759108645974E-3</v>
      </c>
      <c r="FL9" s="170">
        <f t="shared" si="46"/>
        <v>8.0757585876723159E-3</v>
      </c>
      <c r="FM9" s="170">
        <f t="shared" si="47"/>
        <v>8.4388689496584669E-3</v>
      </c>
      <c r="FN9" s="170">
        <f t="shared" si="48"/>
        <v>8.7775747118968798E-3</v>
      </c>
      <c r="FO9" s="170">
        <f t="shared" si="49"/>
        <v>9.0877046540593243E-3</v>
      </c>
      <c r="FP9" s="170">
        <f t="shared" si="50"/>
        <v>9.3653335843778968E-3</v>
      </c>
      <c r="FQ9" s="170">
        <f t="shared" si="51"/>
        <v>9.6068647259928384E-3</v>
      </c>
      <c r="FR9" s="170">
        <f t="shared" si="52"/>
        <v>9.8091071178511343E-3</v>
      </c>
      <c r="FS9" s="170">
        <f t="shared" si="53"/>
        <v>9.9693457064876055E-3</v>
      </c>
      <c r="FT9" s="170">
        <f t="shared" si="54"/>
        <v>1.0085401978545192E-2</v>
      </c>
      <c r="FU9" s="170">
        <f t="shared" si="55"/>
        <v>1.0155683242005473E-2</v>
      </c>
      <c r="FV9" s="170">
        <f t="shared" si="56"/>
        <v>1.0179218997977498E-2</v>
      </c>
      <c r="FW9" s="170">
        <f t="shared" si="57"/>
        <v>1.015568324200547E-2</v>
      </c>
      <c r="FX9" s="170">
        <f t="shared" si="58"/>
        <v>1.0085401978545187E-2</v>
      </c>
      <c r="FY9" s="170">
        <f t="shared" si="59"/>
        <v>9.9693457064875986E-3</v>
      </c>
      <c r="FZ9" s="170">
        <f t="shared" si="60"/>
        <v>9.8091071178511239E-3</v>
      </c>
      <c r="GA9" s="170">
        <f t="shared" si="61"/>
        <v>9.606864725992828E-3</v>
      </c>
      <c r="GB9" s="170">
        <f t="shared" si="62"/>
        <v>9.3653335843778881E-3</v>
      </c>
      <c r="GC9" s="170">
        <f t="shared" si="63"/>
        <v>9.0877046540593139E-3</v>
      </c>
      <c r="GD9" s="170">
        <f t="shared" si="64"/>
        <v>8.7775747118968728E-3</v>
      </c>
      <c r="GE9" s="170">
        <f t="shared" si="65"/>
        <v>8.4388689496584599E-3</v>
      </c>
      <c r="GF9" s="170">
        <f t="shared" si="66"/>
        <v>8.0757585876723107E-3</v>
      </c>
      <c r="GG9" s="170">
        <f t="shared" si="67"/>
        <v>7.6925759108645939E-3</v>
      </c>
      <c r="GH9" s="170">
        <f t="shared" si="68"/>
        <v>7.2937291292384304E-3</v>
      </c>
      <c r="GI9" s="170">
        <f t="shared" si="69"/>
        <v>6.8836193726207534E-3</v>
      </c>
      <c r="GJ9" s="170">
        <f t="shared" si="70"/>
        <v>6.4665619580758409E-3</v>
      </c>
      <c r="GK9" s="170">
        <f t="shared" si="71"/>
        <v>6.0467138282592403E-3</v>
      </c>
      <c r="GL9" s="170">
        <f t="shared" si="72"/>
        <v>5.6280087632469928E-3</v>
      </c>
      <c r="GM9" s="170">
        <f t="shared" si="73"/>
        <v>5.2141016319180323E-3</v>
      </c>
      <c r="GN9" s="170">
        <f t="shared" si="74"/>
        <v>4.8083225876704863E-3</v>
      </c>
      <c r="GO9" s="170">
        <f t="shared" si="75"/>
        <v>4.413641743140944E-3</v>
      </c>
      <c r="GP9" s="170">
        <f t="shared" si="76"/>
        <v>4.0326444950501443E-3</v>
      </c>
      <c r="GQ9" s="170">
        <f t="shared" si="77"/>
        <v>3.6675173273475886E-3</v>
      </c>
      <c r="GR9" s="170">
        <f t="shared" si="78"/>
        <v>3.3200436105610661E-3</v>
      </c>
      <c r="GS9" s="170">
        <f t="shared" si="79"/>
        <v>2.9916086473856097E-3</v>
      </c>
      <c r="GT9" s="170">
        <f t="shared" si="80"/>
        <v>2.6832129961201186E-3</v>
      </c>
      <c r="GU9" s="170">
        <f t="shared" si="81"/>
        <v>2.3954929388510212E-3</v>
      </c>
      <c r="GV9" s="170">
        <f t="shared" si="82"/>
        <v>2.1287468518239381E-3</v>
      </c>
      <c r="GW9" s="170">
        <f t="shared" si="83"/>
        <v>1.8829661802089175E-3</v>
      </c>
      <c r="GX9" s="170">
        <f t="shared" si="84"/>
        <v>1.6578697151612735E-3</v>
      </c>
      <c r="GY9" s="170">
        <f t="shared" si="85"/>
        <v>1.4529399125382688E-3</v>
      </c>
      <c r="GZ9" s="170">
        <f t="shared" si="86"/>
        <v>1.2674600732471544E-3</v>
      </c>
      <c r="HA9" s="170">
        <f t="shared" si="87"/>
        <v>1.1005513174038783E-3</v>
      </c>
      <c r="HB9" s="170">
        <f t="shared" si="88"/>
        <v>9.5120842021077714E-4</v>
      </c>
      <c r="HC9" s="170">
        <f t="shared" si="89"/>
        <v>8.1833372859821548E-4</v>
      </c>
      <c r="HD9" s="170">
        <f t="shared" si="90"/>
        <v>7.0076853643859965E-4</v>
      </c>
      <c r="HE9" s="170">
        <f t="shared" si="91"/>
        <v>5.9732145541292346E-4</v>
      </c>
      <c r="HF9" s="170">
        <f t="shared" si="92"/>
        <v>5.0679347218377262E-4</v>
      </c>
      <c r="HG9" s="170">
        <f t="shared" si="93"/>
        <v>4.2799952528086609E-4</v>
      </c>
      <c r="HH9" s="170">
        <f t="shared" si="94"/>
        <v>3.5978656308699339E-4</v>
      </c>
      <c r="HI9" s="170">
        <f t="shared" si="95"/>
        <v>3.0104815476845629E-4</v>
      </c>
      <c r="HJ9" s="170">
        <f t="shared" si="96"/>
        <v>2.5073581731914463E-4</v>
      </c>
      <c r="HK9" s="170">
        <f t="shared" si="97"/>
        <v>2.0786729352833262E-4</v>
      </c>
      <c r="HL9" s="170">
        <f t="shared" si="98"/>
        <v>1.7153206800400372E-4</v>
      </c>
      <c r="HM9" s="170">
        <f t="shared" si="99"/>
        <v>1.4089444250757458E-4</v>
      </c>
      <c r="HN9" s="170">
        <f t="shared" si="100"/>
        <v>1.1519450948717017E-4</v>
      </c>
      <c r="HO9" s="170">
        <f t="shared" si="101"/>
        <v>9.3747365948438702E-5</v>
      </c>
      <c r="HP9" s="170">
        <f t="shared" si="102"/>
        <v>7.5940901029953158E-5</v>
      </c>
      <c r="HQ9" s="170">
        <f t="shared" si="103"/>
        <v>6.1232472302395733E-5</v>
      </c>
      <c r="HR9" s="170">
        <f t="shared" si="104"/>
        <v>4.9144760298495747E-5</v>
      </c>
      <c r="HS9" s="170">
        <f t="shared" si="105"/>
        <v>3.926106037537663E-5</v>
      </c>
      <c r="HT9" s="170">
        <f t="shared" si="106"/>
        <v>3.1220237765603853E-5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36.76955262170047</v>
      </c>
      <c r="P10" s="76">
        <f t="shared" si="2"/>
        <v>1352</v>
      </c>
      <c r="Q10" s="96">
        <v>150</v>
      </c>
      <c r="R10" s="287">
        <f>IF(AND(Q10&gt;0,E10&gt;0,NOT(O10="")),ABS(VLOOKUP($Q$1,VLookups!$A$43:$B$44,2,FALSE)-_xlfn.NORM.DIST(Q10,K10,O10,TRUE)),"")</f>
        <v>0.72215510485860268</v>
      </c>
      <c r="S10" s="95">
        <f>IF(AND($D10&gt;0,$E10&gt;0,$F10&gt;0,NOT(ISBLANK($L10))),_xlfn.NORM.INV(ABS(VLOOKUP($Q$1,VLookups!$A$43:$B$44,2,FALSE)-S$3),$K10,$O10),"")</f>
        <v>81.211255606618536</v>
      </c>
      <c r="T10" s="94">
        <f>IF(AND($D10&gt;0,$E10&gt;0,$F10&gt;0,NOT(ISBLANK($L10))),_xlfn.NORM.INV(ABS(VLOOKUP($Q$1,VLookups!$A$43:$B$44,2,FALSE)-T$3),$K10,$O10),"")</f>
        <v>175.45541106004816</v>
      </c>
      <c r="U10" s="95">
        <f>IF(AND($D10&gt;0,$E10&gt;0,$F10&gt;0,NOT(ISBLANK($L10))),_xlfn.NORM.INV(ABS(VLOOKUP($Q$1,VLookups!$A$43:$B$44,2,FALSE)-U$3),$K10,$O10),"")</f>
        <v>166.44252538721264</v>
      </c>
      <c r="V10" s="94">
        <f>IF(AND($D10&gt;0,$E10&gt;0,$F10&gt;0,NOT(ISBLANK($L10))),_xlfn.NORM.INV(ABS(VLOOKUP($Q$1,VLookups!$A$43:$B$44,2,FALSE)-V$3),$K10,$O10),"")</f>
        <v>159.2793695687331</v>
      </c>
      <c r="W10" s="95">
        <f>IF(AND($D10&gt;0,$E10&gt;0,$F10&gt;0,NOT(ISBLANK($L10))),_xlfn.NORM.INV(ABS(VLOOKUP($Q$1,VLookups!$A$43:$B$44,2,FALSE)-W$3),$K10,$O10),"")</f>
        <v>153.13401969596578</v>
      </c>
      <c r="X10" s="94">
        <f>IF(AND($D10&gt;0,$E10&gt;0,$F10&gt;0,NOT(ISBLANK($L10))),_xlfn.NORM.INV(ABS(VLOOKUP($Q$1,VLookups!$A$43:$B$44,2,FALSE)-X$3),$K10,$O10),"")</f>
        <v>147.61530558019837</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4.85105181277055E-4</v>
      </c>
      <c r="DY10" s="170">
        <f t="shared" si="7"/>
        <v>5.6089366063951588E-4</v>
      </c>
      <c r="DZ10" s="170">
        <f t="shared" si="8"/>
        <v>6.4627474187937061E-4</v>
      </c>
      <c r="EA10" s="170">
        <f t="shared" si="9"/>
        <v>7.4207169630136809E-4</v>
      </c>
      <c r="EB10" s="170">
        <f t="shared" si="10"/>
        <v>8.4911514031915181E-4</v>
      </c>
      <c r="EC10" s="170">
        <f t="shared" si="11"/>
        <v>9.6823178436139772E-4</v>
      </c>
      <c r="ED10" s="170">
        <f t="shared" si="12"/>
        <v>1.1002316114074244E-3</v>
      </c>
      <c r="EE10" s="170">
        <f t="shared" si="13"/>
        <v>1.2458935438876089E-3</v>
      </c>
      <c r="EF10" s="170">
        <f t="shared" si="14"/>
        <v>1.4059497051432529E-3</v>
      </c>
      <c r="EG10" s="170">
        <f t="shared" si="15"/>
        <v>1.5810684326048171E-3</v>
      </c>
      <c r="EH10" s="170">
        <f t="shared" si="16"/>
        <v>1.771836253109417E-3</v>
      </c>
      <c r="EI10" s="170">
        <f t="shared" si="17"/>
        <v>1.9787390848820161E-3</v>
      </c>
      <c r="EJ10" s="170">
        <f t="shared" si="18"/>
        <v>2.202142983970751E-3</v>
      </c>
      <c r="EK10" s="170">
        <f t="shared" si="19"/>
        <v>2.4422748034918138E-3</v>
      </c>
      <c r="EL10" s="170">
        <f t="shared" si="20"/>
        <v>2.6992031799073111E-3</v>
      </c>
      <c r="EM10" s="170">
        <f t="shared" si="21"/>
        <v>2.9728202996661176E-3</v>
      </c>
      <c r="EN10" s="170">
        <f t="shared" si="22"/>
        <v>3.2628249298248539E-3</v>
      </c>
      <c r="EO10" s="170">
        <f t="shared" si="23"/>
        <v>3.5687072157653391E-3</v>
      </c>
      <c r="EP10" s="170">
        <f t="shared" si="24"/>
        <v>3.8897357560457937E-3</v>
      </c>
      <c r="EQ10" s="170">
        <f t="shared" si="25"/>
        <v>4.2249474572442517E-3</v>
      </c>
      <c r="ER10" s="170">
        <f t="shared" si="26"/>
        <v>4.5731406492093962E-3</v>
      </c>
      <c r="ES10" s="170">
        <f t="shared" si="27"/>
        <v>4.9328719027008083E-3</v>
      </c>
      <c r="ET10" s="170">
        <f t="shared" si="28"/>
        <v>5.3024569367608326E-3</v>
      </c>
      <c r="EU10" s="170">
        <f t="shared" si="29"/>
        <v>5.6799759326624753E-3</v>
      </c>
      <c r="EV10" s="170">
        <f t="shared" si="30"/>
        <v>6.063283485870442E-3</v>
      </c>
      <c r="EW10" s="170">
        <f t="shared" si="31"/>
        <v>6.4500233286978797E-3</v>
      </c>
      <c r="EX10" s="170">
        <f t="shared" si="32"/>
        <v>6.8376478464026091E-3</v>
      </c>
      <c r="EY10" s="170">
        <f t="shared" si="33"/>
        <v>7.2234422910684454E-3</v>
      </c>
      <c r="EZ10" s="170">
        <f t="shared" si="34"/>
        <v>7.6045534739803107E-3</v>
      </c>
      <c r="FA10" s="170">
        <f t="shared" si="35"/>
        <v>7.9780225919500718E-3</v>
      </c>
      <c r="FB10" s="170">
        <f t="shared" si="36"/>
        <v>8.3408217200954746E-3</v>
      </c>
      <c r="FC10" s="170">
        <f t="shared" si="37"/>
        <v>8.6898933869818482E-3</v>
      </c>
      <c r="FD10" s="170">
        <f t="shared" si="38"/>
        <v>9.0221925418733171E-3</v>
      </c>
      <c r="FE10" s="170">
        <f t="shared" si="39"/>
        <v>9.3347301320190652E-3</v>
      </c>
      <c r="FF10" s="170">
        <f t="shared" si="40"/>
        <v>9.6246174340181186E-3</v>
      </c>
      <c r="FG10" s="170">
        <f t="shared" si="41"/>
        <v>9.8891102304898542E-3</v>
      </c>
      <c r="FH10" s="170">
        <f t="shared" si="42"/>
        <v>1.0125651894042289E-2</v>
      </c>
      <c r="FI10" s="170">
        <f t="shared" si="43"/>
        <v>1.0331914436658559E-2</v>
      </c>
      <c r="FJ10" s="170">
        <f t="shared" si="44"/>
        <v>1.0505836605066442E-2</v>
      </c>
      <c r="FK10" s="170">
        <f t="shared" si="45"/>
        <v>1.064565815147742E-2</v>
      </c>
      <c r="FL10" s="170">
        <f t="shared" si="46"/>
        <v>1.0749949483419421E-2</v>
      </c>
      <c r="FM10" s="170">
        <f t="shared" si="47"/>
        <v>1.0817635994469272E-2</v>
      </c>
      <c r="FN10" s="170">
        <f t="shared" si="48"/>
        <v>1.0848016496880619E-2</v>
      </c>
      <c r="FO10" s="170">
        <f t="shared" si="49"/>
        <v>1.0840775313986317E-2</v>
      </c>
      <c r="FP10" s="170">
        <f t="shared" si="50"/>
        <v>1.079598774075575E-2</v>
      </c>
      <c r="FQ10" s="170">
        <f t="shared" si="51"/>
        <v>1.071411874042066E-2</v>
      </c>
      <c r="FR10" s="170">
        <f t="shared" si="52"/>
        <v>1.0596014908719514E-2</v>
      </c>
      <c r="FS10" s="170">
        <f t="shared" si="53"/>
        <v>1.0442889899965805E-2</v>
      </c>
      <c r="FT10" s="170">
        <f t="shared" si="54"/>
        <v>1.0256303665773873E-2</v>
      </c>
      <c r="FU10" s="170">
        <f t="shared" si="55"/>
        <v>1.003813600305776E-2</v>
      </c>
      <c r="FV10" s="170">
        <f t="shared" si="56"/>
        <v>9.7905550384459628E-3</v>
      </c>
      <c r="FW10" s="170">
        <f t="shared" si="57"/>
        <v>9.5159813876899996E-3</v>
      </c>
      <c r="FX10" s="170">
        <f t="shared" si="58"/>
        <v>9.2170488178605712E-3</v>
      </c>
      <c r="FY10" s="170">
        <f t="shared" si="59"/>
        <v>8.8965623048094331E-3</v>
      </c>
      <c r="FZ10" s="170">
        <f t="shared" si="60"/>
        <v>8.5574544171029884E-3</v>
      </c>
      <c r="GA10" s="170">
        <f t="shared" si="61"/>
        <v>8.2027409698996242E-3</v>
      </c>
      <c r="GB10" s="170">
        <f t="shared" si="62"/>
        <v>7.8354768784560536E-3</v>
      </c>
      <c r="GC10" s="170">
        <f t="shared" si="63"/>
        <v>7.4587131023898228E-3</v>
      </c>
      <c r="GD10" s="170">
        <f t="shared" si="64"/>
        <v>7.0754555105726246E-3</v>
      </c>
      <c r="GE10" s="170">
        <f t="shared" si="65"/>
        <v>6.6886264153482675E-3</v>
      </c>
      <c r="GF10" s="170">
        <f t="shared" si="66"/>
        <v>6.3010294269855681E-3</v>
      </c>
      <c r="GG10" s="170">
        <f t="shared" si="67"/>
        <v>5.9153181686269511E-3</v>
      </c>
      <c r="GH10" s="170">
        <f t="shared" si="68"/>
        <v>5.5339692724693697E-3</v>
      </c>
      <c r="GI10" s="170">
        <f t="shared" si="69"/>
        <v>5.1592599536001496E-3</v>
      </c>
      <c r="GJ10" s="170">
        <f t="shared" si="70"/>
        <v>4.7932503328297011E-3</v>
      </c>
      <c r="GK10" s="170">
        <f t="shared" si="71"/>
        <v>4.4377705578318716E-3</v>
      </c>
      <c r="GL10" s="170">
        <f t="shared" si="72"/>
        <v>4.094412656402307E-3</v>
      </c>
      <c r="GM10" s="170">
        <f t="shared" si="73"/>
        <v>3.7645269497151011E-3</v>
      </c>
      <c r="GN10" s="170">
        <f t="shared" si="74"/>
        <v>3.4492227596132504E-3</v>
      </c>
      <c r="GO10" s="170">
        <f t="shared" si="75"/>
        <v>3.1493730641442316E-3</v>
      </c>
      <c r="GP10" s="170">
        <f t="shared" si="76"/>
        <v>2.8656226910744875E-3</v>
      </c>
      <c r="GQ10" s="170">
        <f t="shared" si="77"/>
        <v>2.5983995907007838E-3</v>
      </c>
      <c r="GR10" s="170">
        <f t="shared" si="78"/>
        <v>2.3479286970479476E-3</v>
      </c>
      <c r="GS10" s="170">
        <f t="shared" si="79"/>
        <v>2.1142478700817828E-3</v>
      </c>
      <c r="GT10" s="170">
        <f t="shared" si="80"/>
        <v>1.8972254099692879E-3</v>
      </c>
      <c r="GU10" s="170">
        <f t="shared" si="81"/>
        <v>1.6965786463738082E-3</v>
      </c>
      <c r="GV10" s="170">
        <f t="shared" si="82"/>
        <v>1.5118931296447162E-3</v>
      </c>
      <c r="GW10" s="170">
        <f t="shared" si="83"/>
        <v>1.3426419846802422E-3</v>
      </c>
      <c r="GX10" s="170">
        <f t="shared" si="84"/>
        <v>1.1882050301948409E-3</v>
      </c>
      <c r="GY10" s="170">
        <f t="shared" si="85"/>
        <v>1.0478873140391527E-3</v>
      </c>
      <c r="GZ10" s="170">
        <f t="shared" si="86"/>
        <v>9.2093676705469734E-4</v>
      </c>
      <c r="HA10" s="170">
        <f t="shared" si="87"/>
        <v>8.0656073174505941E-4</v>
      </c>
      <c r="HB10" s="170">
        <f t="shared" si="88"/>
        <v>7.039411760124271E-4</v>
      </c>
      <c r="HC10" s="170">
        <f t="shared" si="89"/>
        <v>6.1224845474573545E-4</v>
      </c>
      <c r="HD10" s="170">
        <f t="shared" si="90"/>
        <v>5.3065353179164475E-4</v>
      </c>
      <c r="HE10" s="170">
        <f t="shared" si="91"/>
        <v>4.5833862068449179E-4</v>
      </c>
      <c r="HF10" s="170">
        <f t="shared" si="92"/>
        <v>3.9450624361182145E-4</v>
      </c>
      <c r="HG10" s="170">
        <f t="shared" si="93"/>
        <v>3.3838674386401654E-4</v>
      </c>
      <c r="HH10" s="170">
        <f t="shared" si="94"/>
        <v>2.8924431712335597E-4</v>
      </c>
      <c r="HI10" s="170">
        <f t="shared" si="95"/>
        <v>2.4638165127991883E-4</v>
      </c>
      <c r="HJ10" s="170">
        <f t="shared" si="96"/>
        <v>2.0914328310983954E-4</v>
      </c>
      <c r="HK10" s="170">
        <f t="shared" si="97"/>
        <v>1.7691779337582666E-4</v>
      </c>
      <c r="HL10" s="170">
        <f t="shared" si="98"/>
        <v>1.4913897010752816E-4</v>
      </c>
      <c r="HM10" s="170">
        <f t="shared" si="99"/>
        <v>1.2528607349033313E-4</v>
      </c>
      <c r="HN10" s="170">
        <f t="shared" si="100"/>
        <v>1.0488333550604166E-4</v>
      </c>
      <c r="HO10" s="170">
        <f t="shared" si="101"/>
        <v>8.7498823838019486E-5</v>
      </c>
      <c r="HP10" s="170">
        <f t="shared" si="102"/>
        <v>7.2742793199991328E-5</v>
      </c>
      <c r="HQ10" s="170">
        <f t="shared" si="103"/>
        <v>6.0265638783365951E-5</v>
      </c>
      <c r="HR10" s="170">
        <f t="shared" si="104"/>
        <v>4.9755556524066591E-5</v>
      </c>
      <c r="HS10" s="170">
        <f t="shared" si="105"/>
        <v>4.093600390135867E-5</v>
      </c>
      <c r="HT10" s="170">
        <f t="shared" si="106"/>
        <v>3.3563043476195284E-5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861</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862</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15</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130.06682897649193</v>
      </c>
      <c r="P104" s="73">
        <f>IF(P4="","",SUM(P4:P103))</f>
        <v>16917.38</v>
      </c>
      <c r="Q104" s="91">
        <f>IF(SUM(Q4:Q103)=0,"",SUM(Q4:Q103))</f>
        <v>1500</v>
      </c>
      <c r="R104" s="288">
        <f>IF(OR(O104="",Q104=""),"",ABS(VLOOKUP($Q$1,VLookups!$A$43:$B$44,2,FALSE)-_xlfn.NORM.DIST(Q104,K104,O104,TRUE)))</f>
        <v>0.96019427748441</v>
      </c>
      <c r="S104" s="93">
        <f>SUM(S4:S103)</f>
        <v>827.42113215705524</v>
      </c>
      <c r="T104" s="93">
        <f t="shared" ref="T104:X104" si="625">SUM(T4:T103)</f>
        <v>1716.5788678429449</v>
      </c>
      <c r="U104" s="93">
        <f t="shared" si="625"/>
        <v>1631.5457219858072</v>
      </c>
      <c r="V104" s="93">
        <f t="shared" si="625"/>
        <v>1563.9640732641337</v>
      </c>
      <c r="W104" s="93">
        <f t="shared" si="625"/>
        <v>1505.9850362450425</v>
      </c>
      <c r="X104" s="93">
        <f t="shared" si="625"/>
        <v>1453.9180690844289</v>
      </c>
      <c r="Y104" s="5"/>
      <c r="Z104" s="185">
        <f>IF(AND(D104&gt;0,E104&gt;0,F104&gt;0),K104-(3*O104),"")</f>
        <v>881.7995130705242</v>
      </c>
      <c r="AA104" s="259">
        <f>IF(ISNONTEXT($Z104),Z104+(($DW$104-$Z$104)/101),"")</f>
        <v>889.52625538595942</v>
      </c>
      <c r="AB104" s="259">
        <f t="shared" ref="AB104:CM104" si="626">IF(ISNONTEXT($Z104),AA104+(($DW$104-$Z$104)/101),"")</f>
        <v>897.25299770139463</v>
      </c>
      <c r="AC104" s="259">
        <f t="shared" si="626"/>
        <v>904.97974001682985</v>
      </c>
      <c r="AD104" s="259">
        <f t="shared" si="626"/>
        <v>912.70648233226507</v>
      </c>
      <c r="AE104" s="259">
        <f t="shared" si="626"/>
        <v>920.43322464770029</v>
      </c>
      <c r="AF104" s="259">
        <f t="shared" si="626"/>
        <v>928.1599669631355</v>
      </c>
      <c r="AG104" s="259">
        <f t="shared" si="626"/>
        <v>935.88670927857072</v>
      </c>
      <c r="AH104" s="259">
        <f t="shared" si="626"/>
        <v>943.61345159400594</v>
      </c>
      <c r="AI104" s="259">
        <f t="shared" si="626"/>
        <v>951.34019390944115</v>
      </c>
      <c r="AJ104" s="259">
        <f t="shared" si="626"/>
        <v>959.06693622487637</v>
      </c>
      <c r="AK104" s="259">
        <f t="shared" si="626"/>
        <v>966.79367854031159</v>
      </c>
      <c r="AL104" s="259">
        <f t="shared" si="626"/>
        <v>974.52042085574681</v>
      </c>
      <c r="AM104" s="259">
        <f t="shared" si="626"/>
        <v>982.24716317118202</v>
      </c>
      <c r="AN104" s="259">
        <f t="shared" si="626"/>
        <v>989.97390548661724</v>
      </c>
      <c r="AO104" s="259">
        <f t="shared" si="626"/>
        <v>997.70064780205246</v>
      </c>
      <c r="AP104" s="259">
        <f t="shared" si="626"/>
        <v>1005.4273901174877</v>
      </c>
      <c r="AQ104" s="259">
        <f t="shared" si="626"/>
        <v>1013.1541324329229</v>
      </c>
      <c r="AR104" s="259">
        <f t="shared" si="626"/>
        <v>1020.8808747483581</v>
      </c>
      <c r="AS104" s="259">
        <f t="shared" si="626"/>
        <v>1028.6076170637932</v>
      </c>
      <c r="AT104" s="259">
        <f t="shared" si="626"/>
        <v>1036.3343593792283</v>
      </c>
      <c r="AU104" s="259">
        <f t="shared" si="626"/>
        <v>1044.0611016946634</v>
      </c>
      <c r="AV104" s="259">
        <f t="shared" si="626"/>
        <v>1051.7878440100985</v>
      </c>
      <c r="AW104" s="259">
        <f t="shared" si="626"/>
        <v>1059.5145863255336</v>
      </c>
      <c r="AX104" s="259">
        <f t="shared" si="626"/>
        <v>1067.2413286409687</v>
      </c>
      <c r="AY104" s="259">
        <f t="shared" si="626"/>
        <v>1074.9680709564038</v>
      </c>
      <c r="AZ104" s="259">
        <f t="shared" si="626"/>
        <v>1082.6948132718389</v>
      </c>
      <c r="BA104" s="259">
        <f t="shared" si="626"/>
        <v>1090.421555587274</v>
      </c>
      <c r="BB104" s="259">
        <f t="shared" si="626"/>
        <v>1098.1482979027091</v>
      </c>
      <c r="BC104" s="259">
        <f t="shared" si="626"/>
        <v>1105.8750402181442</v>
      </c>
      <c r="BD104" s="259">
        <f t="shared" si="626"/>
        <v>1113.6017825335794</v>
      </c>
      <c r="BE104" s="259">
        <f t="shared" si="626"/>
        <v>1121.3285248490145</v>
      </c>
      <c r="BF104" s="259">
        <f t="shared" si="626"/>
        <v>1129.0552671644496</v>
      </c>
      <c r="BG104" s="259">
        <f t="shared" si="626"/>
        <v>1136.7820094798847</v>
      </c>
      <c r="BH104" s="259">
        <f t="shared" si="626"/>
        <v>1144.5087517953198</v>
      </c>
      <c r="BI104" s="259">
        <f t="shared" si="626"/>
        <v>1152.2354941107549</v>
      </c>
      <c r="BJ104" s="259">
        <f t="shared" si="626"/>
        <v>1159.96223642619</v>
      </c>
      <c r="BK104" s="259">
        <f t="shared" si="626"/>
        <v>1167.6889787416251</v>
      </c>
      <c r="BL104" s="259">
        <f t="shared" si="626"/>
        <v>1175.4157210570602</v>
      </c>
      <c r="BM104" s="259">
        <f t="shared" si="626"/>
        <v>1183.1424633724953</v>
      </c>
      <c r="BN104" s="259">
        <f t="shared" si="626"/>
        <v>1190.8692056879304</v>
      </c>
      <c r="BO104" s="259">
        <f t="shared" si="626"/>
        <v>1198.5959480033655</v>
      </c>
      <c r="BP104" s="259">
        <f t="shared" si="626"/>
        <v>1206.3226903188006</v>
      </c>
      <c r="BQ104" s="259">
        <f t="shared" si="626"/>
        <v>1214.0494326342357</v>
      </c>
      <c r="BR104" s="259">
        <f t="shared" si="626"/>
        <v>1221.7761749496708</v>
      </c>
      <c r="BS104" s="259">
        <f t="shared" si="626"/>
        <v>1229.5029172651059</v>
      </c>
      <c r="BT104" s="259">
        <f t="shared" si="626"/>
        <v>1237.229659580541</v>
      </c>
      <c r="BU104" s="259">
        <f t="shared" si="626"/>
        <v>1244.9564018959761</v>
      </c>
      <c r="BV104" s="259">
        <f t="shared" si="626"/>
        <v>1252.6831442114112</v>
      </c>
      <c r="BW104" s="259">
        <f t="shared" si="626"/>
        <v>1260.4098865268463</v>
      </c>
      <c r="BX104" s="259">
        <f t="shared" si="626"/>
        <v>1268.1366288422814</v>
      </c>
      <c r="BY104" s="259">
        <f t="shared" si="626"/>
        <v>1275.8633711577165</v>
      </c>
      <c r="BZ104" s="259">
        <f t="shared" si="626"/>
        <v>1283.5901134731516</v>
      </c>
      <c r="CA104" s="259">
        <f t="shared" si="626"/>
        <v>1291.3168557885867</v>
      </c>
      <c r="CB104" s="259">
        <f t="shared" si="626"/>
        <v>1299.0435981040218</v>
      </c>
      <c r="CC104" s="259">
        <f t="shared" si="626"/>
        <v>1306.7703404194569</v>
      </c>
      <c r="CD104" s="259">
        <f t="shared" si="626"/>
        <v>1314.497082734892</v>
      </c>
      <c r="CE104" s="259">
        <f t="shared" si="626"/>
        <v>1322.2238250503272</v>
      </c>
      <c r="CF104" s="259">
        <f t="shared" si="626"/>
        <v>1329.9505673657623</v>
      </c>
      <c r="CG104" s="259">
        <f t="shared" si="626"/>
        <v>1337.6773096811974</v>
      </c>
      <c r="CH104" s="259">
        <f t="shared" si="626"/>
        <v>1345.4040519966325</v>
      </c>
      <c r="CI104" s="259">
        <f t="shared" si="626"/>
        <v>1353.1307943120676</v>
      </c>
      <c r="CJ104" s="259">
        <f t="shared" si="626"/>
        <v>1360.8575366275027</v>
      </c>
      <c r="CK104" s="259">
        <f t="shared" si="626"/>
        <v>1368.5842789429378</v>
      </c>
      <c r="CL104" s="259">
        <f t="shared" si="626"/>
        <v>1376.3110212583729</v>
      </c>
      <c r="CM104" s="259">
        <f t="shared" si="626"/>
        <v>1384.037763573808</v>
      </c>
      <c r="CN104" s="259">
        <f t="shared" ref="CN104:DV104" si="627">IF(ISNONTEXT($Z104),CM104+(($DW$104-$Z$104)/101),"")</f>
        <v>1391.7645058892431</v>
      </c>
      <c r="CO104" s="259">
        <f t="shared" si="627"/>
        <v>1399.4912482046782</v>
      </c>
      <c r="CP104" s="259">
        <f t="shared" si="627"/>
        <v>1407.2179905201133</v>
      </c>
      <c r="CQ104" s="259">
        <f t="shared" si="627"/>
        <v>1414.9447328355484</v>
      </c>
      <c r="CR104" s="259">
        <f t="shared" si="627"/>
        <v>1422.6714751509835</v>
      </c>
      <c r="CS104" s="259">
        <f t="shared" si="627"/>
        <v>1430.3982174664186</v>
      </c>
      <c r="CT104" s="259">
        <f t="shared" si="627"/>
        <v>1438.1249597818537</v>
      </c>
      <c r="CU104" s="259">
        <f t="shared" si="627"/>
        <v>1445.8517020972888</v>
      </c>
      <c r="CV104" s="259">
        <f t="shared" si="627"/>
        <v>1453.5784444127239</v>
      </c>
      <c r="CW104" s="259">
        <f t="shared" si="627"/>
        <v>1461.305186728159</v>
      </c>
      <c r="CX104" s="259">
        <f t="shared" si="627"/>
        <v>1469.0319290435941</v>
      </c>
      <c r="CY104" s="259">
        <f t="shared" si="627"/>
        <v>1476.7586713590292</v>
      </c>
      <c r="CZ104" s="259">
        <f t="shared" si="627"/>
        <v>1484.4854136744643</v>
      </c>
      <c r="DA104" s="259">
        <f t="shared" si="627"/>
        <v>1492.2121559898994</v>
      </c>
      <c r="DB104" s="259">
        <f t="shared" si="627"/>
        <v>1499.9388983053345</v>
      </c>
      <c r="DC104" s="259">
        <f t="shared" si="627"/>
        <v>1507.6656406207696</v>
      </c>
      <c r="DD104" s="259">
        <f t="shared" si="627"/>
        <v>1515.3923829362047</v>
      </c>
      <c r="DE104" s="259">
        <f t="shared" si="627"/>
        <v>1523.1191252516398</v>
      </c>
      <c r="DF104" s="259">
        <f t="shared" si="627"/>
        <v>1530.8458675670749</v>
      </c>
      <c r="DG104" s="259">
        <f t="shared" si="627"/>
        <v>1538.5726098825101</v>
      </c>
      <c r="DH104" s="259">
        <f t="shared" si="627"/>
        <v>1546.2993521979452</v>
      </c>
      <c r="DI104" s="259">
        <f t="shared" si="627"/>
        <v>1554.0260945133803</v>
      </c>
      <c r="DJ104" s="259">
        <f t="shared" si="627"/>
        <v>1561.7528368288154</v>
      </c>
      <c r="DK104" s="259">
        <f t="shared" si="627"/>
        <v>1569.4795791442505</v>
      </c>
      <c r="DL104" s="259">
        <f t="shared" si="627"/>
        <v>1577.2063214596856</v>
      </c>
      <c r="DM104" s="259">
        <f t="shared" si="627"/>
        <v>1584.9330637751207</v>
      </c>
      <c r="DN104" s="259">
        <f t="shared" si="627"/>
        <v>1592.6598060905558</v>
      </c>
      <c r="DO104" s="259">
        <f t="shared" si="627"/>
        <v>1600.3865484059909</v>
      </c>
      <c r="DP104" s="259">
        <f t="shared" si="627"/>
        <v>1608.113290721426</v>
      </c>
      <c r="DQ104" s="259">
        <f t="shared" si="627"/>
        <v>1615.8400330368611</v>
      </c>
      <c r="DR104" s="259">
        <f t="shared" si="627"/>
        <v>1623.5667753522962</v>
      </c>
      <c r="DS104" s="259">
        <f t="shared" si="627"/>
        <v>1631.2935176677313</v>
      </c>
      <c r="DT104" s="259">
        <f t="shared" si="627"/>
        <v>1639.0202599831664</v>
      </c>
      <c r="DU104" s="259">
        <f t="shared" si="627"/>
        <v>1646.7470022986015</v>
      </c>
      <c r="DV104" s="259">
        <f t="shared" si="627"/>
        <v>1654.4737446140366</v>
      </c>
      <c r="DW104" s="185">
        <f>IF(AND(D104&gt;0,E104&gt;0,F104&gt;0),K104+(3*O104),"")</f>
        <v>1662.2004869294758</v>
      </c>
      <c r="DX104" s="170">
        <f t="shared" si="413"/>
        <v>4.0649109378083288E-5</v>
      </c>
      <c r="DY104" s="170">
        <f t="shared" si="414"/>
        <v>4.8322686460079144E-5</v>
      </c>
      <c r="DZ104" s="170">
        <f t="shared" si="415"/>
        <v>5.7242481522280767E-5</v>
      </c>
      <c r="EA104" s="170">
        <f t="shared" si="416"/>
        <v>6.7569885177317027E-5</v>
      </c>
      <c r="EB104" s="170">
        <f t="shared" si="417"/>
        <v>7.9479523625829778E-5</v>
      </c>
      <c r="EC104" s="170">
        <f t="shared" si="418"/>
        <v>9.315896956458551E-5</v>
      </c>
      <c r="ED104" s="170">
        <f t="shared" si="419"/>
        <v>1.0880815419512736E-4</v>
      </c>
      <c r="EE104" s="170">
        <f t="shared" si="420"/>
        <v>1.2663844121496887E-4</v>
      </c>
      <c r="EF104" s="170">
        <f t="shared" si="421"/>
        <v>1.4687132589145051E-4</v>
      </c>
      <c r="EG104" s="170">
        <f t="shared" si="422"/>
        <v>1.6973672604051005E-4</v>
      </c>
      <c r="EH104" s="170">
        <f t="shared" si="423"/>
        <v>1.9547083708653182E-4</v>
      </c>
      <c r="EI104" s="170">
        <f t="shared" si="424"/>
        <v>2.2431353045235025E-4</v>
      </c>
      <c r="EJ104" s="170">
        <f t="shared" si="425"/>
        <v>2.565052833568256E-4</v>
      </c>
      <c r="EK104" s="170">
        <f t="shared" si="426"/>
        <v>2.9228363865700684E-4</v>
      </c>
      <c r="EL104" s="170">
        <f t="shared" si="427"/>
        <v>3.3187920556954222E-4</v>
      </c>
      <c r="EM104" s="170">
        <f t="shared" si="428"/>
        <v>3.7551122577269321E-4</v>
      </c>
      <c r="EN104" s="170">
        <f t="shared" si="429"/>
        <v>4.2338274427695043E-4</v>
      </c>
      <c r="EO104" s="170">
        <f t="shared" si="430"/>
        <v>4.7567544022835464E-4</v>
      </c>
      <c r="EP104" s="170">
        <f t="shared" si="431"/>
        <v>5.3254418906440392E-4</v>
      </c>
      <c r="EQ104" s="170">
        <f t="shared" si="432"/>
        <v>5.9411144369483557E-4</v>
      </c>
      <c r="ER104" s="170">
        <f t="shared" si="433"/>
        <v>6.6046153808235351E-4</v>
      </c>
      <c r="ES104" s="170">
        <f t="shared" si="434"/>
        <v>7.3163503115639442E-4</v>
      </c>
      <c r="ET104" s="170">
        <f t="shared" si="435"/>
        <v>8.0762322178035302E-4</v>
      </c>
      <c r="EU104" s="170">
        <f t="shared" si="436"/>
        <v>8.8836297587461253E-4</v>
      </c>
      <c r="EV104" s="170">
        <f t="shared" si="437"/>
        <v>9.7373201415549692E-4</v>
      </c>
      <c r="EW104" s="170">
        <f t="shared" si="438"/>
        <v>1.0635448127080645E-3</v>
      </c>
      <c r="EX104" s="170">
        <f t="shared" si="439"/>
        <v>1.1575492682638444E-3</v>
      </c>
      <c r="EY104" s="170">
        <f t="shared" si="440"/>
        <v>1.2554242751974863E-3</v>
      </c>
      <c r="EZ104" s="170">
        <f t="shared" si="441"/>
        <v>1.3567783516087173E-3</v>
      </c>
      <c r="FA104" s="170">
        <f t="shared" si="442"/>
        <v>1.4611494372869461E-3</v>
      </c>
      <c r="FB104" s="170">
        <f t="shared" si="443"/>
        <v>1.5680059669026846E-3</v>
      </c>
      <c r="FC104" s="170">
        <f t="shared" si="444"/>
        <v>1.6767492976520432E-3</v>
      </c>
      <c r="FD104" s="170">
        <f t="shared" si="445"/>
        <v>1.7867175422062072E-3</v>
      </c>
      <c r="FE104" s="170">
        <f t="shared" si="446"/>
        <v>1.8971908257834048E-3</v>
      </c>
      <c r="FF104" s="170">
        <f t="shared" si="447"/>
        <v>2.0073979512417509E-3</v>
      </c>
      <c r="FG104" s="170">
        <f t="shared" si="448"/>
        <v>2.1165244192242303E-3</v>
      </c>
      <c r="FH104" s="170">
        <f t="shared" si="449"/>
        <v>2.223721712644091E-3</v>
      </c>
      <c r="FI104" s="170">
        <f t="shared" si="450"/>
        <v>2.3281177173539573E-3</v>
      </c>
      <c r="FJ104" s="170">
        <f t="shared" si="451"/>
        <v>2.4288281149306467E-3</v>
      </c>
      <c r="FK104" s="170">
        <f t="shared" si="452"/>
        <v>2.524968550381668E-3</v>
      </c>
      <c r="FL104" s="170">
        <f t="shared" si="453"/>
        <v>2.6156673484580297E-3</v>
      </c>
      <c r="FM104" s="170">
        <f t="shared" si="454"/>
        <v>2.7000785282781515E-3</v>
      </c>
      <c r="FN104" s="170">
        <f t="shared" si="455"/>
        <v>2.7773948481349064E-3</v>
      </c>
      <c r="FO104" s="170">
        <f t="shared" si="456"/>
        <v>2.8468606015008835E-3</v>
      </c>
      <c r="FP104" s="170">
        <f t="shared" si="457"/>
        <v>2.9077838819777662E-3</v>
      </c>
      <c r="FQ104" s="170">
        <f t="shared" si="458"/>
        <v>2.9595480396172979E-3</v>
      </c>
      <c r="FR104" s="170">
        <f t="shared" si="459"/>
        <v>3.0016220637650547E-3</v>
      </c>
      <c r="FS104" s="170">
        <f t="shared" si="460"/>
        <v>3.0335696481519573E-3</v>
      </c>
      <c r="FT104" s="170">
        <f t="shared" si="461"/>
        <v>3.05505672190662E-3</v>
      </c>
      <c r="FU104" s="170">
        <f t="shared" si="462"/>
        <v>3.065857264736945E-3</v>
      </c>
      <c r="FV104" s="170">
        <f t="shared" si="463"/>
        <v>3.0658572647369463E-3</v>
      </c>
      <c r="FW104" s="170">
        <f t="shared" si="464"/>
        <v>3.0550567219066248E-3</v>
      </c>
      <c r="FX104" s="170">
        <f t="shared" si="465"/>
        <v>3.0335696481519647E-3</v>
      </c>
      <c r="FY104" s="170">
        <f t="shared" si="466"/>
        <v>3.0016220637650646E-3</v>
      </c>
      <c r="FZ104" s="170">
        <f t="shared" si="467"/>
        <v>2.9595480396173105E-3</v>
      </c>
      <c r="GA104" s="170">
        <f t="shared" si="468"/>
        <v>2.9077838819777809E-3</v>
      </c>
      <c r="GB104" s="170">
        <f t="shared" si="469"/>
        <v>2.8468606015009008E-3</v>
      </c>
      <c r="GC104" s="170">
        <f t="shared" si="470"/>
        <v>2.7773948481349259E-3</v>
      </c>
      <c r="GD104" s="170">
        <f t="shared" si="471"/>
        <v>2.7000785282781728E-3</v>
      </c>
      <c r="GE104" s="170">
        <f t="shared" si="472"/>
        <v>2.6156673484580531E-3</v>
      </c>
      <c r="GF104" s="170">
        <f t="shared" si="473"/>
        <v>2.5249685503816927E-3</v>
      </c>
      <c r="GG104" s="170">
        <f t="shared" si="474"/>
        <v>2.4288281149306727E-3</v>
      </c>
      <c r="GH104" s="170">
        <f t="shared" si="475"/>
        <v>2.3281177173539846E-3</v>
      </c>
      <c r="GI104" s="170">
        <f t="shared" si="476"/>
        <v>2.2237217126441192E-3</v>
      </c>
      <c r="GJ104" s="170">
        <f t="shared" si="477"/>
        <v>2.1165244192242593E-3</v>
      </c>
      <c r="GK104" s="170">
        <f t="shared" si="478"/>
        <v>2.00739795124178E-3</v>
      </c>
      <c r="GL104" s="170">
        <f t="shared" si="479"/>
        <v>1.897190825783434E-3</v>
      </c>
      <c r="GM104" s="170">
        <f t="shared" si="480"/>
        <v>1.786717542206236E-3</v>
      </c>
      <c r="GN104" s="170">
        <f t="shared" si="481"/>
        <v>1.6767492976520722E-3</v>
      </c>
      <c r="GO104" s="170">
        <f t="shared" si="482"/>
        <v>1.5680059669027134E-3</v>
      </c>
      <c r="GP104" s="170">
        <f t="shared" si="483"/>
        <v>1.4611494372869741E-3</v>
      </c>
      <c r="GQ104" s="170">
        <f t="shared" si="484"/>
        <v>1.3567783516087446E-3</v>
      </c>
      <c r="GR104" s="170">
        <f t="shared" si="485"/>
        <v>1.2554242751975128E-3</v>
      </c>
      <c r="GS104" s="170">
        <f t="shared" si="486"/>
        <v>1.1575492682638694E-3</v>
      </c>
      <c r="GT104" s="170">
        <f t="shared" si="487"/>
        <v>1.063544812708089E-3</v>
      </c>
      <c r="GU104" s="170">
        <f t="shared" si="488"/>
        <v>9.7373201415552012E-4</v>
      </c>
      <c r="GV104" s="170">
        <f t="shared" si="489"/>
        <v>8.883629758746341E-4</v>
      </c>
      <c r="GW104" s="170">
        <f t="shared" si="490"/>
        <v>8.0762322178037373E-4</v>
      </c>
      <c r="GX104" s="170">
        <f t="shared" si="491"/>
        <v>7.3163503115641383E-4</v>
      </c>
      <c r="GY104" s="170">
        <f t="shared" si="492"/>
        <v>6.6046153808237173E-4</v>
      </c>
      <c r="GZ104" s="170">
        <f t="shared" si="493"/>
        <v>5.9411144369485259E-4</v>
      </c>
      <c r="HA104" s="170">
        <f t="shared" si="494"/>
        <v>5.3254418906441964E-4</v>
      </c>
      <c r="HB104" s="170">
        <f t="shared" si="495"/>
        <v>4.7567544022836917E-4</v>
      </c>
      <c r="HC104" s="170">
        <f t="shared" si="496"/>
        <v>4.2338274427696442E-4</v>
      </c>
      <c r="HD104" s="170">
        <f t="shared" si="497"/>
        <v>3.755112257727065E-4</v>
      </c>
      <c r="HE104" s="170">
        <f t="shared" si="498"/>
        <v>3.3187920556955491E-4</v>
      </c>
      <c r="HF104" s="170">
        <f t="shared" si="499"/>
        <v>2.9228363865701893E-4</v>
      </c>
      <c r="HG104" s="170">
        <f t="shared" si="500"/>
        <v>2.5650528335683726E-4</v>
      </c>
      <c r="HH104" s="170">
        <f t="shared" si="501"/>
        <v>2.2431353045236101E-4</v>
      </c>
      <c r="HI104" s="170">
        <f t="shared" si="502"/>
        <v>1.9547083708654182E-4</v>
      </c>
      <c r="HJ104" s="170">
        <f t="shared" si="503"/>
        <v>1.6973672604051932E-4</v>
      </c>
      <c r="HK104" s="170">
        <f t="shared" si="504"/>
        <v>1.4687132589145905E-4</v>
      </c>
      <c r="HL104" s="170">
        <f t="shared" si="505"/>
        <v>1.2663844121497668E-4</v>
      </c>
      <c r="HM104" s="170">
        <f t="shared" si="506"/>
        <v>1.0880815419513445E-4</v>
      </c>
      <c r="HN104" s="170">
        <f t="shared" si="507"/>
        <v>9.3158969564591961E-5</v>
      </c>
      <c r="HO104" s="170">
        <f t="shared" si="508"/>
        <v>7.9479523625835619E-5</v>
      </c>
      <c r="HP104" s="170">
        <f t="shared" si="509"/>
        <v>6.7569885177322259E-5</v>
      </c>
      <c r="HQ104" s="170">
        <f t="shared" si="510"/>
        <v>5.7242481522285443E-5</v>
      </c>
      <c r="HR104" s="170">
        <f t="shared" si="511"/>
        <v>4.8322686460083264E-5</v>
      </c>
      <c r="HS104" s="170">
        <f t="shared" si="512"/>
        <v>4.0649109378086927E-5</v>
      </c>
      <c r="HT104" s="170">
        <f t="shared" si="513"/>
        <v>3.4073625434037545E-5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55" t="s">
        <v>80</v>
      </c>
      <c r="E106" s="356"/>
      <c r="F106" s="357"/>
      <c r="G106" s="5"/>
      <c r="H106" s="5"/>
      <c r="I106" s="2"/>
      <c r="J106" s="5"/>
      <c r="K106" s="5"/>
      <c r="L106" s="5"/>
      <c r="M106" s="5"/>
      <c r="O106" s="33" t="s">
        <v>89</v>
      </c>
      <c r="P106" s="33"/>
      <c r="Q106" s="98">
        <v>1000</v>
      </c>
      <c r="R106" s="290">
        <f>IF(OR(O104="",Q106=""),"",ABS(VLOOKUP($Q$1,VLookups!$A$43:$B$44,2,FALSE)-_xlfn.NORM.DIST(Q106,K104,O104,TRUE)))</f>
        <v>1.825360673231376E-2</v>
      </c>
      <c r="S106" s="67">
        <f>IF($O$104="","",_xlfn.NORM.INV(ABS(VLOOKUP($Q$1,VLookups!$A$43:$B$44,2,FALSE)-S$3),$K$104,$O104))</f>
        <v>1105.312651699755</v>
      </c>
      <c r="T106" s="68">
        <f>IF($O$104="","",_xlfn.NORM.INV(ABS(VLOOKUP($Q$1,VLookups!$A$43:$B$44,2,FALSE)-T$3),$K$104,$O104))</f>
        <v>1438.687348300245</v>
      </c>
      <c r="U106" s="69">
        <f>IF($O$104="","",_xlfn.NORM.INV(ABS(VLOOKUP($Q$1,VLookups!$A$43:$B$44,2,FALSE)-U$3),$K$104,$O104))</f>
        <v>1406.8056044168147</v>
      </c>
      <c r="V106" s="70">
        <f>IF($O$104="","",_xlfn.NORM.INV(ABS(VLOOKUP($Q$1,VLookups!$A$43:$B$44,2,FALSE)-V$3),$K$104,$O104))</f>
        <v>1381.4670050501124</v>
      </c>
      <c r="W106" s="71">
        <f>IF($O$104="","",_xlfn.NORM.INV(ABS(VLOOKUP($Q$1,VLookups!$A$43:$B$44,2,FALSE)-W$3),$K$104,$O104))</f>
        <v>1359.7287429851506</v>
      </c>
      <c r="X106" s="72">
        <f>IF($O$104="","",_xlfn.NORM.INV(ABS(VLOOKUP($Q$1,VLookups!$A$43:$B$44,2,FALSE)-X$3),$K$104,$O104))</f>
        <v>1340.2071118015815</v>
      </c>
      <c r="Y106" s="5"/>
      <c r="DX106" s="212">
        <f>IF(AND($F$112&gt;0,$F$113&gt;0),IF(OR(AA104&lt;$F$112,AA104=$F$112),DX104,0),"")</f>
        <v>4.0649109378083288E-5</v>
      </c>
      <c r="DY106" s="212">
        <f t="shared" ref="DY106:GJ106" si="628">IF(AND($F$112&gt;0,$F$113&gt;0),IF(OR(AB104&lt;$F$112,AB104=$F$112),DY104,0),"")</f>
        <v>4.8322686460079144E-5</v>
      </c>
      <c r="DZ106" s="212">
        <f t="shared" si="628"/>
        <v>5.7242481522280767E-5</v>
      </c>
      <c r="EA106" s="212">
        <f t="shared" si="628"/>
        <v>6.7569885177317027E-5</v>
      </c>
      <c r="EB106" s="212">
        <f t="shared" si="628"/>
        <v>7.9479523625829778E-5</v>
      </c>
      <c r="EC106" s="212">
        <f t="shared" si="628"/>
        <v>9.315896956458551E-5</v>
      </c>
      <c r="ED106" s="212">
        <f t="shared" si="628"/>
        <v>1.0880815419512736E-4</v>
      </c>
      <c r="EE106" s="212">
        <f t="shared" si="628"/>
        <v>1.2663844121496887E-4</v>
      </c>
      <c r="EF106" s="212">
        <f t="shared" si="628"/>
        <v>1.4687132589145051E-4</v>
      </c>
      <c r="EG106" s="212">
        <f t="shared" si="628"/>
        <v>1.6973672604051005E-4</v>
      </c>
      <c r="EH106" s="212">
        <f t="shared" si="628"/>
        <v>1.9547083708653182E-4</v>
      </c>
      <c r="EI106" s="212">
        <f t="shared" si="628"/>
        <v>2.2431353045235025E-4</v>
      </c>
      <c r="EJ106" s="212">
        <f t="shared" si="628"/>
        <v>2.565052833568256E-4</v>
      </c>
      <c r="EK106" s="212">
        <f t="shared" si="628"/>
        <v>2.9228363865700684E-4</v>
      </c>
      <c r="EL106" s="212">
        <f t="shared" si="628"/>
        <v>3.3187920556954222E-4</v>
      </c>
      <c r="EM106" s="212">
        <f t="shared" si="628"/>
        <v>3.7551122577269321E-4</v>
      </c>
      <c r="EN106" s="212">
        <f t="shared" si="628"/>
        <v>4.2338274427695043E-4</v>
      </c>
      <c r="EO106" s="212">
        <f t="shared" si="628"/>
        <v>4.7567544022835464E-4</v>
      </c>
      <c r="EP106" s="212">
        <f t="shared" si="628"/>
        <v>5.3254418906440392E-4</v>
      </c>
      <c r="EQ106" s="212">
        <f t="shared" si="628"/>
        <v>5.9411144369483557E-4</v>
      </c>
      <c r="ER106" s="212">
        <f t="shared" si="628"/>
        <v>6.6046153808235351E-4</v>
      </c>
      <c r="ES106" s="212">
        <f t="shared" si="628"/>
        <v>7.3163503115639442E-4</v>
      </c>
      <c r="ET106" s="212">
        <f t="shared" si="628"/>
        <v>8.0762322178035302E-4</v>
      </c>
      <c r="EU106" s="212">
        <f t="shared" si="628"/>
        <v>8.8836297587461253E-4</v>
      </c>
      <c r="EV106" s="212">
        <f t="shared" si="628"/>
        <v>9.7373201415549692E-4</v>
      </c>
      <c r="EW106" s="212">
        <f t="shared" si="628"/>
        <v>1.0635448127080645E-3</v>
      </c>
      <c r="EX106" s="212">
        <f t="shared" si="628"/>
        <v>1.1575492682638444E-3</v>
      </c>
      <c r="EY106" s="212">
        <f t="shared" si="628"/>
        <v>1.2554242751974863E-3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1.3567783516087173E-3</v>
      </c>
      <c r="FA107" s="212">
        <f t="shared" si="630"/>
        <v>1.4611494372869461E-3</v>
      </c>
      <c r="FB107" s="212">
        <f t="shared" si="630"/>
        <v>1.5680059669026846E-3</v>
      </c>
      <c r="FC107" s="212">
        <f t="shared" si="630"/>
        <v>1.6767492976520432E-3</v>
      </c>
      <c r="FD107" s="212">
        <f t="shared" si="630"/>
        <v>1.7867175422062072E-3</v>
      </c>
      <c r="FE107" s="212">
        <f t="shared" si="630"/>
        <v>1.8971908257834048E-3</v>
      </c>
      <c r="FF107" s="212">
        <f t="shared" si="630"/>
        <v>2.0073979512417509E-3</v>
      </c>
      <c r="FG107" s="212">
        <f t="shared" si="630"/>
        <v>2.1165244192242303E-3</v>
      </c>
      <c r="FH107" s="212">
        <f t="shared" si="630"/>
        <v>2.223721712644091E-3</v>
      </c>
      <c r="FI107" s="212">
        <f t="shared" si="630"/>
        <v>2.3281177173539573E-3</v>
      </c>
      <c r="FJ107" s="212">
        <f t="shared" si="630"/>
        <v>2.4288281149306467E-3</v>
      </c>
      <c r="FK107" s="212">
        <f t="shared" si="630"/>
        <v>2.524968550381668E-3</v>
      </c>
      <c r="FL107" s="212">
        <f t="shared" si="630"/>
        <v>2.6156673484580297E-3</v>
      </c>
      <c r="FM107" s="212">
        <f t="shared" si="630"/>
        <v>2.7000785282781515E-3</v>
      </c>
      <c r="FN107" s="212">
        <f t="shared" si="630"/>
        <v>2.7773948481349064E-3</v>
      </c>
      <c r="FO107" s="212">
        <f t="shared" si="630"/>
        <v>2.8468606015008835E-3</v>
      </c>
      <c r="FP107" s="212">
        <f t="shared" si="630"/>
        <v>2.9077838819777662E-3</v>
      </c>
      <c r="FQ107" s="212">
        <f t="shared" si="630"/>
        <v>2.9595480396172979E-3</v>
      </c>
      <c r="FR107" s="212">
        <f t="shared" si="630"/>
        <v>3.0016220637650547E-3</v>
      </c>
      <c r="FS107" s="212">
        <f t="shared" si="630"/>
        <v>3.0335696481519573E-3</v>
      </c>
      <c r="FT107" s="212">
        <f t="shared" si="630"/>
        <v>3.05505672190662E-3</v>
      </c>
      <c r="FU107" s="212">
        <f t="shared" si="630"/>
        <v>3.065857264736945E-3</v>
      </c>
      <c r="FV107" s="212">
        <f t="shared" si="630"/>
        <v>3.0658572647369463E-3</v>
      </c>
      <c r="FW107" s="212">
        <f t="shared" si="630"/>
        <v>3.0550567219066248E-3</v>
      </c>
      <c r="FX107" s="212">
        <f t="shared" si="630"/>
        <v>3.0335696481519647E-3</v>
      </c>
      <c r="FY107" s="212">
        <f t="shared" si="630"/>
        <v>3.0016220637650646E-3</v>
      </c>
      <c r="FZ107" s="212">
        <f t="shared" si="630"/>
        <v>2.9595480396173105E-3</v>
      </c>
      <c r="GA107" s="212">
        <f t="shared" si="630"/>
        <v>2.9077838819777809E-3</v>
      </c>
      <c r="GB107" s="212">
        <f t="shared" si="630"/>
        <v>2.8468606015009008E-3</v>
      </c>
      <c r="GC107" s="212">
        <f t="shared" si="630"/>
        <v>2.7773948481349259E-3</v>
      </c>
      <c r="GD107" s="212">
        <f t="shared" si="630"/>
        <v>2.7000785282781728E-3</v>
      </c>
      <c r="GE107" s="212">
        <f t="shared" si="630"/>
        <v>2.6156673484580531E-3</v>
      </c>
      <c r="GF107" s="212">
        <f t="shared" si="630"/>
        <v>2.5249685503816927E-3</v>
      </c>
      <c r="GG107" s="212">
        <f t="shared" si="630"/>
        <v>2.4288281149306727E-3</v>
      </c>
      <c r="GH107" s="212">
        <f t="shared" si="630"/>
        <v>2.3281177173539846E-3</v>
      </c>
      <c r="GI107" s="212">
        <f t="shared" si="630"/>
        <v>2.2237217126441192E-3</v>
      </c>
      <c r="GJ107" s="212">
        <f t="shared" si="630"/>
        <v>2.1165244192242593E-3</v>
      </c>
      <c r="GK107" s="212">
        <f t="shared" ref="GK107:HT107" si="631">IF(AND($F$112&gt;0,$F$113&gt;0),IF(AND(CN104&gt;$F$112,OR(CN104&lt;$F$113,CN104=$F$113)),GK104,0),"")</f>
        <v>2.00739795124178E-3</v>
      </c>
      <c r="GL107" s="212">
        <f t="shared" si="631"/>
        <v>1.897190825783434E-3</v>
      </c>
      <c r="GM107" s="212">
        <f t="shared" si="631"/>
        <v>1.786717542206236E-3</v>
      </c>
      <c r="GN107" s="212">
        <f t="shared" si="631"/>
        <v>1.6767492976520722E-3</v>
      </c>
      <c r="GO107" s="212">
        <f t="shared" si="631"/>
        <v>1.5680059669027134E-3</v>
      </c>
      <c r="GP107" s="212">
        <f t="shared" si="631"/>
        <v>1.4611494372869741E-3</v>
      </c>
      <c r="GQ107" s="212">
        <f t="shared" si="631"/>
        <v>1.3567783516087446E-3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31</v>
      </c>
      <c r="F108" s="99">
        <v>0.8</v>
      </c>
      <c r="G108" s="38" t="s">
        <v>35</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1.2554242751975128E-3</v>
      </c>
      <c r="GS108" s="212">
        <f t="shared" si="633"/>
        <v>1.1575492682638694E-3</v>
      </c>
      <c r="GT108" s="212">
        <f t="shared" si="633"/>
        <v>1.063544812708089E-3</v>
      </c>
      <c r="GU108" s="212">
        <f t="shared" si="633"/>
        <v>9.7373201415552012E-4</v>
      </c>
      <c r="GV108" s="212">
        <f t="shared" si="633"/>
        <v>8.883629758746341E-4</v>
      </c>
      <c r="GW108" s="212">
        <f t="shared" si="633"/>
        <v>8.0762322178037373E-4</v>
      </c>
      <c r="GX108" s="212">
        <f t="shared" si="633"/>
        <v>7.3163503115641383E-4</v>
      </c>
      <c r="GY108" s="212">
        <f t="shared" si="633"/>
        <v>6.6046153808237173E-4</v>
      </c>
      <c r="GZ108" s="212">
        <f t="shared" si="633"/>
        <v>5.9411144369485259E-4</v>
      </c>
      <c r="HA108" s="212">
        <f t="shared" si="633"/>
        <v>5.3254418906441964E-4</v>
      </c>
      <c r="HB108" s="212">
        <f t="shared" si="633"/>
        <v>4.7567544022836917E-4</v>
      </c>
      <c r="HC108" s="212">
        <f t="shared" si="633"/>
        <v>4.2338274427696442E-4</v>
      </c>
      <c r="HD108" s="212">
        <f t="shared" si="633"/>
        <v>3.755112257727065E-4</v>
      </c>
      <c r="HE108" s="212">
        <f t="shared" si="633"/>
        <v>3.3187920556955491E-4</v>
      </c>
      <c r="HF108" s="212">
        <f t="shared" si="633"/>
        <v>2.9228363865701893E-4</v>
      </c>
      <c r="HG108" s="212">
        <f t="shared" si="633"/>
        <v>2.5650528335683726E-4</v>
      </c>
      <c r="HH108" s="212">
        <f t="shared" si="633"/>
        <v>2.2431353045236101E-4</v>
      </c>
      <c r="HI108" s="212">
        <f t="shared" si="633"/>
        <v>1.9547083708654182E-4</v>
      </c>
      <c r="HJ108" s="212">
        <f t="shared" si="633"/>
        <v>1.6973672604051932E-4</v>
      </c>
      <c r="HK108" s="212">
        <f t="shared" si="633"/>
        <v>1.4687132589145905E-4</v>
      </c>
      <c r="HL108" s="212">
        <f t="shared" si="633"/>
        <v>1.2663844121497668E-4</v>
      </c>
      <c r="HM108" s="212">
        <f t="shared" si="633"/>
        <v>1.0880815419513445E-4</v>
      </c>
      <c r="HN108" s="212">
        <f t="shared" si="633"/>
        <v>9.3158969564591961E-5</v>
      </c>
      <c r="HO108" s="212">
        <f t="shared" si="633"/>
        <v>7.9479523625835619E-5</v>
      </c>
      <c r="HP108" s="212">
        <f t="shared" si="633"/>
        <v>6.7569885177322259E-5</v>
      </c>
      <c r="HQ108" s="212">
        <f t="shared" si="633"/>
        <v>5.7242481522285443E-5</v>
      </c>
      <c r="HR108" s="212">
        <f t="shared" si="633"/>
        <v>4.8322686460083264E-5</v>
      </c>
      <c r="HS108" s="212">
        <f t="shared" si="633"/>
        <v>4.0649109378086927E-5</v>
      </c>
      <c r="HT108" s="212">
        <f t="shared" si="633"/>
        <v>3.4073625434037545E-5</v>
      </c>
    </row>
    <row r="109" spans="1:228" ht="15.75" x14ac:dyDescent="0.25">
      <c r="A109" s="5"/>
      <c r="B109" s="5"/>
      <c r="C109" s="5"/>
      <c r="E109" s="33" t="s">
        <v>30</v>
      </c>
      <c r="F109" s="77">
        <f>IF(AND(F108&gt;0,F108&lt;1,NOT(O104="")),_xlfn.NORM.INV((1-$F$108)/2,$K$104,$O$104),"")</f>
        <v>1105.312651699755</v>
      </c>
      <c r="G109" s="112"/>
      <c r="H109" s="112"/>
      <c r="I109" s="39"/>
      <c r="J109" s="2"/>
      <c r="K109" s="5"/>
      <c r="L109" s="5"/>
      <c r="M109" s="5"/>
      <c r="N109" s="5"/>
      <c r="O109" s="5"/>
      <c r="P109" s="5"/>
      <c r="Q109" s="5"/>
      <c r="R109" s="5"/>
      <c r="S109" s="5"/>
      <c r="T109" s="5"/>
      <c r="U109" s="5"/>
      <c r="V109" s="5"/>
      <c r="W109" s="5"/>
      <c r="X109" s="5"/>
      <c r="Y109" s="5"/>
      <c r="DX109" s="274">
        <f>MAX(DX106:DX108)</f>
        <v>4.0649109378083288E-5</v>
      </c>
      <c r="DY109" s="274">
        <f t="shared" ref="DY109:GJ109" si="634">MAX(DY106:DY108)</f>
        <v>4.8322686460079144E-5</v>
      </c>
      <c r="DZ109" s="274">
        <f t="shared" si="634"/>
        <v>5.7242481522280767E-5</v>
      </c>
      <c r="EA109" s="274">
        <f t="shared" si="634"/>
        <v>6.7569885177317027E-5</v>
      </c>
      <c r="EB109" s="274">
        <f t="shared" si="634"/>
        <v>7.9479523625829778E-5</v>
      </c>
      <c r="EC109" s="274">
        <f t="shared" si="634"/>
        <v>9.315896956458551E-5</v>
      </c>
      <c r="ED109" s="274">
        <f t="shared" si="634"/>
        <v>1.0880815419512736E-4</v>
      </c>
      <c r="EE109" s="274">
        <f t="shared" si="634"/>
        <v>1.2663844121496887E-4</v>
      </c>
      <c r="EF109" s="274">
        <f t="shared" si="634"/>
        <v>1.4687132589145051E-4</v>
      </c>
      <c r="EG109" s="274">
        <f t="shared" si="634"/>
        <v>1.6973672604051005E-4</v>
      </c>
      <c r="EH109" s="274">
        <f t="shared" si="634"/>
        <v>1.9547083708653182E-4</v>
      </c>
      <c r="EI109" s="274">
        <f t="shared" si="634"/>
        <v>2.2431353045235025E-4</v>
      </c>
      <c r="EJ109" s="274">
        <f t="shared" si="634"/>
        <v>2.565052833568256E-4</v>
      </c>
      <c r="EK109" s="274">
        <f t="shared" si="634"/>
        <v>2.9228363865700684E-4</v>
      </c>
      <c r="EL109" s="274">
        <f t="shared" si="634"/>
        <v>3.3187920556954222E-4</v>
      </c>
      <c r="EM109" s="274">
        <f t="shared" si="634"/>
        <v>3.7551122577269321E-4</v>
      </c>
      <c r="EN109" s="274">
        <f t="shared" si="634"/>
        <v>4.2338274427695043E-4</v>
      </c>
      <c r="EO109" s="274">
        <f t="shared" si="634"/>
        <v>4.7567544022835464E-4</v>
      </c>
      <c r="EP109" s="274">
        <f t="shared" si="634"/>
        <v>5.3254418906440392E-4</v>
      </c>
      <c r="EQ109" s="274">
        <f t="shared" si="634"/>
        <v>5.9411144369483557E-4</v>
      </c>
      <c r="ER109" s="274">
        <f t="shared" si="634"/>
        <v>6.6046153808235351E-4</v>
      </c>
      <c r="ES109" s="274">
        <f t="shared" si="634"/>
        <v>7.3163503115639442E-4</v>
      </c>
      <c r="ET109" s="274">
        <f t="shared" si="634"/>
        <v>8.0762322178035302E-4</v>
      </c>
      <c r="EU109" s="274">
        <f t="shared" si="634"/>
        <v>8.8836297587461253E-4</v>
      </c>
      <c r="EV109" s="274">
        <f t="shared" si="634"/>
        <v>9.7373201415549692E-4</v>
      </c>
      <c r="EW109" s="274">
        <f t="shared" si="634"/>
        <v>1.0635448127080645E-3</v>
      </c>
      <c r="EX109" s="274">
        <f t="shared" si="634"/>
        <v>1.1575492682638444E-3</v>
      </c>
      <c r="EY109" s="274">
        <f t="shared" si="634"/>
        <v>1.2554242751974863E-3</v>
      </c>
      <c r="EZ109" s="274">
        <f t="shared" si="634"/>
        <v>1.3567783516087173E-3</v>
      </c>
      <c r="FA109" s="274">
        <f t="shared" si="634"/>
        <v>1.4611494372869461E-3</v>
      </c>
      <c r="FB109" s="274">
        <f t="shared" si="634"/>
        <v>1.5680059669026846E-3</v>
      </c>
      <c r="FC109" s="274">
        <f t="shared" si="634"/>
        <v>1.6767492976520432E-3</v>
      </c>
      <c r="FD109" s="274">
        <f t="shared" si="634"/>
        <v>1.7867175422062072E-3</v>
      </c>
      <c r="FE109" s="274">
        <f t="shared" si="634"/>
        <v>1.8971908257834048E-3</v>
      </c>
      <c r="FF109" s="274">
        <f t="shared" si="634"/>
        <v>2.0073979512417509E-3</v>
      </c>
      <c r="FG109" s="274">
        <f t="shared" si="634"/>
        <v>2.1165244192242303E-3</v>
      </c>
      <c r="FH109" s="274">
        <f t="shared" si="634"/>
        <v>2.223721712644091E-3</v>
      </c>
      <c r="FI109" s="274">
        <f t="shared" si="634"/>
        <v>2.3281177173539573E-3</v>
      </c>
      <c r="FJ109" s="274">
        <f t="shared" si="634"/>
        <v>2.4288281149306467E-3</v>
      </c>
      <c r="FK109" s="274">
        <f t="shared" si="634"/>
        <v>2.524968550381668E-3</v>
      </c>
      <c r="FL109" s="274">
        <f t="shared" si="634"/>
        <v>2.6156673484580297E-3</v>
      </c>
      <c r="FM109" s="274">
        <f t="shared" si="634"/>
        <v>2.7000785282781515E-3</v>
      </c>
      <c r="FN109" s="274">
        <f t="shared" si="634"/>
        <v>2.7773948481349064E-3</v>
      </c>
      <c r="FO109" s="274">
        <f t="shared" si="634"/>
        <v>2.8468606015008835E-3</v>
      </c>
      <c r="FP109" s="274">
        <f t="shared" si="634"/>
        <v>2.9077838819777662E-3</v>
      </c>
      <c r="FQ109" s="274">
        <f t="shared" si="634"/>
        <v>2.9595480396172979E-3</v>
      </c>
      <c r="FR109" s="274">
        <f t="shared" si="634"/>
        <v>3.0016220637650547E-3</v>
      </c>
      <c r="FS109" s="274">
        <f t="shared" si="634"/>
        <v>3.0335696481519573E-3</v>
      </c>
      <c r="FT109" s="274">
        <f t="shared" si="634"/>
        <v>3.05505672190662E-3</v>
      </c>
      <c r="FU109" s="274">
        <f t="shared" si="634"/>
        <v>3.065857264736945E-3</v>
      </c>
      <c r="FV109" s="274">
        <f t="shared" si="634"/>
        <v>3.0658572647369463E-3</v>
      </c>
      <c r="FW109" s="274">
        <f t="shared" si="634"/>
        <v>3.0550567219066248E-3</v>
      </c>
      <c r="FX109" s="274">
        <f t="shared" si="634"/>
        <v>3.0335696481519647E-3</v>
      </c>
      <c r="FY109" s="274">
        <f t="shared" si="634"/>
        <v>3.0016220637650646E-3</v>
      </c>
      <c r="FZ109" s="274">
        <f t="shared" si="634"/>
        <v>2.9595480396173105E-3</v>
      </c>
      <c r="GA109" s="274">
        <f t="shared" si="634"/>
        <v>2.9077838819777809E-3</v>
      </c>
      <c r="GB109" s="274">
        <f t="shared" si="634"/>
        <v>2.8468606015009008E-3</v>
      </c>
      <c r="GC109" s="274">
        <f t="shared" si="634"/>
        <v>2.7773948481349259E-3</v>
      </c>
      <c r="GD109" s="274">
        <f t="shared" si="634"/>
        <v>2.7000785282781728E-3</v>
      </c>
      <c r="GE109" s="274">
        <f t="shared" si="634"/>
        <v>2.6156673484580531E-3</v>
      </c>
      <c r="GF109" s="274">
        <f t="shared" si="634"/>
        <v>2.5249685503816927E-3</v>
      </c>
      <c r="GG109" s="274">
        <f t="shared" si="634"/>
        <v>2.4288281149306727E-3</v>
      </c>
      <c r="GH109" s="274">
        <f t="shared" si="634"/>
        <v>2.3281177173539846E-3</v>
      </c>
      <c r="GI109" s="274">
        <f t="shared" si="634"/>
        <v>2.2237217126441192E-3</v>
      </c>
      <c r="GJ109" s="274">
        <f t="shared" si="634"/>
        <v>2.1165244192242593E-3</v>
      </c>
      <c r="GK109" s="274">
        <f t="shared" ref="GK109:HT109" si="635">MAX(GK106:GK108)</f>
        <v>2.00739795124178E-3</v>
      </c>
      <c r="GL109" s="274">
        <f t="shared" si="635"/>
        <v>1.897190825783434E-3</v>
      </c>
      <c r="GM109" s="274">
        <f t="shared" si="635"/>
        <v>1.786717542206236E-3</v>
      </c>
      <c r="GN109" s="274">
        <f t="shared" si="635"/>
        <v>1.6767492976520722E-3</v>
      </c>
      <c r="GO109" s="274">
        <f t="shared" si="635"/>
        <v>1.5680059669027134E-3</v>
      </c>
      <c r="GP109" s="274">
        <f t="shared" si="635"/>
        <v>1.4611494372869741E-3</v>
      </c>
      <c r="GQ109" s="274">
        <f t="shared" si="635"/>
        <v>1.3567783516087446E-3</v>
      </c>
      <c r="GR109" s="274">
        <f t="shared" si="635"/>
        <v>1.2554242751975128E-3</v>
      </c>
      <c r="GS109" s="274">
        <f t="shared" si="635"/>
        <v>1.1575492682638694E-3</v>
      </c>
      <c r="GT109" s="274">
        <f t="shared" si="635"/>
        <v>1.063544812708089E-3</v>
      </c>
      <c r="GU109" s="274">
        <f t="shared" si="635"/>
        <v>9.7373201415552012E-4</v>
      </c>
      <c r="GV109" s="274">
        <f t="shared" si="635"/>
        <v>8.883629758746341E-4</v>
      </c>
      <c r="GW109" s="274">
        <f t="shared" si="635"/>
        <v>8.0762322178037373E-4</v>
      </c>
      <c r="GX109" s="274">
        <f t="shared" si="635"/>
        <v>7.3163503115641383E-4</v>
      </c>
      <c r="GY109" s="274">
        <f t="shared" si="635"/>
        <v>6.6046153808237173E-4</v>
      </c>
      <c r="GZ109" s="274">
        <f t="shared" si="635"/>
        <v>5.9411144369485259E-4</v>
      </c>
      <c r="HA109" s="274">
        <f t="shared" si="635"/>
        <v>5.3254418906441964E-4</v>
      </c>
      <c r="HB109" s="274">
        <f t="shared" si="635"/>
        <v>4.7567544022836917E-4</v>
      </c>
      <c r="HC109" s="274">
        <f t="shared" si="635"/>
        <v>4.2338274427696442E-4</v>
      </c>
      <c r="HD109" s="274">
        <f t="shared" si="635"/>
        <v>3.755112257727065E-4</v>
      </c>
      <c r="HE109" s="274">
        <f t="shared" si="635"/>
        <v>3.3187920556955491E-4</v>
      </c>
      <c r="HF109" s="274">
        <f t="shared" si="635"/>
        <v>2.9228363865701893E-4</v>
      </c>
      <c r="HG109" s="274">
        <f t="shared" si="635"/>
        <v>2.5650528335683726E-4</v>
      </c>
      <c r="HH109" s="274">
        <f t="shared" si="635"/>
        <v>2.2431353045236101E-4</v>
      </c>
      <c r="HI109" s="274">
        <f t="shared" si="635"/>
        <v>1.9547083708654182E-4</v>
      </c>
      <c r="HJ109" s="274">
        <f t="shared" si="635"/>
        <v>1.6973672604051932E-4</v>
      </c>
      <c r="HK109" s="274">
        <f t="shared" si="635"/>
        <v>1.4687132589145905E-4</v>
      </c>
      <c r="HL109" s="274">
        <f t="shared" si="635"/>
        <v>1.2663844121497668E-4</v>
      </c>
      <c r="HM109" s="274">
        <f t="shared" si="635"/>
        <v>1.0880815419513445E-4</v>
      </c>
      <c r="HN109" s="274">
        <f t="shared" si="635"/>
        <v>9.3158969564591961E-5</v>
      </c>
      <c r="HO109" s="274">
        <f t="shared" si="635"/>
        <v>7.9479523625835619E-5</v>
      </c>
      <c r="HP109" s="274">
        <f t="shared" si="635"/>
        <v>6.7569885177322259E-5</v>
      </c>
      <c r="HQ109" s="274">
        <f t="shared" si="635"/>
        <v>5.7242481522285443E-5</v>
      </c>
      <c r="HR109" s="274">
        <f t="shared" si="635"/>
        <v>4.8322686460083264E-5</v>
      </c>
      <c r="HS109" s="274">
        <f t="shared" si="635"/>
        <v>4.0649109378086927E-5</v>
      </c>
      <c r="HT109" s="274">
        <f t="shared" si="635"/>
        <v>3.4073625434037545E-5</v>
      </c>
    </row>
    <row r="110" spans="1:228" ht="15.75" x14ac:dyDescent="0.25">
      <c r="A110" s="5"/>
      <c r="B110" s="5"/>
      <c r="C110" s="5"/>
      <c r="D110" s="5"/>
      <c r="E110" s="33" t="s">
        <v>83</v>
      </c>
      <c r="F110" s="77">
        <f>IF(AND(F108&gt;0,F108&lt;1,NOT(O104="")),_xlfn.NORM.INV(($F$108+(1-$F$108)/2),$K$104,$O$104),"")</f>
        <v>1438.687348300245</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33</v>
      </c>
      <c r="F112" s="100">
        <v>1105</v>
      </c>
      <c r="G112" s="113"/>
      <c r="H112" s="46" t="s">
        <v>37</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34</v>
      </c>
      <c r="F113" s="100">
        <v>1439</v>
      </c>
      <c r="G113" s="113"/>
      <c r="H113" s="46" t="s">
        <v>38</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84</v>
      </c>
      <c r="F114" s="43">
        <f>IF(AND($F$112&gt;0,$F$113&gt;0,$F$112&lt;$F$113,NOT(O104="")),_xlfn.NORM.DIST($F$113,$K$104,$O$104,TRUE)-_xlfn.NORM.DIST($F$112,$K$104,$O$104,TRUE),"")</f>
        <v>0.80084241879578411</v>
      </c>
      <c r="G114" s="114"/>
      <c r="H114" s="46" t="s">
        <v>65</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282</v>
      </c>
      <c r="F115" s="45">
        <f>IF(AND($F$112&gt;0,$F$113&gt;0,$F$112&lt;$F$113,NOT($O$104="")),_xlfn.NORM.DIST(F112,$K$104,$O$104,TRUE),"")</f>
        <v>9.9578790602108003E-2</v>
      </c>
      <c r="G115" s="114"/>
      <c r="H115" s="46" t="s">
        <v>66</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283</v>
      </c>
      <c r="F116" s="44">
        <f>IF(AND($F$112&gt;0,$F$113&gt;0,$F$112&lt;$F$113,NOT($O$104="")),1-_xlfn.NORM.DIST(F113,$K$104,$O$104,TRUE),"")</f>
        <v>9.9578790602107947E-2</v>
      </c>
      <c r="G116" s="114"/>
      <c r="H116" s="46" t="s">
        <v>64</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81</v>
      </c>
      <c r="C138" s="11"/>
      <c r="D138" s="11"/>
      <c r="E138" s="11"/>
      <c r="F138" s="11"/>
      <c r="G138" s="108"/>
      <c r="H138" s="12"/>
      <c r="I138" s="12"/>
      <c r="J138" s="12"/>
      <c r="K138" s="11"/>
      <c r="L138" s="11"/>
      <c r="M138" s="11"/>
      <c r="N138" s="13"/>
      <c r="O138" s="298"/>
      <c r="P138" s="11"/>
      <c r="W138" s="5"/>
      <c r="X138" s="5"/>
      <c r="Y138" s="5"/>
    </row>
    <row r="139" spans="1:25" x14ac:dyDescent="0.25">
      <c r="A139" s="2"/>
      <c r="B139" s="10" t="s">
        <v>91</v>
      </c>
      <c r="C139" s="11"/>
      <c r="D139" s="11"/>
      <c r="E139" s="11"/>
      <c r="F139" s="11"/>
      <c r="G139" s="108"/>
      <c r="H139" s="12"/>
      <c r="I139" s="12"/>
      <c r="J139" s="12"/>
      <c r="K139" s="11"/>
      <c r="L139" s="11"/>
      <c r="M139" s="11"/>
      <c r="N139" s="13"/>
      <c r="O139" s="298"/>
      <c r="P139" s="11"/>
      <c r="W139" s="5"/>
      <c r="X139" s="5"/>
      <c r="Y139" s="5"/>
    </row>
    <row r="140" spans="1:25" x14ac:dyDescent="0.25">
      <c r="A140" s="2"/>
      <c r="B140" s="10" t="s">
        <v>56</v>
      </c>
      <c r="C140" s="11"/>
      <c r="D140" s="11"/>
      <c r="E140" s="11"/>
      <c r="F140" s="11"/>
      <c r="G140" s="108"/>
      <c r="H140" s="12"/>
      <c r="I140" s="12"/>
      <c r="J140" s="12"/>
      <c r="K140" s="11"/>
      <c r="L140" s="11"/>
      <c r="M140" s="11"/>
      <c r="N140" s="13"/>
      <c r="O140" s="298"/>
      <c r="P140" s="11"/>
      <c r="W140" s="5"/>
      <c r="X140" s="5"/>
      <c r="Y140" s="5"/>
    </row>
    <row r="141" spans="1:25" x14ac:dyDescent="0.25">
      <c r="A141" s="2"/>
      <c r="B141" s="10" t="s">
        <v>57</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82</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4j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43" t="s">
        <v>145</v>
      </c>
      <c r="C148" s="343"/>
      <c r="D148" s="343"/>
      <c r="E148" s="343"/>
      <c r="F148" s="343"/>
      <c r="G148" s="343"/>
      <c r="H148" s="343"/>
      <c r="I148" s="343"/>
      <c r="J148" s="343"/>
      <c r="K148" s="48"/>
      <c r="L148" s="48"/>
      <c r="M148" s="48"/>
      <c r="N148" s="5"/>
      <c r="O148" s="5"/>
      <c r="P148" s="5"/>
      <c r="Q148" s="5"/>
      <c r="R148" s="5"/>
      <c r="S148" s="5"/>
      <c r="T148" s="5"/>
      <c r="U148" s="5"/>
      <c r="V148" s="5"/>
      <c r="W148" s="5"/>
      <c r="X148" s="5"/>
      <c r="Y148" s="5"/>
    </row>
    <row r="149" spans="1:25" x14ac:dyDescent="0.25">
      <c r="A149" s="2"/>
      <c r="B149" s="343" t="s">
        <v>146</v>
      </c>
      <c r="C149" s="343"/>
      <c r="D149" s="343"/>
      <c r="E149" s="343"/>
      <c r="F149" s="343"/>
      <c r="G149" s="343"/>
      <c r="H149" s="343"/>
      <c r="I149" s="343"/>
      <c r="J149" s="343"/>
      <c r="K149" s="48"/>
      <c r="L149" s="48"/>
      <c r="M149" s="48"/>
      <c r="N149" s="5"/>
      <c r="O149" s="5"/>
      <c r="P149" s="5"/>
      <c r="Q149" s="5"/>
      <c r="R149" s="5"/>
      <c r="S149" s="5"/>
      <c r="T149" s="5"/>
      <c r="U149" s="5"/>
      <c r="V149" s="5"/>
      <c r="W149" s="5"/>
      <c r="X149" s="5"/>
      <c r="Y149" s="5"/>
    </row>
    <row r="150" spans="1:25" x14ac:dyDescent="0.25">
      <c r="A150" s="2"/>
      <c r="B150" s="343" t="s">
        <v>95</v>
      </c>
      <c r="C150" s="343"/>
      <c r="D150" s="343"/>
      <c r="E150" s="343"/>
      <c r="F150" s="343"/>
      <c r="G150" s="343"/>
      <c r="H150" s="343"/>
      <c r="I150" s="343"/>
      <c r="J150" s="343"/>
      <c r="K150" s="48"/>
      <c r="L150" s="48"/>
      <c r="M150" s="48"/>
      <c r="N150" s="5"/>
      <c r="O150" s="5"/>
      <c r="P150" s="5"/>
      <c r="Q150" s="5"/>
      <c r="R150" s="5"/>
      <c r="S150" s="5"/>
      <c r="T150" s="5"/>
      <c r="U150" s="5"/>
      <c r="V150" s="5"/>
      <c r="W150" s="5"/>
      <c r="X150" s="5"/>
      <c r="Y150" s="5"/>
    </row>
    <row r="151" spans="1:25" x14ac:dyDescent="0.25">
      <c r="A151" s="2"/>
      <c r="B151" s="343" t="s">
        <v>228</v>
      </c>
      <c r="C151" s="343"/>
      <c r="D151" s="343"/>
      <c r="E151" s="343"/>
      <c r="F151" s="343"/>
      <c r="G151" s="343"/>
      <c r="H151" s="343"/>
      <c r="I151" s="343"/>
      <c r="J151" s="343"/>
      <c r="K151" s="48"/>
      <c r="L151" s="48"/>
      <c r="M151" s="48"/>
      <c r="N151" s="5"/>
      <c r="O151" s="5"/>
      <c r="P151" s="5"/>
      <c r="Q151" s="5"/>
      <c r="R151" s="5"/>
      <c r="S151" s="5"/>
      <c r="T151" s="5"/>
      <c r="U151" s="5"/>
      <c r="V151" s="5"/>
      <c r="W151" s="5"/>
      <c r="X151" s="5"/>
      <c r="Y151" s="5"/>
    </row>
    <row r="152" spans="1:25" x14ac:dyDescent="0.25">
      <c r="A152" s="2"/>
      <c r="B152" s="343" t="s">
        <v>96</v>
      </c>
      <c r="C152" s="343"/>
      <c r="D152" s="343"/>
      <c r="E152" s="343"/>
      <c r="F152" s="343"/>
      <c r="G152" s="343"/>
      <c r="H152" s="343"/>
      <c r="I152" s="343"/>
      <c r="J152" s="343"/>
      <c r="K152" s="48"/>
      <c r="L152" s="48"/>
      <c r="M152" s="48"/>
      <c r="N152" s="5"/>
      <c r="O152" s="5"/>
      <c r="P152" s="5"/>
      <c r="Q152" s="5"/>
      <c r="R152" s="5"/>
      <c r="S152" s="5"/>
      <c r="T152" s="5"/>
      <c r="U152" s="5"/>
      <c r="V152" s="5"/>
      <c r="W152" s="5"/>
      <c r="X152" s="5"/>
      <c r="Y152" s="5"/>
    </row>
    <row r="153" spans="1:25" x14ac:dyDescent="0.25">
      <c r="A153" s="2"/>
      <c r="B153" s="155" t="s">
        <v>223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93</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222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807</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808</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809</v>
      </c>
    </row>
    <row r="161" spans="1:13" x14ac:dyDescent="0.25">
      <c r="B161" s="155" t="s">
        <v>92</v>
      </c>
    </row>
    <row r="162" spans="1:13" x14ac:dyDescent="0.25">
      <c r="B162" s="344" t="s">
        <v>814</v>
      </c>
      <c r="C162" s="344"/>
      <c r="D162" s="344"/>
      <c r="E162" s="344"/>
      <c r="F162" s="344"/>
      <c r="G162" s="344"/>
      <c r="H162" s="34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838</v>
      </c>
      <c r="C1" s="5"/>
      <c r="D1" s="5"/>
      <c r="E1" s="2"/>
      <c r="F1" s="2"/>
      <c r="G1" s="5"/>
      <c r="H1" s="2"/>
      <c r="I1" s="2"/>
      <c r="J1" s="5"/>
      <c r="K1" s="5"/>
      <c r="L1" s="5"/>
      <c r="M1" s="347" t="s">
        <v>77</v>
      </c>
      <c r="N1" s="348"/>
      <c r="O1" s="363" t="str">
        <f>VLOOKUP(M1,VLookups!A43:C44,3,FALSE)</f>
        <v>Show the likelihood that the SPERT estimates will be EQUAL TO or GREATER THAN an uncertainty</v>
      </c>
      <c r="P1" s="363"/>
      <c r="Q1" s="363"/>
      <c r="R1" s="363"/>
      <c r="S1" s="363"/>
      <c r="T1" s="363"/>
      <c r="U1" s="5"/>
    </row>
    <row r="2" spans="1:225" ht="15" customHeight="1" x14ac:dyDescent="0.25">
      <c r="B2" s="25"/>
      <c r="C2" s="25"/>
      <c r="D2" s="25"/>
      <c r="E2" s="26"/>
      <c r="F2" s="26"/>
      <c r="G2" s="25"/>
      <c r="H2" s="26"/>
      <c r="I2" s="26"/>
      <c r="J2" s="5"/>
      <c r="K2" s="5"/>
      <c r="L2" s="5"/>
      <c r="M2" s="367" t="s">
        <v>74</v>
      </c>
      <c r="N2" s="367" t="s">
        <v>75</v>
      </c>
      <c r="O2" s="364" t="s">
        <v>55</v>
      </c>
      <c r="P2" s="365"/>
      <c r="Q2" s="365"/>
      <c r="R2" s="365"/>
      <c r="S2" s="365"/>
      <c r="T2" s="36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68"/>
      <c r="N3" s="368"/>
      <c r="O3" s="101">
        <v>0.1</v>
      </c>
      <c r="P3" s="54">
        <v>0.9</v>
      </c>
      <c r="Q3" s="54">
        <v>0.85</v>
      </c>
      <c r="R3" s="54">
        <v>0.8</v>
      </c>
      <c r="S3" s="54">
        <v>0.75</v>
      </c>
      <c r="T3" s="54">
        <v>0.7</v>
      </c>
      <c r="U3" s="5"/>
      <c r="V3" s="168" t="s">
        <v>190</v>
      </c>
      <c r="DT3" s="168" t="s">
        <v>184</v>
      </c>
      <c r="HQ3" s="171" t="s">
        <v>232</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25.45584412271571</v>
      </c>
      <c r="L4" s="228">
        <f>IF(K4="","",K4^2)</f>
        <v>648</v>
      </c>
      <c r="M4" s="224">
        <v>150</v>
      </c>
      <c r="N4" s="291">
        <f>IF(AND(M4&gt;0,C4&gt;0,NOT(K4="")),ABS(VLOOKUP($M$1,VLookups!$A$43:$B$44,2,FALSE)-_xlfn.NORM.DIST(M4,G4,K4,TRUE)),"")</f>
        <v>0.88070358534178228</v>
      </c>
      <c r="O4" s="229">
        <f>IF(AND($B4&gt;0,$C4&gt;0,$D4&gt;0,NOT(ISBLANK($H4))),_xlfn.NORM.INV(ABS(VLOOKUP($M$1,VLookups!$A$43:$B$44,2,FALSE)-O$3),$G4,$K4),"")</f>
        <v>87.377023112274358</v>
      </c>
      <c r="P4" s="230">
        <f>IF(AND($B4&gt;0,$C4&gt;0,$D4&gt;0,NOT(ISBLANK($H4))),_xlfn.NORM.INV(ABS(VLOOKUP($M$1,VLookups!$A$43:$B$44,2,FALSE)-P$3),$G4,$K4),"")</f>
        <v>152.62297688772566</v>
      </c>
      <c r="Q4" s="229">
        <f>IF(AND($B4&gt;0,$C4&gt;0,$D4&gt;0,NOT(ISBLANK($H4))),_xlfn.NORM.INV(ABS(VLOOKUP($M$1,VLookups!$A$43:$B$44,2,FALSE)-Q$3),$G4,$K4),"")</f>
        <v>146.38328680653183</v>
      </c>
      <c r="R4" s="230">
        <f>IF(AND($B4&gt;0,$C4&gt;0,$D4&gt;0,NOT(ISBLANK($H4))),_xlfn.NORM.INV(ABS(VLOOKUP($M$1,VLookups!$A$43:$B$44,2,FALSE)-R$3),$G4,$K4),"")</f>
        <v>141.42417893219982</v>
      </c>
      <c r="S4" s="229">
        <f>IF(AND($B4&gt;0,$C4&gt;0,$D4&gt;0,NOT(ISBLANK($H4))),_xlfn.NORM.INV(ABS(VLOOKUP($M$1,VLookups!$A$43:$B$44,2,FALSE)-S$3),$G4,$K4),"")</f>
        <v>137.16970594336092</v>
      </c>
      <c r="T4" s="230">
        <f>IF(AND($B4&gt;0,$C4&gt;0,$D4&gt;0,NOT(ISBLANK($H4))),_xlfn.NORM.INV(ABS(VLOOKUP($M$1,VLookups!$A$43:$B$44,2,FALSE)-T$3),$G4,$K4),"")</f>
        <v>133.34905770936808</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6.9836890466281097E-6</v>
      </c>
      <c r="DU4" s="170">
        <f t="shared" si="6"/>
        <v>9.4795121068745269E-6</v>
      </c>
      <c r="DV4" s="170">
        <f t="shared" si="6"/>
        <v>1.2788106579149738E-5</v>
      </c>
      <c r="DW4" s="170">
        <f t="shared" si="6"/>
        <v>1.7145323290894139E-5</v>
      </c>
      <c r="DX4" s="170">
        <f t="shared" si="6"/>
        <v>2.2845690021654262E-5</v>
      </c>
      <c r="DY4" s="170">
        <f t="shared" si="6"/>
        <v>3.0253947643787612E-5</v>
      </c>
      <c r="DZ4" s="170">
        <f t="shared" si="6"/>
        <v>3.9817958718731832E-5</v>
      </c>
      <c r="EA4" s="170">
        <f t="shared" si="6"/>
        <v>5.2082893396559735E-5</v>
      </c>
      <c r="EB4" s="170">
        <f t="shared" si="6"/>
        <v>6.7706503047658628E-5</v>
      </c>
      <c r="EC4" s="170">
        <f t="shared" si="6"/>
        <v>8.7475177871097068E-5</v>
      </c>
      <c r="ED4" s="170">
        <f t="shared" si="6"/>
        <v>1.123203517157697E-4</v>
      </c>
      <c r="EE4" s="170">
        <f t="shared" si="6"/>
        <v>1.4333466807667933E-4</v>
      </c>
      <c r="EF4" s="170">
        <f t="shared" si="6"/>
        <v>1.8178716017091829E-4</v>
      </c>
      <c r="EG4" s="170">
        <f t="shared" si="6"/>
        <v>2.2913653179589992E-4</v>
      </c>
      <c r="EH4" s="170">
        <f t="shared" si="6"/>
        <v>2.870414632512783E-4</v>
      </c>
      <c r="EI4" s="170">
        <f t="shared" si="6"/>
        <v>3.573667191490087E-4</v>
      </c>
      <c r="EJ4" s="170">
        <f t="shared" si="6"/>
        <v>4.4218371566232711E-4</v>
      </c>
      <c r="EK4" s="170">
        <f t="shared" si="6"/>
        <v>5.4376412847756839E-4</v>
      </c>
      <c r="EL4" s="170">
        <f t="shared" si="6"/>
        <v>6.6456510509785879E-4</v>
      </c>
      <c r="EM4" s="170">
        <f t="shared" si="6"/>
        <v>8.0720470181486735E-4</v>
      </c>
      <c r="EN4" s="170">
        <f t="shared" si="6"/>
        <v>9.7442631095791266E-4</v>
      </c>
      <c r="EO4" s="170">
        <f t="shared" si="6"/>
        <v>1.1690510896494939E-3</v>
      </c>
      <c r="EP4" s="170">
        <f t="shared" si="6"/>
        <v>1.3939177548137841E-3</v>
      </c>
      <c r="EQ4" s="170">
        <f t="shared" si="6"/>
        <v>1.6518095725504072E-3</v>
      </c>
      <c r="ER4" s="170">
        <f t="shared" si="6"/>
        <v>1.945368938166221E-3</v>
      </c>
      <c r="ES4" s="170">
        <f t="shared" si="6"/>
        <v>2.2770006030423812E-3</v>
      </c>
      <c r="ET4" s="170">
        <f t="shared" si="6"/>
        <v>2.6487653342492784E-3</v>
      </c>
      <c r="EU4" s="170">
        <f t="shared" si="6"/>
        <v>3.0622665617123712E-3</v>
      </c>
      <c r="EV4" s="170">
        <f t="shared" si="6"/>
        <v>3.5185333368301804E-3</v>
      </c>
      <c r="EW4" s="170">
        <f t="shared" si="6"/>
        <v>4.0179036499068859E-3</v>
      </c>
      <c r="EX4" s="170">
        <f t="shared" si="6"/>
        <v>4.5599127809866453E-3</v>
      </c>
      <c r="EY4" s="170">
        <f t="shared" si="6"/>
        <v>5.1431918371915306E-3</v>
      </c>
      <c r="EZ4" s="170">
        <f t="shared" ref="EZ4:GE4" si="7">IF(ISNONTEXT($K4),_xlfn.NORM.DIST(BC4,$G4,$K4,FALSE),NA())</f>
        <v>5.7653819086193698E-3</v>
      </c>
      <c r="FA4" s="170">
        <f t="shared" si="7"/>
        <v>6.4230693089353261E-3</v>
      </c>
      <c r="FB4" s="170">
        <f t="shared" si="7"/>
        <v>7.1117471202642576E-3</v>
      </c>
      <c r="FC4" s="170">
        <f t="shared" si="7"/>
        <v>7.825807712601468E-3</v>
      </c>
      <c r="FD4" s="170">
        <f t="shared" si="7"/>
        <v>8.5585700502638379E-3</v>
      </c>
      <c r="FE4" s="170">
        <f t="shared" si="7"/>
        <v>9.302344445742872E-3</v>
      </c>
      <c r="FF4" s="170">
        <f t="shared" si="7"/>
        <v>1.0048536009091242E-2</v>
      </c>
      <c r="FG4" s="170">
        <f t="shared" si="7"/>
        <v>1.0787786423451953E-2</v>
      </c>
      <c r="FH4" s="170">
        <f t="shared" si="7"/>
        <v>1.1510151927925556E-2</v>
      </c>
      <c r="FI4" s="170">
        <f t="shared" si="7"/>
        <v>1.2205313596325623E-2</v>
      </c>
      <c r="FJ4" s="170">
        <f t="shared" si="7"/>
        <v>1.2862814263572735E-2</v>
      </c>
      <c r="FK4" s="170">
        <f t="shared" si="7"/>
        <v>1.3472314873959673E-2</v>
      </c>
      <c r="FL4" s="170">
        <f t="shared" si="7"/>
        <v>1.4023861708212725E-2</v>
      </c>
      <c r="FM4" s="170">
        <f t="shared" si="7"/>
        <v>1.4508154980412509E-2</v>
      </c>
      <c r="FN4" s="170">
        <f t="shared" si="7"/>
        <v>1.4916808756039648E-2</v>
      </c>
      <c r="FO4" s="170">
        <f t="shared" si="7"/>
        <v>1.5242592080582108E-2</v>
      </c>
      <c r="FP4" s="170">
        <f t="shared" si="7"/>
        <v>1.5479641648764012E-2</v>
      </c>
      <c r="FQ4" s="170">
        <f t="shared" si="7"/>
        <v>1.5623637281705235E-2</v>
      </c>
      <c r="FR4" s="170">
        <f t="shared" si="7"/>
        <v>1.5671932876326563E-2</v>
      </c>
      <c r="FS4" s="170">
        <f t="shared" si="7"/>
        <v>1.5623637281705235E-2</v>
      </c>
      <c r="FT4" s="170">
        <f t="shared" si="7"/>
        <v>1.5479641648764012E-2</v>
      </c>
      <c r="FU4" s="170">
        <f t="shared" si="7"/>
        <v>1.5242592080582108E-2</v>
      </c>
      <c r="FV4" s="170">
        <f t="shared" si="7"/>
        <v>1.4916808756039648E-2</v>
      </c>
      <c r="FW4" s="170">
        <f t="shared" si="7"/>
        <v>1.4508154980412509E-2</v>
      </c>
      <c r="FX4" s="170">
        <f t="shared" si="7"/>
        <v>1.4023861708212725E-2</v>
      </c>
      <c r="FY4" s="170">
        <f t="shared" si="7"/>
        <v>1.3472314873959673E-2</v>
      </c>
      <c r="FZ4" s="170">
        <f t="shared" si="7"/>
        <v>1.2862814263572735E-2</v>
      </c>
      <c r="GA4" s="170">
        <f t="shared" si="7"/>
        <v>1.2205313596325623E-2</v>
      </c>
      <c r="GB4" s="170">
        <f t="shared" si="7"/>
        <v>1.1510151927925556E-2</v>
      </c>
      <c r="GC4" s="170">
        <f t="shared" si="7"/>
        <v>1.0787786423451953E-2</v>
      </c>
      <c r="GD4" s="170">
        <f t="shared" si="7"/>
        <v>1.0048536009091242E-2</v>
      </c>
      <c r="GE4" s="170">
        <f t="shared" si="7"/>
        <v>9.302344445742872E-3</v>
      </c>
      <c r="GF4" s="170">
        <f t="shared" ref="GF4:HK4" si="8">IF(ISNONTEXT($K4),_xlfn.NORM.DIST(CI4,$G4,$K4,FALSE),NA())</f>
        <v>8.5585700502638379E-3</v>
      </c>
      <c r="GG4" s="170">
        <f t="shared" si="8"/>
        <v>7.825807712601468E-3</v>
      </c>
      <c r="GH4" s="170">
        <f t="shared" si="8"/>
        <v>7.1117471202642576E-3</v>
      </c>
      <c r="GI4" s="170">
        <f t="shared" si="8"/>
        <v>6.4230693089353261E-3</v>
      </c>
      <c r="GJ4" s="170">
        <f t="shared" si="8"/>
        <v>5.7653819086193698E-3</v>
      </c>
      <c r="GK4" s="170">
        <f t="shared" si="8"/>
        <v>5.1431918371915306E-3</v>
      </c>
      <c r="GL4" s="170">
        <f t="shared" si="8"/>
        <v>4.5599127809866453E-3</v>
      </c>
      <c r="GM4" s="170">
        <f t="shared" si="8"/>
        <v>4.0179036499068859E-3</v>
      </c>
      <c r="GN4" s="170">
        <f t="shared" si="8"/>
        <v>3.5185333368301804E-3</v>
      </c>
      <c r="GO4" s="170">
        <f t="shared" si="8"/>
        <v>3.0622665617123712E-3</v>
      </c>
      <c r="GP4" s="170">
        <f t="shared" si="8"/>
        <v>2.6487653342492784E-3</v>
      </c>
      <c r="GQ4" s="170">
        <f t="shared" si="8"/>
        <v>2.2770006030423812E-3</v>
      </c>
      <c r="GR4" s="170">
        <f t="shared" si="8"/>
        <v>1.945368938166221E-3</v>
      </c>
      <c r="GS4" s="170">
        <f t="shared" si="8"/>
        <v>1.6518095725504072E-3</v>
      </c>
      <c r="GT4" s="170">
        <f t="shared" si="8"/>
        <v>1.3939177548137841E-3</v>
      </c>
      <c r="GU4" s="170">
        <f t="shared" si="8"/>
        <v>1.1690510896494939E-3</v>
      </c>
      <c r="GV4" s="170">
        <f t="shared" si="8"/>
        <v>9.7442631095791266E-4</v>
      </c>
      <c r="GW4" s="170">
        <f t="shared" si="8"/>
        <v>8.0720470181486735E-4</v>
      </c>
      <c r="GX4" s="170">
        <f t="shared" si="8"/>
        <v>6.6456510509785879E-4</v>
      </c>
      <c r="GY4" s="170">
        <f t="shared" si="8"/>
        <v>5.4376412847756839E-4</v>
      </c>
      <c r="GZ4" s="170">
        <f t="shared" si="8"/>
        <v>4.4218371566232711E-4</v>
      </c>
      <c r="HA4" s="170">
        <f t="shared" si="8"/>
        <v>3.573667191490087E-4</v>
      </c>
      <c r="HB4" s="170">
        <f t="shared" si="8"/>
        <v>2.870414632512783E-4</v>
      </c>
      <c r="HC4" s="170">
        <f t="shared" si="8"/>
        <v>2.2913653179589992E-4</v>
      </c>
      <c r="HD4" s="170">
        <f t="shared" si="8"/>
        <v>1.8178716017091829E-4</v>
      </c>
      <c r="HE4" s="170">
        <f t="shared" si="8"/>
        <v>1.4333466807667933E-4</v>
      </c>
      <c r="HF4" s="170">
        <f t="shared" si="8"/>
        <v>1.123203517157697E-4</v>
      </c>
      <c r="HG4" s="170">
        <f t="shared" si="8"/>
        <v>8.7475177871097068E-5</v>
      </c>
      <c r="HH4" s="170">
        <f t="shared" si="8"/>
        <v>6.7706503047658628E-5</v>
      </c>
      <c r="HI4" s="170">
        <f t="shared" si="8"/>
        <v>5.2082893396559735E-5</v>
      </c>
      <c r="HJ4" s="170">
        <f t="shared" si="8"/>
        <v>3.9817958718731832E-5</v>
      </c>
      <c r="HK4" s="170">
        <f t="shared" si="8"/>
        <v>3.0253947643787612E-5</v>
      </c>
      <c r="HL4" s="170">
        <f t="shared" ref="HL4:HP4" si="9">IF(ISNONTEXT($K4),_xlfn.NORM.DIST(DO4,$G4,$K4,FALSE),NA())</f>
        <v>2.2845690021654262E-5</v>
      </c>
      <c r="HM4" s="170">
        <f t="shared" si="9"/>
        <v>1.7145323290894139E-5</v>
      </c>
      <c r="HN4" s="170">
        <f t="shared" si="9"/>
        <v>1.2788106579149738E-5</v>
      </c>
      <c r="HO4" s="170">
        <f t="shared" si="9"/>
        <v>9.4795121068745269E-6</v>
      </c>
      <c r="HP4" s="170">
        <f t="shared" si="9"/>
        <v>6.9836890466281097E-6</v>
      </c>
    </row>
    <row r="5" spans="1:225" hidden="1" x14ac:dyDescent="0.25">
      <c r="A5" s="2"/>
      <c r="B5" s="91">
        <f>SUM(B4:B4)</f>
        <v>60</v>
      </c>
      <c r="C5" s="91">
        <f>SUM(C4:C4)</f>
        <v>120</v>
      </c>
      <c r="D5" s="91">
        <f>SUM(D4:D4)</f>
        <v>180</v>
      </c>
      <c r="E5" s="37"/>
      <c r="F5" s="37"/>
      <c r="G5" s="91">
        <f>SUM(G4:G4)</f>
        <v>120</v>
      </c>
      <c r="H5" s="5"/>
      <c r="I5" s="5"/>
      <c r="J5" s="92">
        <f>IF(K4="","",SQRT(L5))</f>
        <v>25.45584412271571</v>
      </c>
      <c r="K5" s="92"/>
      <c r="L5" s="73">
        <f>IF(L4="","",SUM(L4:L4))</f>
        <v>648</v>
      </c>
      <c r="M5" s="91">
        <f>IF(SUM(M4:M4)=0,"",SUM(M4:M4))</f>
        <v>150</v>
      </c>
      <c r="N5" s="79">
        <f>IF(OR(J5="",M5=""),"",ABS(VLOOKUP($M$1,VLookups!$A$43:$B$44,2,FALSE)-_xlfn.NORM.DIST(M5,G5,J5,TRUE)))</f>
        <v>0.88070358534178228</v>
      </c>
      <c r="O5" s="93">
        <f t="shared" ref="O5:T5" si="10">SUM(O4:O4)</f>
        <v>87.377023112274358</v>
      </c>
      <c r="P5" s="93">
        <f t="shared" si="10"/>
        <v>152.62297688772566</v>
      </c>
      <c r="Q5" s="93">
        <f t="shared" si="10"/>
        <v>146.38328680653183</v>
      </c>
      <c r="R5" s="93">
        <f t="shared" si="10"/>
        <v>141.42417893219982</v>
      </c>
      <c r="S5" s="93">
        <f t="shared" si="10"/>
        <v>137.16970594336092</v>
      </c>
      <c r="T5" s="93">
        <f t="shared" si="10"/>
        <v>133.34905770936808</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55" t="s">
        <v>80</v>
      </c>
      <c r="C7" s="356"/>
      <c r="D7" s="357"/>
      <c r="E7" s="5"/>
      <c r="F7" s="5"/>
      <c r="G7" s="5"/>
      <c r="H7" s="5"/>
      <c r="I7" s="5"/>
      <c r="J7" s="33" t="s">
        <v>89</v>
      </c>
      <c r="K7" s="33"/>
      <c r="L7" s="33"/>
      <c r="M7" s="98">
        <v>1000</v>
      </c>
      <c r="N7" s="41">
        <f>IF(OR(J5="",M7=""),"",ABS(VLOOKUP($M$1,VLookups!$A$43:$B$44,2,FALSE)-_xlfn.NORM.DIST(M7,G5,J5,TRUE)))</f>
        <v>1</v>
      </c>
      <c r="O7" s="67">
        <f>IF($J$5="","",_xlfn.NORM.INV(ABS(VLOOKUP($M$1,VLookups!$A$43:$B$44,2,FALSE)-O$3),$G$5,$J5))</f>
        <v>87.377023112274358</v>
      </c>
      <c r="P7" s="68">
        <f>IF($J$5="","",_xlfn.NORM.INV(ABS(VLOOKUP($M$1,VLookups!$A$43:$B$44,2,FALSE)-P$3),$G$5,$J5))</f>
        <v>152.62297688772566</v>
      </c>
      <c r="Q7" s="69">
        <f>IF($J$5="","",_xlfn.NORM.INV(ABS(VLOOKUP($M$1,VLookups!$A$43:$B$44,2,FALSE)-Q$3),$G$5,$J5))</f>
        <v>146.38328680653183</v>
      </c>
      <c r="R7" s="70">
        <f>IF($J$5="","",_xlfn.NORM.INV(ABS(VLOOKUP($M$1,VLookups!$A$43:$B$44,2,FALSE)-R$3),$G$5,$J5))</f>
        <v>141.42417893219982</v>
      </c>
      <c r="S7" s="71">
        <f>IF($J$5="","",_xlfn.NORM.INV(ABS(VLOOKUP($M$1,VLookups!$A$43:$B$44,2,FALSE)-S$3),$G$5,$J5))</f>
        <v>137.16970594336092</v>
      </c>
      <c r="T7" s="72">
        <f>IF($J$5="","",_xlfn.NORM.INV(ABS(VLOOKUP($M$1,VLookups!$A$43:$B$44,2,FALSE)-T$3),$G$5,$J5))</f>
        <v>133.34905770936808</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6.9836890466281097E-6</v>
      </c>
      <c r="DU8" s="212">
        <f t="shared" ref="DU8:GF8" si="11">IF(AND($D$13&gt;0,$D$14&gt;0),IF(OR(X4&lt;$D$13,X4=$D$13),DU4,0),"")</f>
        <v>9.4795121068745269E-6</v>
      </c>
      <c r="DV8" s="212">
        <f t="shared" si="11"/>
        <v>1.2788106579149738E-5</v>
      </c>
      <c r="DW8" s="212">
        <f t="shared" si="11"/>
        <v>1.7145323290894139E-5</v>
      </c>
      <c r="DX8" s="212">
        <f t="shared" si="11"/>
        <v>2.2845690021654262E-5</v>
      </c>
      <c r="DY8" s="212">
        <f t="shared" si="11"/>
        <v>3.0253947643787612E-5</v>
      </c>
      <c r="DZ8" s="212">
        <f t="shared" si="11"/>
        <v>3.9817958718731832E-5</v>
      </c>
      <c r="EA8" s="212">
        <f t="shared" si="11"/>
        <v>5.2082893396559735E-5</v>
      </c>
      <c r="EB8" s="212">
        <f t="shared" si="11"/>
        <v>6.7706503047658628E-5</v>
      </c>
      <c r="EC8" s="212">
        <f t="shared" si="11"/>
        <v>8.7475177871097068E-5</v>
      </c>
      <c r="ED8" s="212">
        <f t="shared" si="11"/>
        <v>1.123203517157697E-4</v>
      </c>
      <c r="EE8" s="212">
        <f t="shared" si="11"/>
        <v>1.4333466807667933E-4</v>
      </c>
      <c r="EF8" s="212">
        <f t="shared" si="11"/>
        <v>1.8178716017091829E-4</v>
      </c>
      <c r="EG8" s="212">
        <f t="shared" si="11"/>
        <v>2.2913653179589992E-4</v>
      </c>
      <c r="EH8" s="212">
        <f t="shared" si="11"/>
        <v>2.870414632512783E-4</v>
      </c>
      <c r="EI8" s="212">
        <f t="shared" si="11"/>
        <v>3.573667191490087E-4</v>
      </c>
      <c r="EJ8" s="212">
        <f t="shared" si="11"/>
        <v>4.4218371566232711E-4</v>
      </c>
      <c r="EK8" s="212">
        <f t="shared" si="11"/>
        <v>5.4376412847756839E-4</v>
      </c>
      <c r="EL8" s="212">
        <f t="shared" si="11"/>
        <v>6.6456510509785879E-4</v>
      </c>
      <c r="EM8" s="212">
        <f t="shared" si="11"/>
        <v>8.0720470181486735E-4</v>
      </c>
      <c r="EN8" s="212">
        <f t="shared" si="11"/>
        <v>9.7442631095791266E-4</v>
      </c>
      <c r="EO8" s="212">
        <f t="shared" si="11"/>
        <v>1.1690510896494939E-3</v>
      </c>
      <c r="EP8" s="212">
        <f t="shared" si="11"/>
        <v>1.3939177548137841E-3</v>
      </c>
      <c r="EQ8" s="212">
        <f t="shared" si="11"/>
        <v>1.6518095725504072E-3</v>
      </c>
      <c r="ER8" s="212">
        <f t="shared" si="11"/>
        <v>1.945368938166221E-3</v>
      </c>
      <c r="ES8" s="212">
        <f t="shared" si="11"/>
        <v>2.2770006030423812E-3</v>
      </c>
      <c r="ET8" s="212">
        <f t="shared" si="11"/>
        <v>2.6487653342492784E-3</v>
      </c>
      <c r="EU8" s="212">
        <f t="shared" si="11"/>
        <v>3.0622665617123712E-3</v>
      </c>
      <c r="EV8" s="212">
        <f t="shared" si="11"/>
        <v>3.5185333368301804E-3</v>
      </c>
      <c r="EW8" s="212">
        <f t="shared" si="11"/>
        <v>4.0179036499068859E-3</v>
      </c>
      <c r="EX8" s="212">
        <f t="shared" si="11"/>
        <v>4.5599127809866453E-3</v>
      </c>
      <c r="EY8" s="212">
        <f t="shared" si="11"/>
        <v>5.1431918371915306E-3</v>
      </c>
      <c r="EZ8" s="212">
        <f t="shared" si="11"/>
        <v>5.7653819086193698E-3</v>
      </c>
      <c r="FA8" s="212">
        <f t="shared" si="11"/>
        <v>6.4230693089353261E-3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845</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7.1117471202642576E-3</v>
      </c>
      <c r="FC9" s="212">
        <f t="shared" si="13"/>
        <v>7.825807712601468E-3</v>
      </c>
      <c r="FD9" s="212">
        <f t="shared" si="13"/>
        <v>8.5585700502638379E-3</v>
      </c>
      <c r="FE9" s="212">
        <f t="shared" si="13"/>
        <v>9.302344445742872E-3</v>
      </c>
      <c r="FF9" s="212">
        <f t="shared" si="13"/>
        <v>1.0048536009091242E-2</v>
      </c>
      <c r="FG9" s="212">
        <f t="shared" si="13"/>
        <v>1.0787786423451953E-2</v>
      </c>
      <c r="FH9" s="212">
        <f t="shared" si="13"/>
        <v>1.1510151927925556E-2</v>
      </c>
      <c r="FI9" s="212">
        <f t="shared" si="13"/>
        <v>1.2205313596325623E-2</v>
      </c>
      <c r="FJ9" s="212">
        <f t="shared" si="13"/>
        <v>1.2862814263572735E-2</v>
      </c>
      <c r="FK9" s="212">
        <f t="shared" si="13"/>
        <v>1.3472314873959673E-2</v>
      </c>
      <c r="FL9" s="212">
        <f t="shared" si="13"/>
        <v>1.4023861708212725E-2</v>
      </c>
      <c r="FM9" s="212">
        <f t="shared" si="13"/>
        <v>1.4508154980412509E-2</v>
      </c>
      <c r="FN9" s="212">
        <f t="shared" si="13"/>
        <v>1.4916808756039648E-2</v>
      </c>
      <c r="FO9" s="212">
        <f t="shared" si="13"/>
        <v>1.5242592080582108E-2</v>
      </c>
      <c r="FP9" s="212">
        <f t="shared" si="13"/>
        <v>1.5479641648764012E-2</v>
      </c>
      <c r="FQ9" s="212">
        <f t="shared" si="13"/>
        <v>1.5623637281705235E-2</v>
      </c>
      <c r="FR9" s="212">
        <f t="shared" si="13"/>
        <v>1.5671932876326563E-2</v>
      </c>
      <c r="FS9" s="212">
        <f t="shared" si="13"/>
        <v>1.5623637281705235E-2</v>
      </c>
      <c r="FT9" s="212">
        <f t="shared" si="13"/>
        <v>1.5479641648764012E-2</v>
      </c>
      <c r="FU9" s="212">
        <f t="shared" si="13"/>
        <v>1.5242592080582108E-2</v>
      </c>
      <c r="FV9" s="212">
        <f t="shared" si="13"/>
        <v>1.4916808756039648E-2</v>
      </c>
      <c r="FW9" s="212">
        <f t="shared" si="13"/>
        <v>1.4508154980412509E-2</v>
      </c>
      <c r="FX9" s="212">
        <f t="shared" si="13"/>
        <v>1.4023861708212725E-2</v>
      </c>
      <c r="FY9" s="212">
        <f t="shared" si="13"/>
        <v>1.3472314873959673E-2</v>
      </c>
      <c r="FZ9" s="212">
        <f t="shared" si="13"/>
        <v>1.2862814263572735E-2</v>
      </c>
      <c r="GA9" s="212">
        <f t="shared" si="13"/>
        <v>1.2205313596325623E-2</v>
      </c>
      <c r="GB9" s="212">
        <f t="shared" si="13"/>
        <v>1.1510151927925556E-2</v>
      </c>
      <c r="GC9" s="212">
        <f t="shared" si="13"/>
        <v>1.0787786423451953E-2</v>
      </c>
      <c r="GD9" s="212">
        <f t="shared" si="13"/>
        <v>1.0048536009091242E-2</v>
      </c>
      <c r="GE9" s="212">
        <f t="shared" si="13"/>
        <v>9.302344445742872E-3</v>
      </c>
      <c r="GF9" s="212">
        <f t="shared" si="13"/>
        <v>8.5585700502638379E-3</v>
      </c>
      <c r="GG9" s="212">
        <f t="shared" ref="GG9:HP9" si="14">IF(AND($D$13&gt;0,$D$14&gt;0),IF(AND(CJ4&gt;$D$13,OR(CJ4&lt;$D$14,CJ4=$D$14)),GG4,0),"")</f>
        <v>7.825807712601468E-3</v>
      </c>
      <c r="GH9" s="212">
        <f t="shared" si="14"/>
        <v>7.1117471202642576E-3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846</v>
      </c>
      <c r="D10" s="77">
        <f>IF(AND(D9&gt;0,D9&lt;1,NOT(J5="")),_xlfn.NORM.INV((1-$D$9)/2,$G$5,$J$5),"")</f>
        <v>87.377023112274358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6.4230693089353261E-3</v>
      </c>
      <c r="GJ10" s="212">
        <f t="shared" si="16"/>
        <v>5.7653819086193698E-3</v>
      </c>
      <c r="GK10" s="212">
        <f t="shared" si="16"/>
        <v>5.1431918371915306E-3</v>
      </c>
      <c r="GL10" s="212">
        <f t="shared" si="16"/>
        <v>4.5599127809866453E-3</v>
      </c>
      <c r="GM10" s="212">
        <f t="shared" si="16"/>
        <v>4.0179036499068859E-3</v>
      </c>
      <c r="GN10" s="212">
        <f t="shared" si="16"/>
        <v>3.5185333368301804E-3</v>
      </c>
      <c r="GO10" s="212">
        <f t="shared" si="16"/>
        <v>3.0622665617123712E-3</v>
      </c>
      <c r="GP10" s="212">
        <f t="shared" si="16"/>
        <v>2.6487653342492784E-3</v>
      </c>
      <c r="GQ10" s="212">
        <f t="shared" si="16"/>
        <v>2.2770006030423812E-3</v>
      </c>
      <c r="GR10" s="212">
        <f t="shared" si="16"/>
        <v>1.945368938166221E-3</v>
      </c>
      <c r="GS10" s="212">
        <f t="shared" si="16"/>
        <v>1.6518095725504072E-3</v>
      </c>
      <c r="GT10" s="212">
        <f t="shared" si="16"/>
        <v>1.3939177548137841E-3</v>
      </c>
      <c r="GU10" s="212">
        <f t="shared" si="16"/>
        <v>1.1690510896494939E-3</v>
      </c>
      <c r="GV10" s="212">
        <f t="shared" si="16"/>
        <v>9.7442631095791266E-4</v>
      </c>
      <c r="GW10" s="212">
        <f t="shared" si="16"/>
        <v>8.0720470181486735E-4</v>
      </c>
      <c r="GX10" s="212">
        <f t="shared" si="16"/>
        <v>6.6456510509785879E-4</v>
      </c>
      <c r="GY10" s="212">
        <f t="shared" si="16"/>
        <v>5.4376412847756839E-4</v>
      </c>
      <c r="GZ10" s="212">
        <f t="shared" si="16"/>
        <v>4.4218371566232711E-4</v>
      </c>
      <c r="HA10" s="212">
        <f t="shared" si="16"/>
        <v>3.573667191490087E-4</v>
      </c>
      <c r="HB10" s="212">
        <f t="shared" si="16"/>
        <v>2.870414632512783E-4</v>
      </c>
      <c r="HC10" s="212">
        <f t="shared" si="16"/>
        <v>2.2913653179589992E-4</v>
      </c>
      <c r="HD10" s="212">
        <f t="shared" si="16"/>
        <v>1.8178716017091829E-4</v>
      </c>
      <c r="HE10" s="212">
        <f t="shared" si="16"/>
        <v>1.4333466807667933E-4</v>
      </c>
      <c r="HF10" s="212">
        <f t="shared" si="16"/>
        <v>1.123203517157697E-4</v>
      </c>
      <c r="HG10" s="212">
        <f t="shared" si="16"/>
        <v>8.7475177871097068E-5</v>
      </c>
      <c r="HH10" s="212">
        <f t="shared" si="16"/>
        <v>6.7706503047658628E-5</v>
      </c>
      <c r="HI10" s="212">
        <f t="shared" si="16"/>
        <v>5.2082893396559735E-5</v>
      </c>
      <c r="HJ10" s="212">
        <f t="shared" si="16"/>
        <v>3.9817958718731832E-5</v>
      </c>
      <c r="HK10" s="212">
        <f t="shared" si="16"/>
        <v>3.0253947643787612E-5</v>
      </c>
      <c r="HL10" s="212">
        <f t="shared" si="16"/>
        <v>2.2845690021654262E-5</v>
      </c>
      <c r="HM10" s="212">
        <f t="shared" si="16"/>
        <v>1.7145323290894139E-5</v>
      </c>
      <c r="HN10" s="212">
        <f t="shared" si="16"/>
        <v>1.2788106579149738E-5</v>
      </c>
      <c r="HO10" s="212">
        <f t="shared" si="16"/>
        <v>9.4795121068745269E-6</v>
      </c>
      <c r="HP10" s="212">
        <f t="shared" si="16"/>
        <v>6.9836890466281097E-6</v>
      </c>
    </row>
    <row r="11" spans="1:225" ht="15.75" x14ac:dyDescent="0.25">
      <c r="A11" s="5"/>
      <c r="B11" s="5"/>
      <c r="C11" s="33" t="s">
        <v>83</v>
      </c>
      <c r="D11" s="77">
        <f>IF(AND(D9&gt;0,D9&lt;1,NOT(J5="")),_xlfn.NORM.INV(($D$9+(1-$D$9)/2),$G$5,$J$5),"")</f>
        <v>152.62297688772566</v>
      </c>
      <c r="E11" s="39"/>
      <c r="F11" s="2"/>
      <c r="G11" s="5"/>
      <c r="H11" s="5"/>
      <c r="I11" s="5"/>
      <c r="J11" s="5"/>
      <c r="K11" s="5"/>
      <c r="L11" s="5"/>
      <c r="M11" s="5"/>
      <c r="N11" s="5"/>
      <c r="O11" s="5"/>
      <c r="P11" s="5"/>
      <c r="Q11" s="5"/>
      <c r="R11" s="5"/>
      <c r="S11" s="5"/>
      <c r="T11" s="5"/>
      <c r="U11" s="5"/>
      <c r="DT11" s="274">
        <f>MAX(DT8:DT10)</f>
        <v>6.9836890466281097E-6</v>
      </c>
      <c r="DU11" s="274">
        <f t="shared" ref="DU11:GF11" si="17">MAX(DU8:DU10)</f>
        <v>9.4795121068745269E-6</v>
      </c>
      <c r="DV11" s="274">
        <f t="shared" si="17"/>
        <v>1.2788106579149738E-5</v>
      </c>
      <c r="DW11" s="274">
        <f t="shared" si="17"/>
        <v>1.7145323290894139E-5</v>
      </c>
      <c r="DX11" s="274">
        <f t="shared" si="17"/>
        <v>2.2845690021654262E-5</v>
      </c>
      <c r="DY11" s="274">
        <f t="shared" si="17"/>
        <v>3.0253947643787612E-5</v>
      </c>
      <c r="DZ11" s="274">
        <f t="shared" si="17"/>
        <v>3.9817958718731832E-5</v>
      </c>
      <c r="EA11" s="274">
        <f t="shared" si="17"/>
        <v>5.2082893396559735E-5</v>
      </c>
      <c r="EB11" s="274">
        <f t="shared" si="17"/>
        <v>6.7706503047658628E-5</v>
      </c>
      <c r="EC11" s="274">
        <f t="shared" si="17"/>
        <v>8.7475177871097068E-5</v>
      </c>
      <c r="ED11" s="274">
        <f t="shared" si="17"/>
        <v>1.123203517157697E-4</v>
      </c>
      <c r="EE11" s="274">
        <f t="shared" si="17"/>
        <v>1.4333466807667933E-4</v>
      </c>
      <c r="EF11" s="274">
        <f t="shared" si="17"/>
        <v>1.8178716017091829E-4</v>
      </c>
      <c r="EG11" s="274">
        <f t="shared" si="17"/>
        <v>2.2913653179589992E-4</v>
      </c>
      <c r="EH11" s="274">
        <f t="shared" si="17"/>
        <v>2.870414632512783E-4</v>
      </c>
      <c r="EI11" s="274">
        <f t="shared" si="17"/>
        <v>3.573667191490087E-4</v>
      </c>
      <c r="EJ11" s="274">
        <f t="shared" si="17"/>
        <v>4.4218371566232711E-4</v>
      </c>
      <c r="EK11" s="274">
        <f t="shared" si="17"/>
        <v>5.4376412847756839E-4</v>
      </c>
      <c r="EL11" s="274">
        <f t="shared" si="17"/>
        <v>6.6456510509785879E-4</v>
      </c>
      <c r="EM11" s="274">
        <f t="shared" si="17"/>
        <v>8.0720470181486735E-4</v>
      </c>
      <c r="EN11" s="274">
        <f t="shared" si="17"/>
        <v>9.7442631095791266E-4</v>
      </c>
      <c r="EO11" s="274">
        <f t="shared" si="17"/>
        <v>1.1690510896494939E-3</v>
      </c>
      <c r="EP11" s="274">
        <f t="shared" si="17"/>
        <v>1.3939177548137841E-3</v>
      </c>
      <c r="EQ11" s="274">
        <f t="shared" si="17"/>
        <v>1.6518095725504072E-3</v>
      </c>
      <c r="ER11" s="274">
        <f t="shared" si="17"/>
        <v>1.945368938166221E-3</v>
      </c>
      <c r="ES11" s="274">
        <f t="shared" si="17"/>
        <v>2.2770006030423812E-3</v>
      </c>
      <c r="ET11" s="274">
        <f t="shared" si="17"/>
        <v>2.6487653342492784E-3</v>
      </c>
      <c r="EU11" s="274">
        <f t="shared" si="17"/>
        <v>3.0622665617123712E-3</v>
      </c>
      <c r="EV11" s="274">
        <f t="shared" si="17"/>
        <v>3.5185333368301804E-3</v>
      </c>
      <c r="EW11" s="274">
        <f t="shared" si="17"/>
        <v>4.0179036499068859E-3</v>
      </c>
      <c r="EX11" s="274">
        <f t="shared" si="17"/>
        <v>4.5599127809866453E-3</v>
      </c>
      <c r="EY11" s="274">
        <f t="shared" si="17"/>
        <v>5.1431918371915306E-3</v>
      </c>
      <c r="EZ11" s="274">
        <f t="shared" si="17"/>
        <v>5.7653819086193698E-3</v>
      </c>
      <c r="FA11" s="274">
        <f t="shared" si="17"/>
        <v>6.4230693089353261E-3</v>
      </c>
      <c r="FB11" s="274">
        <f t="shared" si="17"/>
        <v>7.1117471202642576E-3</v>
      </c>
      <c r="FC11" s="274">
        <f t="shared" si="17"/>
        <v>7.825807712601468E-3</v>
      </c>
      <c r="FD11" s="274">
        <f t="shared" si="17"/>
        <v>8.5585700502638379E-3</v>
      </c>
      <c r="FE11" s="274">
        <f t="shared" si="17"/>
        <v>9.302344445742872E-3</v>
      </c>
      <c r="FF11" s="274">
        <f t="shared" si="17"/>
        <v>1.0048536009091242E-2</v>
      </c>
      <c r="FG11" s="274">
        <f t="shared" si="17"/>
        <v>1.0787786423451953E-2</v>
      </c>
      <c r="FH11" s="274">
        <f t="shared" si="17"/>
        <v>1.1510151927925556E-2</v>
      </c>
      <c r="FI11" s="274">
        <f t="shared" si="17"/>
        <v>1.2205313596325623E-2</v>
      </c>
      <c r="FJ11" s="274">
        <f t="shared" si="17"/>
        <v>1.2862814263572735E-2</v>
      </c>
      <c r="FK11" s="274">
        <f t="shared" si="17"/>
        <v>1.3472314873959673E-2</v>
      </c>
      <c r="FL11" s="274">
        <f t="shared" si="17"/>
        <v>1.4023861708212725E-2</v>
      </c>
      <c r="FM11" s="274">
        <f t="shared" si="17"/>
        <v>1.4508154980412509E-2</v>
      </c>
      <c r="FN11" s="274">
        <f t="shared" si="17"/>
        <v>1.4916808756039648E-2</v>
      </c>
      <c r="FO11" s="274">
        <f t="shared" si="17"/>
        <v>1.5242592080582108E-2</v>
      </c>
      <c r="FP11" s="274">
        <f t="shared" si="17"/>
        <v>1.5479641648764012E-2</v>
      </c>
      <c r="FQ11" s="274">
        <f t="shared" si="17"/>
        <v>1.5623637281705235E-2</v>
      </c>
      <c r="FR11" s="274">
        <f t="shared" si="17"/>
        <v>1.5671932876326563E-2</v>
      </c>
      <c r="FS11" s="274">
        <f t="shared" si="17"/>
        <v>1.5623637281705235E-2</v>
      </c>
      <c r="FT11" s="274">
        <f t="shared" si="17"/>
        <v>1.5479641648764012E-2</v>
      </c>
      <c r="FU11" s="274">
        <f t="shared" si="17"/>
        <v>1.5242592080582108E-2</v>
      </c>
      <c r="FV11" s="274">
        <f t="shared" si="17"/>
        <v>1.4916808756039648E-2</v>
      </c>
      <c r="FW11" s="274">
        <f t="shared" si="17"/>
        <v>1.4508154980412509E-2</v>
      </c>
      <c r="FX11" s="274">
        <f t="shared" si="17"/>
        <v>1.4023861708212725E-2</v>
      </c>
      <c r="FY11" s="274">
        <f t="shared" si="17"/>
        <v>1.3472314873959673E-2</v>
      </c>
      <c r="FZ11" s="274">
        <f t="shared" si="17"/>
        <v>1.2862814263572735E-2</v>
      </c>
      <c r="GA11" s="274">
        <f t="shared" si="17"/>
        <v>1.2205313596325623E-2</v>
      </c>
      <c r="GB11" s="274">
        <f t="shared" si="17"/>
        <v>1.1510151927925556E-2</v>
      </c>
      <c r="GC11" s="274">
        <f t="shared" si="17"/>
        <v>1.0787786423451953E-2</v>
      </c>
      <c r="GD11" s="274">
        <f t="shared" si="17"/>
        <v>1.0048536009091242E-2</v>
      </c>
      <c r="GE11" s="274">
        <f t="shared" si="17"/>
        <v>9.302344445742872E-3</v>
      </c>
      <c r="GF11" s="274">
        <f t="shared" si="17"/>
        <v>8.5585700502638379E-3</v>
      </c>
      <c r="GG11" s="274">
        <f t="shared" ref="GG11:HP11" si="18">MAX(GG8:GG10)</f>
        <v>7.825807712601468E-3</v>
      </c>
      <c r="GH11" s="274">
        <f t="shared" si="18"/>
        <v>7.1117471202642576E-3</v>
      </c>
      <c r="GI11" s="274">
        <f t="shared" si="18"/>
        <v>6.4230693089353261E-3</v>
      </c>
      <c r="GJ11" s="274">
        <f t="shared" si="18"/>
        <v>5.7653819086193698E-3</v>
      </c>
      <c r="GK11" s="274">
        <f t="shared" si="18"/>
        <v>5.1431918371915306E-3</v>
      </c>
      <c r="GL11" s="274">
        <f t="shared" si="18"/>
        <v>4.5599127809866453E-3</v>
      </c>
      <c r="GM11" s="274">
        <f t="shared" si="18"/>
        <v>4.0179036499068859E-3</v>
      </c>
      <c r="GN11" s="274">
        <f t="shared" si="18"/>
        <v>3.5185333368301804E-3</v>
      </c>
      <c r="GO11" s="274">
        <f t="shared" si="18"/>
        <v>3.0622665617123712E-3</v>
      </c>
      <c r="GP11" s="274">
        <f t="shared" si="18"/>
        <v>2.6487653342492784E-3</v>
      </c>
      <c r="GQ11" s="274">
        <f t="shared" si="18"/>
        <v>2.2770006030423812E-3</v>
      </c>
      <c r="GR11" s="274">
        <f t="shared" si="18"/>
        <v>1.945368938166221E-3</v>
      </c>
      <c r="GS11" s="274">
        <f t="shared" si="18"/>
        <v>1.6518095725504072E-3</v>
      </c>
      <c r="GT11" s="274">
        <f t="shared" si="18"/>
        <v>1.3939177548137841E-3</v>
      </c>
      <c r="GU11" s="274">
        <f t="shared" si="18"/>
        <v>1.1690510896494939E-3</v>
      </c>
      <c r="GV11" s="274">
        <f t="shared" si="18"/>
        <v>9.7442631095791266E-4</v>
      </c>
      <c r="GW11" s="274">
        <f t="shared" si="18"/>
        <v>8.0720470181486735E-4</v>
      </c>
      <c r="GX11" s="274">
        <f t="shared" si="18"/>
        <v>6.6456510509785879E-4</v>
      </c>
      <c r="GY11" s="274">
        <f t="shared" si="18"/>
        <v>5.4376412847756839E-4</v>
      </c>
      <c r="GZ11" s="274">
        <f t="shared" si="18"/>
        <v>4.4218371566232711E-4</v>
      </c>
      <c r="HA11" s="274">
        <f t="shared" si="18"/>
        <v>3.573667191490087E-4</v>
      </c>
      <c r="HB11" s="274">
        <f t="shared" si="18"/>
        <v>2.870414632512783E-4</v>
      </c>
      <c r="HC11" s="274">
        <f t="shared" si="18"/>
        <v>2.2913653179589992E-4</v>
      </c>
      <c r="HD11" s="274">
        <f t="shared" si="18"/>
        <v>1.8178716017091829E-4</v>
      </c>
      <c r="HE11" s="274">
        <f t="shared" si="18"/>
        <v>1.4333466807667933E-4</v>
      </c>
      <c r="HF11" s="274">
        <f t="shared" si="18"/>
        <v>1.123203517157697E-4</v>
      </c>
      <c r="HG11" s="274">
        <f t="shared" si="18"/>
        <v>8.7475177871097068E-5</v>
      </c>
      <c r="HH11" s="274">
        <f t="shared" si="18"/>
        <v>6.7706503047658628E-5</v>
      </c>
      <c r="HI11" s="274">
        <f t="shared" si="18"/>
        <v>5.2082893396559735E-5</v>
      </c>
      <c r="HJ11" s="274">
        <f t="shared" si="18"/>
        <v>3.9817958718731832E-5</v>
      </c>
      <c r="HK11" s="274">
        <f t="shared" si="18"/>
        <v>3.0253947643787612E-5</v>
      </c>
      <c r="HL11" s="274">
        <f t="shared" si="18"/>
        <v>2.2845690021654262E-5</v>
      </c>
      <c r="HM11" s="274">
        <f t="shared" si="18"/>
        <v>1.7145323290894139E-5</v>
      </c>
      <c r="HN11" s="274">
        <f t="shared" si="18"/>
        <v>1.2788106579149738E-5</v>
      </c>
      <c r="HO11" s="274">
        <f t="shared" si="18"/>
        <v>9.4795121068745269E-6</v>
      </c>
      <c r="HP11" s="274">
        <f t="shared" si="18"/>
        <v>6.9836890466281097E-6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33</v>
      </c>
      <c r="D13" s="313">
        <v>87</v>
      </c>
      <c r="E13" s="39"/>
      <c r="F13" s="46" t="s">
        <v>37</v>
      </c>
      <c r="G13" s="5"/>
      <c r="H13" s="5"/>
      <c r="I13" s="5"/>
      <c r="J13" s="5"/>
      <c r="K13" s="5"/>
      <c r="L13" s="5"/>
      <c r="M13" s="5"/>
      <c r="N13" s="5"/>
      <c r="O13" s="5"/>
      <c r="P13" s="5"/>
      <c r="Q13" s="5"/>
      <c r="R13" s="5"/>
      <c r="S13" s="5"/>
      <c r="T13" s="5"/>
      <c r="U13" s="5"/>
    </row>
    <row r="14" spans="1:225" ht="15.75" x14ac:dyDescent="0.25">
      <c r="A14" s="5"/>
      <c r="B14" s="5"/>
      <c r="C14" s="78" t="s">
        <v>34</v>
      </c>
      <c r="D14" s="313">
        <v>153</v>
      </c>
      <c r="E14" s="39"/>
      <c r="F14" s="46" t="s">
        <v>38</v>
      </c>
      <c r="G14" s="5"/>
      <c r="H14" s="5"/>
      <c r="I14" s="5"/>
      <c r="J14" s="5"/>
      <c r="K14" s="5"/>
      <c r="L14" s="5"/>
      <c r="M14" s="5"/>
      <c r="N14" s="5"/>
      <c r="O14" s="5"/>
      <c r="P14" s="5"/>
      <c r="Q14" s="5"/>
      <c r="R14" s="5"/>
      <c r="S14" s="5"/>
      <c r="T14" s="5"/>
      <c r="U14" s="5"/>
    </row>
    <row r="15" spans="1:225" ht="17.25" x14ac:dyDescent="0.3">
      <c r="A15" s="5"/>
      <c r="B15" s="5"/>
      <c r="C15" s="78" t="s">
        <v>84</v>
      </c>
      <c r="D15" s="43">
        <f>IF(AND($D$13&gt;0,$D$14&gt;0,$D$13&lt;$D$14,NOT(J5="")),_xlfn.NORM.DIST($D$14,$G$5,$J$5,TRUE)-_xlfn.NORM.DIST($D$13,$G$5,$J$5,TRUE),"")</f>
        <v>0.80514935139113053</v>
      </c>
      <c r="E15" s="39"/>
      <c r="F15" s="46" t="s">
        <v>65</v>
      </c>
      <c r="G15" s="5"/>
      <c r="H15" s="5"/>
      <c r="I15" s="5"/>
      <c r="J15" s="5"/>
      <c r="K15" s="5"/>
      <c r="L15" s="5"/>
      <c r="M15" s="5"/>
      <c r="N15" s="5"/>
      <c r="O15" s="5"/>
      <c r="P15" s="5"/>
      <c r="Q15" s="5"/>
      <c r="R15" s="5"/>
      <c r="S15" s="5"/>
      <c r="T15" s="5"/>
      <c r="U15" s="5"/>
    </row>
    <row r="16" spans="1:225" ht="17.25" x14ac:dyDescent="0.3">
      <c r="A16" s="5"/>
      <c r="B16" s="5"/>
      <c r="C16" s="78" t="s">
        <v>282</v>
      </c>
      <c r="D16" s="45">
        <f>IF(AND($D$13&gt;0,$D$14&gt;0,$D$13&lt;$D$14,NOT($J$5="")),_xlfn.NORM.DIST(D13,$G$5,$J$5,TRUE),"")</f>
        <v>9.7425324304434721E-2</v>
      </c>
      <c r="E16" s="39"/>
      <c r="F16" s="46" t="s">
        <v>66</v>
      </c>
      <c r="G16" s="5"/>
      <c r="H16" s="5"/>
      <c r="I16" s="5"/>
      <c r="J16" s="5"/>
      <c r="K16" s="5"/>
      <c r="L16" s="5"/>
      <c r="M16" s="5"/>
      <c r="N16" s="5"/>
      <c r="O16" s="5"/>
      <c r="P16" s="5"/>
      <c r="Q16" s="5"/>
      <c r="R16" s="5"/>
      <c r="S16" s="5"/>
      <c r="T16" s="5"/>
      <c r="U16" s="5"/>
    </row>
    <row r="17" spans="1:21" ht="17.25" x14ac:dyDescent="0.3">
      <c r="A17" s="5"/>
      <c r="B17" s="5"/>
      <c r="C17" s="78" t="s">
        <v>283</v>
      </c>
      <c r="D17" s="44">
        <f>IF(AND($D$13&gt;0,$D$14&gt;0,$D$13&lt;$D$14,NOT($J$5="")),1-_xlfn.NORM.DIST(D14,$G$5,$J$5,TRUE),"")</f>
        <v>9.7425324304434735E-2</v>
      </c>
      <c r="E17" s="39"/>
      <c r="F17" s="46" t="s">
        <v>64</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4j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43" t="s">
        <v>145</v>
      </c>
      <c r="C29" s="343"/>
      <c r="D29" s="343"/>
      <c r="E29" s="343"/>
      <c r="F29" s="343"/>
      <c r="G29" s="343"/>
      <c r="H29" s="343"/>
      <c r="I29" s="104"/>
      <c r="J29" s="2"/>
      <c r="K29" s="2"/>
      <c r="L29" s="5"/>
      <c r="M29" s="5"/>
      <c r="N29" s="5"/>
      <c r="O29" s="5"/>
      <c r="P29" s="5"/>
      <c r="Q29" s="5"/>
      <c r="R29" s="5"/>
      <c r="S29" s="5"/>
      <c r="T29" s="5"/>
      <c r="U29" s="5"/>
    </row>
    <row r="30" spans="1:21" x14ac:dyDescent="0.25">
      <c r="A30" s="2"/>
      <c r="B30" s="343" t="s">
        <v>146</v>
      </c>
      <c r="C30" s="343"/>
      <c r="D30" s="343"/>
      <c r="E30" s="343"/>
      <c r="F30" s="343"/>
      <c r="G30" s="343"/>
      <c r="H30" s="343"/>
      <c r="I30" s="104"/>
      <c r="J30" s="2"/>
      <c r="K30" s="2"/>
      <c r="L30" s="5"/>
      <c r="M30" s="5"/>
      <c r="N30" s="5"/>
      <c r="O30" s="5"/>
      <c r="P30" s="5"/>
      <c r="Q30" s="5"/>
      <c r="R30" s="5"/>
      <c r="S30" s="5"/>
      <c r="T30" s="5"/>
      <c r="U30" s="5"/>
    </row>
    <row r="31" spans="1:21" x14ac:dyDescent="0.25">
      <c r="A31" s="2"/>
      <c r="B31" s="343" t="s">
        <v>95</v>
      </c>
      <c r="C31" s="343"/>
      <c r="D31" s="343"/>
      <c r="E31" s="343"/>
      <c r="F31" s="343"/>
      <c r="G31" s="343"/>
      <c r="H31" s="343"/>
      <c r="I31" s="104"/>
      <c r="J31" s="2"/>
      <c r="K31" s="2"/>
      <c r="L31" s="5"/>
      <c r="M31" s="5"/>
      <c r="N31" s="5"/>
      <c r="O31" s="5"/>
      <c r="P31" s="5"/>
      <c r="Q31" s="5"/>
      <c r="R31" s="5"/>
      <c r="S31" s="5"/>
      <c r="T31" s="5"/>
      <c r="U31" s="5"/>
    </row>
    <row r="32" spans="1:21" x14ac:dyDescent="0.25">
      <c r="A32" s="2"/>
      <c r="B32" s="343" t="s">
        <v>228</v>
      </c>
      <c r="C32" s="343"/>
      <c r="D32" s="343"/>
      <c r="E32" s="343"/>
      <c r="F32" s="343"/>
      <c r="G32" s="343"/>
      <c r="H32" s="343"/>
      <c r="I32" s="104"/>
      <c r="J32" s="2"/>
      <c r="K32" s="2"/>
      <c r="L32" s="5"/>
      <c r="M32" s="5"/>
      <c r="N32" s="5"/>
      <c r="O32" s="5"/>
      <c r="P32" s="5"/>
      <c r="Q32" s="5"/>
      <c r="R32" s="5"/>
      <c r="S32" s="5"/>
      <c r="T32" s="5"/>
      <c r="U32" s="5"/>
    </row>
    <row r="33" spans="1:21" x14ac:dyDescent="0.25">
      <c r="A33" s="2"/>
      <c r="B33" s="343" t="s">
        <v>96</v>
      </c>
      <c r="C33" s="343"/>
      <c r="D33" s="343"/>
      <c r="E33" s="343"/>
      <c r="F33" s="343"/>
      <c r="G33" s="343"/>
      <c r="H33" s="343"/>
      <c r="I33" s="104"/>
      <c r="J33" s="2"/>
      <c r="K33" s="2"/>
      <c r="L33" s="5"/>
      <c r="M33" s="5"/>
      <c r="N33" s="5"/>
      <c r="O33" s="5"/>
      <c r="P33" s="5"/>
      <c r="Q33" s="5"/>
      <c r="R33" s="5"/>
      <c r="S33" s="5"/>
      <c r="T33" s="5"/>
      <c r="U33" s="5"/>
    </row>
    <row r="34" spans="1:21" x14ac:dyDescent="0.25">
      <c r="A34" s="2"/>
      <c r="B34" s="155" t="s">
        <v>223</v>
      </c>
      <c r="C34" s="5"/>
      <c r="D34" s="5"/>
      <c r="E34" s="5"/>
      <c r="F34" s="2"/>
      <c r="G34" s="2"/>
      <c r="H34" s="5"/>
      <c r="I34" s="5"/>
      <c r="J34" s="2"/>
      <c r="K34" s="2"/>
      <c r="L34" s="5"/>
      <c r="M34" s="5"/>
      <c r="N34" s="5"/>
      <c r="O34" s="5"/>
      <c r="P34" s="5"/>
      <c r="Q34" s="5"/>
      <c r="R34" s="5"/>
      <c r="S34" s="5"/>
      <c r="T34" s="5"/>
      <c r="U34" s="5"/>
    </row>
    <row r="35" spans="1:21" x14ac:dyDescent="0.25">
      <c r="A35" s="2"/>
      <c r="B35" s="155" t="s">
        <v>93</v>
      </c>
      <c r="C35" s="5"/>
      <c r="D35" s="5"/>
      <c r="E35" s="5"/>
      <c r="F35" s="2"/>
      <c r="G35" s="2"/>
      <c r="H35" s="5"/>
      <c r="I35" s="5"/>
      <c r="J35" s="2"/>
      <c r="K35" s="2"/>
      <c r="L35" s="5"/>
      <c r="M35" s="5"/>
      <c r="N35" s="5"/>
      <c r="O35" s="5"/>
      <c r="P35" s="5"/>
      <c r="Q35" s="5"/>
      <c r="R35" s="5"/>
      <c r="S35" s="5"/>
      <c r="T35" s="5"/>
      <c r="U35" s="5"/>
    </row>
    <row r="36" spans="1:21" x14ac:dyDescent="0.25">
      <c r="A36" s="19"/>
      <c r="B36" s="155" t="s">
        <v>222</v>
      </c>
      <c r="C36" s="5"/>
      <c r="D36" s="5"/>
      <c r="E36" s="2"/>
      <c r="F36" s="2"/>
      <c r="G36" s="5"/>
      <c r="H36" s="2"/>
      <c r="I36" s="2"/>
      <c r="J36" s="5"/>
      <c r="K36" s="5"/>
      <c r="L36" s="5"/>
      <c r="M36" s="5"/>
      <c r="N36" s="5"/>
      <c r="O36" s="5"/>
      <c r="P36" s="5"/>
      <c r="Q36" s="5"/>
      <c r="R36" s="5"/>
      <c r="S36" s="5"/>
      <c r="T36" s="5"/>
      <c r="U36" s="5"/>
    </row>
    <row r="37" spans="1:21" x14ac:dyDescent="0.25">
      <c r="A37" s="19"/>
      <c r="B37" s="155" t="s">
        <v>224</v>
      </c>
      <c r="C37" s="5"/>
      <c r="D37" s="5"/>
      <c r="E37" s="2"/>
      <c r="F37" s="2"/>
      <c r="G37" s="5"/>
      <c r="H37" s="2"/>
      <c r="I37" s="2"/>
      <c r="J37" s="5"/>
      <c r="K37" s="5"/>
      <c r="L37" s="5"/>
      <c r="M37" s="5"/>
      <c r="N37" s="5"/>
      <c r="O37" s="5"/>
      <c r="P37" s="5"/>
      <c r="Q37" s="5"/>
      <c r="R37" s="5"/>
      <c r="S37" s="5"/>
      <c r="T37" s="5"/>
      <c r="U37" s="5"/>
    </row>
    <row r="38" spans="1:21" x14ac:dyDescent="0.25">
      <c r="A38" s="19"/>
      <c r="B38" s="155" t="s">
        <v>807</v>
      </c>
      <c r="C38" s="5"/>
      <c r="D38" s="5"/>
      <c r="E38" s="2"/>
      <c r="F38" s="2"/>
      <c r="G38" s="5"/>
      <c r="H38" s="2"/>
      <c r="I38" s="2"/>
      <c r="J38" s="5"/>
      <c r="K38" s="5"/>
      <c r="L38" s="5"/>
      <c r="M38" s="5"/>
      <c r="N38" s="5"/>
      <c r="O38" s="5"/>
      <c r="P38" s="5"/>
      <c r="Q38" s="5"/>
      <c r="R38" s="5"/>
      <c r="S38" s="5"/>
      <c r="T38" s="5"/>
      <c r="U38" s="5"/>
    </row>
    <row r="39" spans="1:21" x14ac:dyDescent="0.25">
      <c r="A39" s="19"/>
      <c r="B39" s="155" t="s">
        <v>808</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809</v>
      </c>
    </row>
    <row r="42" spans="1:21" x14ac:dyDescent="0.25">
      <c r="B42" s="155" t="s">
        <v>92</v>
      </c>
    </row>
    <row r="43" spans="1:21" x14ac:dyDescent="0.25">
      <c r="B43" s="344" t="s">
        <v>814</v>
      </c>
      <c r="C43" s="344"/>
      <c r="D43" s="344"/>
      <c r="E43" s="344"/>
      <c r="F43" s="344"/>
      <c r="G43" s="344"/>
      <c r="H43" s="34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839</v>
      </c>
      <c r="C1" s="5"/>
      <c r="D1" s="5"/>
      <c r="E1" s="2"/>
      <c r="F1" s="2"/>
      <c r="G1" s="5"/>
      <c r="H1" s="5"/>
      <c r="I1" s="5"/>
      <c r="J1" s="5"/>
      <c r="K1" s="5"/>
      <c r="L1" s="5"/>
      <c r="M1" s="5"/>
      <c r="N1" s="5"/>
      <c r="O1" s="347" t="s">
        <v>77</v>
      </c>
      <c r="P1" s="348"/>
      <c r="Q1" s="363" t="str">
        <f>VLOOKUP(O1,VLookups!A43:C44,3,FALSE)</f>
        <v>Show the likelihood that the SPERT estimates will be EQUAL TO or GREATER THAN an uncertainty</v>
      </c>
      <c r="R1" s="363"/>
      <c r="S1" s="363"/>
      <c r="T1" s="363"/>
      <c r="U1" s="363"/>
      <c r="V1" s="363"/>
      <c r="W1" s="5"/>
    </row>
    <row r="2" spans="1:227" ht="15" customHeight="1" x14ac:dyDescent="0.25">
      <c r="B2" s="25"/>
      <c r="C2" s="25"/>
      <c r="D2" s="25"/>
      <c r="E2" s="304"/>
      <c r="F2" s="304"/>
      <c r="G2" s="25"/>
      <c r="H2" s="304"/>
      <c r="I2" s="304"/>
      <c r="J2" s="5"/>
      <c r="K2" s="5"/>
      <c r="L2" s="5"/>
      <c r="M2" s="5"/>
      <c r="N2" s="5"/>
      <c r="O2" s="367" t="s">
        <v>74</v>
      </c>
      <c r="P2" s="367" t="s">
        <v>75</v>
      </c>
      <c r="Q2" s="364" t="s">
        <v>55</v>
      </c>
      <c r="R2" s="365"/>
      <c r="S2" s="365"/>
      <c r="T2" s="365"/>
      <c r="U2" s="365"/>
      <c r="V2" s="366"/>
      <c r="W2" s="5"/>
      <c r="X2" s="168" t="s">
        <v>189</v>
      </c>
    </row>
    <row r="3" spans="1:227" x14ac:dyDescent="0.25">
      <c r="A3" s="3" t="s">
        <v>5</v>
      </c>
      <c r="B3" s="58" t="s">
        <v>42</v>
      </c>
      <c r="C3" s="58" t="s">
        <v>6</v>
      </c>
      <c r="D3" s="58" t="s">
        <v>43</v>
      </c>
      <c r="E3" s="58"/>
      <c r="F3" s="58"/>
      <c r="G3" s="58" t="s">
        <v>70</v>
      </c>
      <c r="H3" s="58" t="s">
        <v>9</v>
      </c>
      <c r="I3" s="58" t="s">
        <v>183</v>
      </c>
      <c r="J3" s="58" t="s">
        <v>823</v>
      </c>
      <c r="K3" s="58" t="s">
        <v>68</v>
      </c>
      <c r="L3" s="58" t="s">
        <v>86</v>
      </c>
      <c r="M3" s="58" t="s">
        <v>828</v>
      </c>
      <c r="N3" s="308" t="s">
        <v>829</v>
      </c>
      <c r="O3" s="368"/>
      <c r="P3" s="368"/>
      <c r="Q3" s="101">
        <v>0.1</v>
      </c>
      <c r="R3" s="54">
        <v>0.9</v>
      </c>
      <c r="S3" s="54">
        <v>0.85</v>
      </c>
      <c r="T3" s="54">
        <v>0.8</v>
      </c>
      <c r="U3" s="54">
        <v>0.75</v>
      </c>
      <c r="V3" s="54">
        <v>0.7</v>
      </c>
      <c r="W3" s="5"/>
      <c r="X3" s="168" t="s">
        <v>190</v>
      </c>
      <c r="DV3" s="168" t="s">
        <v>184</v>
      </c>
      <c r="HS3" s="171" t="s">
        <v>232</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25.45584412271571</v>
      </c>
      <c r="L4" s="228">
        <f>IF(K4="","",K4^2)</f>
        <v>648</v>
      </c>
      <c r="M4" s="306">
        <f ca="1">RAND()</f>
        <v>0.49746726017551768</v>
      </c>
      <c r="N4" s="307">
        <f ca="1">IF(K4="","",_xlfn.NORM.INV(M4,G4,K4))</f>
        <v>119.83838899397595</v>
      </c>
      <c r="O4" s="224">
        <v>150</v>
      </c>
      <c r="P4" s="291">
        <f>IF(AND(O4&gt;0,C4&gt;0,NOT(K4="")),ABS(VLOOKUP($O$1,VLookups!$A$43:$B$44,2,FALSE)-_xlfn.NORM.DIST(O4,G4,K4,TRUE)),"")</f>
        <v>0.88070358534178228</v>
      </c>
      <c r="Q4" s="229">
        <f>IF(AND($B4&gt;0,$C4&gt;0,$D4&gt;0,NOT(ISBLANK($H4))),_xlfn.NORM.INV(ABS(VLOOKUP($O$1,VLookups!$A$43:$B$44,2,FALSE)-Q$3),$G4,$K4),"")</f>
        <v>87.377023112274358</v>
      </c>
      <c r="R4" s="230">
        <f>IF(AND($B4&gt;0,$C4&gt;0,$D4&gt;0,NOT(ISBLANK($H4))),_xlfn.NORM.INV(ABS(VLOOKUP($O$1,VLookups!$A$43:$B$44,2,FALSE)-R$3),$G4,$K4),"")</f>
        <v>152.62297688772566</v>
      </c>
      <c r="S4" s="229">
        <f>IF(AND($B4&gt;0,$C4&gt;0,$D4&gt;0,NOT(ISBLANK($H4))),_xlfn.NORM.INV(ABS(VLOOKUP($O$1,VLookups!$A$43:$B$44,2,FALSE)-S$3),$G4,$K4),"")</f>
        <v>146.38328680653183</v>
      </c>
      <c r="T4" s="230">
        <f>IF(AND($B4&gt;0,$C4&gt;0,$D4&gt;0,NOT(ISBLANK($H4))),_xlfn.NORM.INV(ABS(VLOOKUP($O$1,VLookups!$A$43:$B$44,2,FALSE)-T$3),$G4,$K4),"")</f>
        <v>141.42417893219982</v>
      </c>
      <c r="U4" s="229">
        <f>IF(AND($B4&gt;0,$C4&gt;0,$D4&gt;0,NOT(ISBLANK($H4))),_xlfn.NORM.INV(ABS(VLOOKUP($O$1,VLookups!$A$43:$B$44,2,FALSE)-U$3),$G4,$K4),"")</f>
        <v>137.16970594336092</v>
      </c>
      <c r="V4" s="230">
        <f>IF(AND($B4&gt;0,$C4&gt;0,$D4&gt;0,NOT(ISBLANK($H4))),_xlfn.NORM.INV(ABS(VLOOKUP($O$1,VLookups!$A$43:$B$44,2,FALSE)-V$3),$G4,$K4),"")</f>
        <v>133.34905770936808</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6.9836890466281097E-6</v>
      </c>
      <c r="DW4" s="170">
        <f t="shared" si="3"/>
        <v>9.4795121068745269E-6</v>
      </c>
      <c r="DX4" s="170">
        <f t="shared" si="3"/>
        <v>1.2788106579149738E-5</v>
      </c>
      <c r="DY4" s="170">
        <f t="shared" si="3"/>
        <v>1.7145323290894139E-5</v>
      </c>
      <c r="DZ4" s="170">
        <f t="shared" si="3"/>
        <v>2.2845690021654262E-5</v>
      </c>
      <c r="EA4" s="170">
        <f t="shared" si="3"/>
        <v>3.0253947643787612E-5</v>
      </c>
      <c r="EB4" s="170">
        <f t="shared" si="3"/>
        <v>3.9817958718731832E-5</v>
      </c>
      <c r="EC4" s="170">
        <f t="shared" si="3"/>
        <v>5.2082893396559735E-5</v>
      </c>
      <c r="ED4" s="170">
        <f t="shared" si="3"/>
        <v>6.7706503047658628E-5</v>
      </c>
      <c r="EE4" s="170">
        <f t="shared" si="3"/>
        <v>8.7475177871097068E-5</v>
      </c>
      <c r="EF4" s="170">
        <f t="shared" si="3"/>
        <v>1.123203517157697E-4</v>
      </c>
      <c r="EG4" s="170">
        <f t="shared" si="3"/>
        <v>1.4333466807667933E-4</v>
      </c>
      <c r="EH4" s="170">
        <f t="shared" si="3"/>
        <v>1.8178716017091829E-4</v>
      </c>
      <c r="EI4" s="170">
        <f t="shared" si="3"/>
        <v>2.2913653179589992E-4</v>
      </c>
      <c r="EJ4" s="170">
        <f t="shared" si="3"/>
        <v>2.870414632512783E-4</v>
      </c>
      <c r="EK4" s="170">
        <f t="shared" si="3"/>
        <v>3.573667191490087E-4</v>
      </c>
      <c r="EL4" s="170">
        <f t="shared" si="3"/>
        <v>4.4218371566232711E-4</v>
      </c>
      <c r="EM4" s="170">
        <f t="shared" si="3"/>
        <v>5.4376412847756839E-4</v>
      </c>
      <c r="EN4" s="170">
        <f t="shared" si="3"/>
        <v>6.6456510509785879E-4</v>
      </c>
      <c r="EO4" s="170">
        <f t="shared" si="3"/>
        <v>8.0720470181486735E-4</v>
      </c>
      <c r="EP4" s="170">
        <f t="shared" si="3"/>
        <v>9.7442631095791266E-4</v>
      </c>
      <c r="EQ4" s="170">
        <f t="shared" si="3"/>
        <v>1.1690510896494939E-3</v>
      </c>
      <c r="ER4" s="170">
        <f t="shared" si="3"/>
        <v>1.3939177548137841E-3</v>
      </c>
      <c r="ES4" s="170">
        <f t="shared" si="3"/>
        <v>1.6518095725504072E-3</v>
      </c>
      <c r="ET4" s="170">
        <f t="shared" si="3"/>
        <v>1.945368938166221E-3</v>
      </c>
      <c r="EU4" s="170">
        <f t="shared" si="3"/>
        <v>2.2770006030423812E-3</v>
      </c>
      <c r="EV4" s="170">
        <f t="shared" si="3"/>
        <v>2.6487653342492784E-3</v>
      </c>
      <c r="EW4" s="170">
        <f t="shared" si="3"/>
        <v>3.0622665617123712E-3</v>
      </c>
      <c r="EX4" s="170">
        <f t="shared" si="3"/>
        <v>3.5185333368301804E-3</v>
      </c>
      <c r="EY4" s="170">
        <f t="shared" si="3"/>
        <v>4.0179036499068859E-3</v>
      </c>
      <c r="EZ4" s="170">
        <f t="shared" si="3"/>
        <v>4.5599127809866453E-3</v>
      </c>
      <c r="FA4" s="170">
        <f t="shared" si="3"/>
        <v>5.1431918371915306E-3</v>
      </c>
      <c r="FB4" s="170">
        <f t="shared" si="3"/>
        <v>5.7653819086193698E-3</v>
      </c>
      <c r="FC4" s="170">
        <f t="shared" si="3"/>
        <v>6.4230693089353261E-3</v>
      </c>
      <c r="FD4" s="170">
        <f t="shared" si="3"/>
        <v>7.1117471202642576E-3</v>
      </c>
      <c r="FE4" s="170">
        <f t="shared" si="3"/>
        <v>7.825807712601468E-3</v>
      </c>
      <c r="FF4" s="170">
        <f t="shared" si="3"/>
        <v>8.5585700502638379E-3</v>
      </c>
      <c r="FG4" s="170">
        <f t="shared" si="3"/>
        <v>9.302344445742872E-3</v>
      </c>
      <c r="FH4" s="170">
        <f t="shared" si="3"/>
        <v>1.0048536009091242E-2</v>
      </c>
      <c r="FI4" s="170">
        <f t="shared" si="3"/>
        <v>1.0787786423451953E-2</v>
      </c>
      <c r="FJ4" s="170">
        <f t="shared" si="3"/>
        <v>1.1510151927925556E-2</v>
      </c>
      <c r="FK4" s="170">
        <f t="shared" si="3"/>
        <v>1.2205313596325623E-2</v>
      </c>
      <c r="FL4" s="170">
        <f t="shared" si="3"/>
        <v>1.2862814263572735E-2</v>
      </c>
      <c r="FM4" s="170">
        <f t="shared" si="3"/>
        <v>1.3472314873959673E-2</v>
      </c>
      <c r="FN4" s="170">
        <f t="shared" si="3"/>
        <v>1.4023861708212725E-2</v>
      </c>
      <c r="FO4" s="170">
        <f t="shared" si="3"/>
        <v>1.4508154980412509E-2</v>
      </c>
      <c r="FP4" s="170">
        <f t="shared" si="3"/>
        <v>1.4916808756039648E-2</v>
      </c>
      <c r="FQ4" s="170">
        <f t="shared" si="3"/>
        <v>1.5242592080582108E-2</v>
      </c>
      <c r="FR4" s="170">
        <f t="shared" si="3"/>
        <v>1.5479641648764012E-2</v>
      </c>
      <c r="FS4" s="170">
        <f t="shared" si="3"/>
        <v>1.5623637281705235E-2</v>
      </c>
      <c r="FT4" s="170">
        <f t="shared" si="3"/>
        <v>1.5671932876326563E-2</v>
      </c>
      <c r="FU4" s="170">
        <f t="shared" si="3"/>
        <v>1.5623637281705235E-2</v>
      </c>
      <c r="FV4" s="170">
        <f t="shared" si="3"/>
        <v>1.5479641648764012E-2</v>
      </c>
      <c r="FW4" s="170">
        <f t="shared" si="3"/>
        <v>1.5242592080582108E-2</v>
      </c>
      <c r="FX4" s="170">
        <f t="shared" si="3"/>
        <v>1.4916808756039648E-2</v>
      </c>
      <c r="FY4" s="170">
        <f t="shared" si="3"/>
        <v>1.4508154980412509E-2</v>
      </c>
      <c r="FZ4" s="170">
        <f t="shared" si="3"/>
        <v>1.4023861708212725E-2</v>
      </c>
      <c r="GA4" s="170">
        <f t="shared" si="3"/>
        <v>1.3472314873959673E-2</v>
      </c>
      <c r="GB4" s="170">
        <f t="shared" si="3"/>
        <v>1.2862814263572735E-2</v>
      </c>
      <c r="GC4" s="170">
        <f t="shared" si="3"/>
        <v>1.2205313596325623E-2</v>
      </c>
      <c r="GD4" s="170">
        <f t="shared" si="3"/>
        <v>1.1510151927925556E-2</v>
      </c>
      <c r="GE4" s="170">
        <f t="shared" si="3"/>
        <v>1.0787786423451953E-2</v>
      </c>
      <c r="GF4" s="170">
        <f t="shared" si="3"/>
        <v>1.0048536009091242E-2</v>
      </c>
      <c r="GG4" s="170">
        <f t="shared" si="3"/>
        <v>9.302344445742872E-3</v>
      </c>
      <c r="GH4" s="170">
        <f t="shared" ref="GH4:HR4" si="4">IF(ISNONTEXT($K4),_xlfn.NORM.DIST(CK4,$G4,$K4,FALSE),NA())</f>
        <v>8.5585700502638379E-3</v>
      </c>
      <c r="GI4" s="170">
        <f t="shared" si="4"/>
        <v>7.825807712601468E-3</v>
      </c>
      <c r="GJ4" s="170">
        <f t="shared" si="4"/>
        <v>7.1117471202642576E-3</v>
      </c>
      <c r="GK4" s="170">
        <f t="shared" si="4"/>
        <v>6.4230693089353261E-3</v>
      </c>
      <c r="GL4" s="170">
        <f t="shared" si="4"/>
        <v>5.7653819086193698E-3</v>
      </c>
      <c r="GM4" s="170">
        <f t="shared" si="4"/>
        <v>5.1431918371915306E-3</v>
      </c>
      <c r="GN4" s="170">
        <f t="shared" si="4"/>
        <v>4.5599127809866453E-3</v>
      </c>
      <c r="GO4" s="170">
        <f t="shared" si="4"/>
        <v>4.0179036499068859E-3</v>
      </c>
      <c r="GP4" s="170">
        <f t="shared" si="4"/>
        <v>3.5185333368301804E-3</v>
      </c>
      <c r="GQ4" s="170">
        <f t="shared" si="4"/>
        <v>3.0622665617123712E-3</v>
      </c>
      <c r="GR4" s="170">
        <f t="shared" si="4"/>
        <v>2.6487653342492784E-3</v>
      </c>
      <c r="GS4" s="170">
        <f t="shared" si="4"/>
        <v>2.2770006030423812E-3</v>
      </c>
      <c r="GT4" s="170">
        <f t="shared" si="4"/>
        <v>1.945368938166221E-3</v>
      </c>
      <c r="GU4" s="170">
        <f t="shared" si="4"/>
        <v>1.6518095725504072E-3</v>
      </c>
      <c r="GV4" s="170">
        <f t="shared" si="4"/>
        <v>1.3939177548137841E-3</v>
      </c>
      <c r="GW4" s="170">
        <f t="shared" si="4"/>
        <v>1.1690510896494939E-3</v>
      </c>
      <c r="GX4" s="170">
        <f t="shared" si="4"/>
        <v>9.7442631095791266E-4</v>
      </c>
      <c r="GY4" s="170">
        <f t="shared" si="4"/>
        <v>8.0720470181486735E-4</v>
      </c>
      <c r="GZ4" s="170">
        <f t="shared" si="4"/>
        <v>6.6456510509785879E-4</v>
      </c>
      <c r="HA4" s="170">
        <f t="shared" si="4"/>
        <v>5.4376412847756839E-4</v>
      </c>
      <c r="HB4" s="170">
        <f t="shared" si="4"/>
        <v>4.4218371566232711E-4</v>
      </c>
      <c r="HC4" s="170">
        <f t="shared" si="4"/>
        <v>3.573667191490087E-4</v>
      </c>
      <c r="HD4" s="170">
        <f t="shared" si="4"/>
        <v>2.870414632512783E-4</v>
      </c>
      <c r="HE4" s="170">
        <f t="shared" si="4"/>
        <v>2.2913653179589992E-4</v>
      </c>
      <c r="HF4" s="170">
        <f t="shared" si="4"/>
        <v>1.8178716017091829E-4</v>
      </c>
      <c r="HG4" s="170">
        <f t="shared" si="4"/>
        <v>1.4333466807667933E-4</v>
      </c>
      <c r="HH4" s="170">
        <f t="shared" si="4"/>
        <v>1.123203517157697E-4</v>
      </c>
      <c r="HI4" s="170">
        <f t="shared" si="4"/>
        <v>8.7475177871097068E-5</v>
      </c>
      <c r="HJ4" s="170">
        <f t="shared" si="4"/>
        <v>6.7706503047658628E-5</v>
      </c>
      <c r="HK4" s="170">
        <f t="shared" si="4"/>
        <v>5.2082893396559735E-5</v>
      </c>
      <c r="HL4" s="170">
        <f t="shared" si="4"/>
        <v>3.9817958718731832E-5</v>
      </c>
      <c r="HM4" s="170">
        <f t="shared" si="4"/>
        <v>3.0253947643787612E-5</v>
      </c>
      <c r="HN4" s="170">
        <f t="shared" si="4"/>
        <v>2.2845690021654262E-5</v>
      </c>
      <c r="HO4" s="170">
        <f t="shared" si="4"/>
        <v>1.7145323290894139E-5</v>
      </c>
      <c r="HP4" s="170">
        <f t="shared" si="4"/>
        <v>1.2788106579149738E-5</v>
      </c>
      <c r="HQ4" s="170">
        <f t="shared" si="4"/>
        <v>9.4795121068745269E-6</v>
      </c>
      <c r="HR4" s="170">
        <f t="shared" si="4"/>
        <v>6.9836890466281097E-6</v>
      </c>
    </row>
    <row r="5" spans="1:227" hidden="1" x14ac:dyDescent="0.25">
      <c r="A5" s="2"/>
      <c r="B5" s="91">
        <f>SUM(B4:B4)</f>
        <v>60</v>
      </c>
      <c r="C5" s="91">
        <f>SUM(C4:C4)</f>
        <v>120</v>
      </c>
      <c r="D5" s="91">
        <f>SUM(D4:D4)</f>
        <v>180</v>
      </c>
      <c r="E5" s="37"/>
      <c r="F5" s="37"/>
      <c r="G5" s="91">
        <f>SUM(G4:G4)</f>
        <v>120</v>
      </c>
      <c r="H5" s="5"/>
      <c r="I5" s="5"/>
      <c r="J5" s="92">
        <f>IF(K4="","",SQRT(L5))</f>
        <v>25.45584412271571</v>
      </c>
      <c r="K5" s="92"/>
      <c r="L5" s="73">
        <f>IF(L4="","",SUM(L4:L4))</f>
        <v>648</v>
      </c>
      <c r="M5" s="73"/>
      <c r="N5" s="73"/>
      <c r="O5" s="91">
        <f>IF(SUM(O4:O4)=0,"",SUM(O4:O4))</f>
        <v>150</v>
      </c>
      <c r="P5" s="79">
        <f>IF(OR(J5="",O5=""),"",ABS(VLOOKUP($O$1,VLookups!$A$43:$B$44,2,FALSE)-_xlfn.NORM.DIST(O5,G5,J5,TRUE)))</f>
        <v>0.88070358534178228</v>
      </c>
      <c r="Q5" s="93">
        <f t="shared" ref="Q5:V5" si="5">SUM(Q4:Q4)</f>
        <v>87.377023112274358</v>
      </c>
      <c r="R5" s="93">
        <f t="shared" si="5"/>
        <v>152.62297688772566</v>
      </c>
      <c r="S5" s="93">
        <f t="shared" si="5"/>
        <v>146.38328680653183</v>
      </c>
      <c r="T5" s="93">
        <f t="shared" si="5"/>
        <v>141.42417893219982</v>
      </c>
      <c r="U5" s="93">
        <f t="shared" si="5"/>
        <v>137.16970594336092</v>
      </c>
      <c r="V5" s="93">
        <f t="shared" si="5"/>
        <v>133.34905770936808</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55" t="s">
        <v>80</v>
      </c>
      <c r="C7" s="356"/>
      <c r="D7" s="357"/>
      <c r="E7" s="5"/>
      <c r="F7" s="5"/>
      <c r="G7" s="5"/>
      <c r="H7" s="5"/>
      <c r="I7" s="5"/>
      <c r="J7" s="33" t="s">
        <v>89</v>
      </c>
      <c r="K7" s="33"/>
      <c r="L7" s="33"/>
      <c r="M7" s="33"/>
      <c r="N7" s="33"/>
      <c r="O7" s="98">
        <v>1000</v>
      </c>
      <c r="P7" s="41">
        <f>IF(OR(J5="",O7=""),"",ABS(VLOOKUP($O$1,VLookups!$A$43:$B$44,2,FALSE)-_xlfn.NORM.DIST(O7,G5,J5,TRUE)))</f>
        <v>1</v>
      </c>
      <c r="Q7" s="67">
        <f>IF($J$5="","",_xlfn.NORM.INV(ABS(VLOOKUP($O$1,VLookups!$A$43:$B$44,2,FALSE)-Q$3),$G$5,$J5))</f>
        <v>87.377023112274358</v>
      </c>
      <c r="R7" s="68">
        <f>IF($J$5="","",_xlfn.NORM.INV(ABS(VLOOKUP($O$1,VLookups!$A$43:$B$44,2,FALSE)-R$3),$G$5,$J5))</f>
        <v>152.62297688772566</v>
      </c>
      <c r="S7" s="69">
        <f>IF($J$5="","",_xlfn.NORM.INV(ABS(VLOOKUP($O$1,VLookups!$A$43:$B$44,2,FALSE)-S$3),$G$5,$J5))</f>
        <v>146.38328680653183</v>
      </c>
      <c r="T7" s="70">
        <f>IF($J$5="","",_xlfn.NORM.INV(ABS(VLOOKUP($O$1,VLookups!$A$43:$B$44,2,FALSE)-T$3),$G$5,$J5))</f>
        <v>141.42417893219982</v>
      </c>
      <c r="U7" s="71">
        <f>IF($J$5="","",_xlfn.NORM.INV(ABS(VLOOKUP($O$1,VLookups!$A$43:$B$44,2,FALSE)-U$3),$G$5,$J5))</f>
        <v>137.16970594336092</v>
      </c>
      <c r="V7" s="72">
        <f>IF($J$5="","",_xlfn.NORM.INV(ABS(VLOOKUP($O$1,VLookups!$A$43:$B$44,2,FALSE)-V$3),$G$5,$J5))</f>
        <v>133.34905770936808</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6.9836890466281097E-6</v>
      </c>
      <c r="DW8" s="212">
        <f t="shared" si="6"/>
        <v>9.4795121068745269E-6</v>
      </c>
      <c r="DX8" s="212">
        <f t="shared" si="6"/>
        <v>1.2788106579149738E-5</v>
      </c>
      <c r="DY8" s="212">
        <f t="shared" si="6"/>
        <v>1.7145323290894139E-5</v>
      </c>
      <c r="DZ8" s="212">
        <f t="shared" si="6"/>
        <v>2.2845690021654262E-5</v>
      </c>
      <c r="EA8" s="212">
        <f t="shared" si="6"/>
        <v>3.0253947643787612E-5</v>
      </c>
      <c r="EB8" s="212">
        <f t="shared" si="6"/>
        <v>3.9817958718731832E-5</v>
      </c>
      <c r="EC8" s="212">
        <f t="shared" si="6"/>
        <v>5.2082893396559735E-5</v>
      </c>
      <c r="ED8" s="212">
        <f t="shared" si="6"/>
        <v>6.7706503047658628E-5</v>
      </c>
      <c r="EE8" s="212">
        <f t="shared" si="6"/>
        <v>8.7475177871097068E-5</v>
      </c>
      <c r="EF8" s="212">
        <f t="shared" si="6"/>
        <v>1.123203517157697E-4</v>
      </c>
      <c r="EG8" s="212">
        <f t="shared" si="6"/>
        <v>1.4333466807667933E-4</v>
      </c>
      <c r="EH8" s="212">
        <f t="shared" si="6"/>
        <v>1.8178716017091829E-4</v>
      </c>
      <c r="EI8" s="212">
        <f t="shared" si="6"/>
        <v>2.2913653179589992E-4</v>
      </c>
      <c r="EJ8" s="212">
        <f t="shared" si="6"/>
        <v>2.870414632512783E-4</v>
      </c>
      <c r="EK8" s="212">
        <f t="shared" si="6"/>
        <v>3.573667191490087E-4</v>
      </c>
      <c r="EL8" s="212">
        <f t="shared" si="6"/>
        <v>4.4218371566232711E-4</v>
      </c>
      <c r="EM8" s="212">
        <f t="shared" si="6"/>
        <v>5.4376412847756839E-4</v>
      </c>
      <c r="EN8" s="212">
        <f t="shared" si="6"/>
        <v>6.6456510509785879E-4</v>
      </c>
      <c r="EO8" s="212">
        <f t="shared" si="6"/>
        <v>8.0720470181486735E-4</v>
      </c>
      <c r="EP8" s="212">
        <f t="shared" si="6"/>
        <v>9.7442631095791266E-4</v>
      </c>
      <c r="EQ8" s="212">
        <f t="shared" si="6"/>
        <v>1.1690510896494939E-3</v>
      </c>
      <c r="ER8" s="212">
        <f t="shared" si="6"/>
        <v>1.3939177548137841E-3</v>
      </c>
      <c r="ES8" s="212">
        <f t="shared" si="6"/>
        <v>1.6518095725504072E-3</v>
      </c>
      <c r="ET8" s="212">
        <f t="shared" si="6"/>
        <v>1.945368938166221E-3</v>
      </c>
      <c r="EU8" s="212">
        <f t="shared" si="6"/>
        <v>2.2770006030423812E-3</v>
      </c>
      <c r="EV8" s="212">
        <f t="shared" si="6"/>
        <v>2.6487653342492784E-3</v>
      </c>
      <c r="EW8" s="212">
        <f t="shared" si="6"/>
        <v>3.0622665617123712E-3</v>
      </c>
      <c r="EX8" s="212">
        <f t="shared" si="6"/>
        <v>3.5185333368301804E-3</v>
      </c>
      <c r="EY8" s="212">
        <f t="shared" si="6"/>
        <v>4.0179036499068859E-3</v>
      </c>
      <c r="EZ8" s="212">
        <f t="shared" si="6"/>
        <v>4.5599127809866453E-3</v>
      </c>
      <c r="FA8" s="212">
        <f t="shared" si="6"/>
        <v>5.1431918371915306E-3</v>
      </c>
      <c r="FB8" s="212">
        <f t="shared" ref="FB8:GG8" si="7">IF(AND($D$32&gt;0,$D$33&gt;0),IF(OR(BE4&lt;$D$32,BE4=$D$32),FB4,0),"")</f>
        <v>5.7653819086193698E-3</v>
      </c>
      <c r="FC8" s="212">
        <f t="shared" si="7"/>
        <v>6.4230693089353261E-3</v>
      </c>
      <c r="FD8" s="212">
        <f t="shared" si="7"/>
        <v>7.1117471202642576E-3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74" t="str">
        <f>VLOOKUP(O1,VLookups!A43:L44,12,FALSE)</f>
        <v>Show the percentage of simulated trials that DID NOT EXCEED the SPERT estimates above</v>
      </c>
      <c r="R9" s="374"/>
      <c r="S9" s="374"/>
      <c r="T9" s="374"/>
      <c r="U9" s="374"/>
      <c r="V9" s="374"/>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7.825807712601468E-3</v>
      </c>
      <c r="FF9" s="212">
        <f t="shared" si="11"/>
        <v>8.5585700502638379E-3</v>
      </c>
      <c r="FG9" s="212">
        <f t="shared" si="11"/>
        <v>9.302344445742872E-3</v>
      </c>
      <c r="FH9" s="212">
        <f t="shared" si="11"/>
        <v>1.0048536009091242E-2</v>
      </c>
      <c r="FI9" s="212">
        <f t="shared" si="11"/>
        <v>1.0787786423451953E-2</v>
      </c>
      <c r="FJ9" s="212">
        <f t="shared" si="11"/>
        <v>1.1510151927925556E-2</v>
      </c>
      <c r="FK9" s="212">
        <f t="shared" si="11"/>
        <v>1.2205313596325623E-2</v>
      </c>
      <c r="FL9" s="212">
        <f t="shared" si="11"/>
        <v>1.2862814263572735E-2</v>
      </c>
      <c r="FM9" s="212">
        <f t="shared" si="11"/>
        <v>1.3472314873959673E-2</v>
      </c>
      <c r="FN9" s="212">
        <f t="shared" si="11"/>
        <v>1.4023861708212725E-2</v>
      </c>
      <c r="FO9" s="212">
        <f t="shared" si="11"/>
        <v>1.4508154980412509E-2</v>
      </c>
      <c r="FP9" s="212">
        <f t="shared" si="11"/>
        <v>1.4916808756039648E-2</v>
      </c>
      <c r="FQ9" s="212">
        <f t="shared" si="11"/>
        <v>1.5242592080582108E-2</v>
      </c>
      <c r="FR9" s="212">
        <f t="shared" si="11"/>
        <v>1.5479641648764012E-2</v>
      </c>
      <c r="FS9" s="212">
        <f t="shared" si="11"/>
        <v>1.5623637281705235E-2</v>
      </c>
      <c r="FT9" s="212">
        <f t="shared" si="11"/>
        <v>1.5671932876326563E-2</v>
      </c>
      <c r="FU9" s="212">
        <f t="shared" si="11"/>
        <v>1.5623637281705235E-2</v>
      </c>
      <c r="FV9" s="212">
        <f t="shared" si="11"/>
        <v>1.5479641648764012E-2</v>
      </c>
      <c r="FW9" s="212">
        <f t="shared" si="11"/>
        <v>1.5242592080582108E-2</v>
      </c>
      <c r="FX9" s="212">
        <f t="shared" si="11"/>
        <v>1.4916808756039648E-2</v>
      </c>
      <c r="FY9" s="212">
        <f t="shared" si="11"/>
        <v>1.4508154980412509E-2</v>
      </c>
      <c r="FZ9" s="212">
        <f t="shared" si="11"/>
        <v>1.4023861708212725E-2</v>
      </c>
      <c r="GA9" s="212">
        <f t="shared" si="11"/>
        <v>1.3472314873959673E-2</v>
      </c>
      <c r="GB9" s="212">
        <f t="shared" si="11"/>
        <v>1.2862814263572735E-2</v>
      </c>
      <c r="GC9" s="212">
        <f t="shared" si="11"/>
        <v>1.2205313596325623E-2</v>
      </c>
      <c r="GD9" s="212">
        <f t="shared" si="11"/>
        <v>1.1510151927925556E-2</v>
      </c>
      <c r="GE9" s="212">
        <f t="shared" si="11"/>
        <v>1.0787786423451953E-2</v>
      </c>
      <c r="GF9" s="212">
        <f t="shared" si="11"/>
        <v>1.0048536009091242E-2</v>
      </c>
      <c r="GG9" s="212">
        <f t="shared" si="11"/>
        <v>9.302344445742872E-3</v>
      </c>
      <c r="GH9" s="212">
        <f t="shared" ref="GH9:HM9" si="12">IF(AND($D$32&gt;0,$D$33&gt;0),IF(AND(CK4&gt;$D$32,OR(CK4&lt;$D$33,CK4=$D$33)),GH4,0),"")</f>
        <v>8.5585700502638379E-3</v>
      </c>
      <c r="GI9" s="212">
        <f t="shared" si="12"/>
        <v>7.825807712601468E-3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70" t="s">
        <v>844</v>
      </c>
      <c r="C10" s="371"/>
      <c r="D10" s="372"/>
      <c r="F10" s="2"/>
      <c r="G10" s="5"/>
      <c r="H10" s="5"/>
      <c r="I10" s="5"/>
      <c r="J10" s="5"/>
      <c r="K10" s="5"/>
      <c r="L10" s="5"/>
      <c r="M10" s="5"/>
      <c r="N10" s="5"/>
      <c r="O10" s="5"/>
      <c r="Q10" s="375" t="s">
        <v>854</v>
      </c>
      <c r="R10" s="376"/>
      <c r="S10" s="376"/>
      <c r="T10" s="376"/>
      <c r="U10" s="376"/>
      <c r="V10" s="377"/>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7.1117471202642576E-3</v>
      </c>
      <c r="GK10" s="212">
        <f t="shared" si="16"/>
        <v>6.4230693089353261E-3</v>
      </c>
      <c r="GL10" s="212">
        <f t="shared" si="16"/>
        <v>5.7653819086193698E-3</v>
      </c>
      <c r="GM10" s="212">
        <f t="shared" si="16"/>
        <v>5.1431918371915306E-3</v>
      </c>
      <c r="GN10" s="212">
        <f t="shared" si="16"/>
        <v>4.5599127809866453E-3</v>
      </c>
      <c r="GO10" s="212">
        <f t="shared" si="16"/>
        <v>4.0179036499068859E-3</v>
      </c>
      <c r="GP10" s="212">
        <f t="shared" si="16"/>
        <v>3.5185333368301804E-3</v>
      </c>
      <c r="GQ10" s="212">
        <f t="shared" si="16"/>
        <v>3.0622665617123712E-3</v>
      </c>
      <c r="GR10" s="212">
        <f t="shared" si="16"/>
        <v>2.6487653342492784E-3</v>
      </c>
      <c r="GS10" s="212">
        <f t="shared" si="16"/>
        <v>2.2770006030423812E-3</v>
      </c>
      <c r="GT10" s="212">
        <f t="shared" si="16"/>
        <v>1.945368938166221E-3</v>
      </c>
      <c r="GU10" s="212">
        <f t="shared" si="16"/>
        <v>1.6518095725504072E-3</v>
      </c>
      <c r="GV10" s="212">
        <f t="shared" si="16"/>
        <v>1.3939177548137841E-3</v>
      </c>
      <c r="GW10" s="212">
        <f t="shared" si="16"/>
        <v>1.1690510896494939E-3</v>
      </c>
      <c r="GX10" s="212">
        <f t="shared" si="16"/>
        <v>9.7442631095791266E-4</v>
      </c>
      <c r="GY10" s="212">
        <f t="shared" si="16"/>
        <v>8.0720470181486735E-4</v>
      </c>
      <c r="GZ10" s="212">
        <f t="shared" si="16"/>
        <v>6.6456510509785879E-4</v>
      </c>
      <c r="HA10" s="212">
        <f t="shared" si="16"/>
        <v>5.4376412847756839E-4</v>
      </c>
      <c r="HB10" s="212">
        <f t="shared" si="16"/>
        <v>4.4218371566232711E-4</v>
      </c>
      <c r="HC10" s="212">
        <f t="shared" si="16"/>
        <v>3.573667191490087E-4</v>
      </c>
      <c r="HD10" s="212">
        <f t="shared" si="16"/>
        <v>2.870414632512783E-4</v>
      </c>
      <c r="HE10" s="212">
        <f t="shared" si="16"/>
        <v>2.2913653179589992E-4</v>
      </c>
      <c r="HF10" s="212">
        <f t="shared" si="16"/>
        <v>1.8178716017091829E-4</v>
      </c>
      <c r="HG10" s="212">
        <f t="shared" si="16"/>
        <v>1.4333466807667933E-4</v>
      </c>
      <c r="HH10" s="212">
        <f t="shared" si="16"/>
        <v>1.123203517157697E-4</v>
      </c>
      <c r="HI10" s="212">
        <f t="shared" si="16"/>
        <v>8.7475177871097068E-5</v>
      </c>
      <c r="HJ10" s="212">
        <f t="shared" si="16"/>
        <v>6.7706503047658628E-5</v>
      </c>
      <c r="HK10" s="212">
        <f t="shared" si="16"/>
        <v>5.2082893396559735E-5</v>
      </c>
      <c r="HL10" s="212">
        <f t="shared" si="16"/>
        <v>3.9817958718731832E-5</v>
      </c>
      <c r="HM10" s="212">
        <f t="shared" si="16"/>
        <v>3.0253947643787612E-5</v>
      </c>
      <c r="HN10" s="212">
        <f t="shared" ref="HN10:HR10" si="17">IF(AND($D$32&gt;0,$D$33&gt;0),IF(AND(DQ4&gt;$D$33),HN4,0),"")</f>
        <v>2.2845690021654262E-5</v>
      </c>
      <c r="HO10" s="212">
        <f t="shared" si="17"/>
        <v>1.7145323290894139E-5</v>
      </c>
      <c r="HP10" s="212">
        <f t="shared" si="17"/>
        <v>1.2788106579149738E-5</v>
      </c>
      <c r="HQ10" s="212">
        <f t="shared" si="17"/>
        <v>9.4795121068745269E-6</v>
      </c>
      <c r="HR10" s="212">
        <f t="shared" si="17"/>
        <v>6.9836890466281097E-6</v>
      </c>
    </row>
    <row r="11" spans="1:227" ht="18.75" x14ac:dyDescent="0.3">
      <c r="A11" s="5"/>
      <c r="F11" s="2"/>
      <c r="G11" s="5"/>
      <c r="H11" s="5"/>
      <c r="I11" s="5"/>
      <c r="J11" s="5"/>
      <c r="K11" s="5"/>
      <c r="L11" s="5"/>
      <c r="M11" s="5"/>
      <c r="N11" s="5"/>
      <c r="O11" s="5"/>
      <c r="P11" s="5"/>
      <c r="Q11" s="311">
        <f>IF(VLOOKUP($O$1,VLookups!$A$43:$C$44,2,FALSE),COUNTIF($C$64:$C$10063,"&gt;"&amp;Q4)/10000,COUNTIF($C$64:$C$10063,"&lt;"&amp;Q4)/10000)</f>
        <v>0.1033</v>
      </c>
      <c r="R11" s="311">
        <f>IF(VLOOKUP($O$1,VLookups!$A$43:$C$44,2,FALSE),COUNTIF($C$64:$C$10063,"&gt;"&amp;R4)/10000,COUNTIF($C$64:$C$10063,"&lt;"&amp;R4)/10000)</f>
        <v>0.89959999999999996</v>
      </c>
      <c r="S11" s="311">
        <f>IF(VLOOKUP($O$1,VLookups!$A$43:$C$44,2,FALSE),COUNTIF($C$64:$C$10063,"&gt;"&amp;S4)/10000,COUNTIF($C$64:$C$10063,"&lt;"&amp;S4)/10000)</f>
        <v>0.84899999999999998</v>
      </c>
      <c r="T11" s="311">
        <f>IF(VLOOKUP($O$1,VLookups!$A$43:$C$44,2,FALSE),COUNTIF($C$64:$C$10063,"&gt;"&amp;T4)/10000,COUNTIF($C$64:$C$10063,"&lt;"&amp;T4)/10000)</f>
        <v>0.79669999999999996</v>
      </c>
      <c r="U11" s="311">
        <f>IF(VLOOKUP($O$1,VLookups!$A$43:$C$44,2,FALSE),COUNTIF($C$64:$C$10063,"&gt;"&amp;U4)/10000,COUNTIF($C$64:$C$10063,"&lt;"&amp;U4)/10000)</f>
        <v>0.751</v>
      </c>
      <c r="V11" s="311">
        <f>IF(VLOOKUP($O$1,VLookups!$A$43:$C$44,2,FALSE),COUNTIF($C$64:$C$10063,"&gt;"&amp;V4)/10000,COUNTIF($C$64:$C$10063,"&lt;"&amp;V4)/10000)</f>
        <v>0.70050000000000001</v>
      </c>
      <c r="W11" s="5"/>
      <c r="DV11" s="274">
        <f t="shared" ref="DV11:FA11" si="18">MAX(DV8:DV10)</f>
        <v>6.9836890466281097E-6</v>
      </c>
      <c r="DW11" s="274">
        <f t="shared" si="18"/>
        <v>9.4795121068745269E-6</v>
      </c>
      <c r="DX11" s="274">
        <f t="shared" si="18"/>
        <v>1.2788106579149738E-5</v>
      </c>
      <c r="DY11" s="274">
        <f t="shared" si="18"/>
        <v>1.7145323290894139E-5</v>
      </c>
      <c r="DZ11" s="274">
        <f t="shared" si="18"/>
        <v>2.2845690021654262E-5</v>
      </c>
      <c r="EA11" s="274">
        <f t="shared" si="18"/>
        <v>3.0253947643787612E-5</v>
      </c>
      <c r="EB11" s="274">
        <f t="shared" si="18"/>
        <v>3.9817958718731832E-5</v>
      </c>
      <c r="EC11" s="274">
        <f t="shared" si="18"/>
        <v>5.2082893396559735E-5</v>
      </c>
      <c r="ED11" s="274">
        <f t="shared" si="18"/>
        <v>6.7706503047658628E-5</v>
      </c>
      <c r="EE11" s="274">
        <f t="shared" si="18"/>
        <v>8.7475177871097068E-5</v>
      </c>
      <c r="EF11" s="274">
        <f t="shared" si="18"/>
        <v>1.123203517157697E-4</v>
      </c>
      <c r="EG11" s="274">
        <f t="shared" si="18"/>
        <v>1.4333466807667933E-4</v>
      </c>
      <c r="EH11" s="274">
        <f t="shared" si="18"/>
        <v>1.8178716017091829E-4</v>
      </c>
      <c r="EI11" s="274">
        <f t="shared" si="18"/>
        <v>2.2913653179589992E-4</v>
      </c>
      <c r="EJ11" s="274">
        <f t="shared" si="18"/>
        <v>2.870414632512783E-4</v>
      </c>
      <c r="EK11" s="274">
        <f t="shared" si="18"/>
        <v>3.573667191490087E-4</v>
      </c>
      <c r="EL11" s="274">
        <f t="shared" si="18"/>
        <v>4.4218371566232711E-4</v>
      </c>
      <c r="EM11" s="274">
        <f t="shared" si="18"/>
        <v>5.4376412847756839E-4</v>
      </c>
      <c r="EN11" s="274">
        <f t="shared" si="18"/>
        <v>6.6456510509785879E-4</v>
      </c>
      <c r="EO11" s="274">
        <f t="shared" si="18"/>
        <v>8.0720470181486735E-4</v>
      </c>
      <c r="EP11" s="274">
        <f t="shared" si="18"/>
        <v>9.7442631095791266E-4</v>
      </c>
      <c r="EQ11" s="274">
        <f t="shared" si="18"/>
        <v>1.1690510896494939E-3</v>
      </c>
      <c r="ER11" s="274">
        <f t="shared" si="18"/>
        <v>1.3939177548137841E-3</v>
      </c>
      <c r="ES11" s="274">
        <f t="shared" si="18"/>
        <v>1.6518095725504072E-3</v>
      </c>
      <c r="ET11" s="274">
        <f t="shared" si="18"/>
        <v>1.945368938166221E-3</v>
      </c>
      <c r="EU11" s="274">
        <f t="shared" si="18"/>
        <v>2.2770006030423812E-3</v>
      </c>
      <c r="EV11" s="274">
        <f t="shared" si="18"/>
        <v>2.6487653342492784E-3</v>
      </c>
      <c r="EW11" s="274">
        <f t="shared" si="18"/>
        <v>3.0622665617123712E-3</v>
      </c>
      <c r="EX11" s="274">
        <f t="shared" si="18"/>
        <v>3.5185333368301804E-3</v>
      </c>
      <c r="EY11" s="274">
        <f t="shared" si="18"/>
        <v>4.0179036499068859E-3</v>
      </c>
      <c r="EZ11" s="274">
        <f t="shared" si="18"/>
        <v>4.5599127809866453E-3</v>
      </c>
      <c r="FA11" s="274">
        <f t="shared" si="18"/>
        <v>5.1431918371915306E-3</v>
      </c>
      <c r="FB11" s="274">
        <f t="shared" ref="FB11:GG11" si="19">MAX(FB8:FB10)</f>
        <v>5.7653819086193698E-3</v>
      </c>
      <c r="FC11" s="274">
        <f t="shared" si="19"/>
        <v>6.4230693089353261E-3</v>
      </c>
      <c r="FD11" s="274">
        <f t="shared" si="19"/>
        <v>7.1117471202642576E-3</v>
      </c>
      <c r="FE11" s="274">
        <f t="shared" si="19"/>
        <v>7.825807712601468E-3</v>
      </c>
      <c r="FF11" s="274">
        <f t="shared" si="19"/>
        <v>8.5585700502638379E-3</v>
      </c>
      <c r="FG11" s="274">
        <f t="shared" si="19"/>
        <v>9.302344445742872E-3</v>
      </c>
      <c r="FH11" s="274">
        <f t="shared" si="19"/>
        <v>1.0048536009091242E-2</v>
      </c>
      <c r="FI11" s="274">
        <f t="shared" si="19"/>
        <v>1.0787786423451953E-2</v>
      </c>
      <c r="FJ11" s="274">
        <f t="shared" si="19"/>
        <v>1.1510151927925556E-2</v>
      </c>
      <c r="FK11" s="274">
        <f t="shared" si="19"/>
        <v>1.2205313596325623E-2</v>
      </c>
      <c r="FL11" s="274">
        <f t="shared" si="19"/>
        <v>1.2862814263572735E-2</v>
      </c>
      <c r="FM11" s="274">
        <f t="shared" si="19"/>
        <v>1.3472314873959673E-2</v>
      </c>
      <c r="FN11" s="274">
        <f t="shared" si="19"/>
        <v>1.4023861708212725E-2</v>
      </c>
      <c r="FO11" s="274">
        <f t="shared" si="19"/>
        <v>1.4508154980412509E-2</v>
      </c>
      <c r="FP11" s="274">
        <f t="shared" si="19"/>
        <v>1.4916808756039648E-2</v>
      </c>
      <c r="FQ11" s="274">
        <f t="shared" si="19"/>
        <v>1.5242592080582108E-2</v>
      </c>
      <c r="FR11" s="274">
        <f t="shared" si="19"/>
        <v>1.5479641648764012E-2</v>
      </c>
      <c r="FS11" s="274">
        <f t="shared" si="19"/>
        <v>1.5623637281705235E-2</v>
      </c>
      <c r="FT11" s="274">
        <f t="shared" si="19"/>
        <v>1.5671932876326563E-2</v>
      </c>
      <c r="FU11" s="274">
        <f t="shared" si="19"/>
        <v>1.5623637281705235E-2</v>
      </c>
      <c r="FV11" s="274">
        <f t="shared" si="19"/>
        <v>1.5479641648764012E-2</v>
      </c>
      <c r="FW11" s="274">
        <f t="shared" si="19"/>
        <v>1.5242592080582108E-2</v>
      </c>
      <c r="FX11" s="274">
        <f t="shared" si="19"/>
        <v>1.4916808756039648E-2</v>
      </c>
      <c r="FY11" s="274">
        <f t="shared" si="19"/>
        <v>1.4508154980412509E-2</v>
      </c>
      <c r="FZ11" s="274">
        <f t="shared" si="19"/>
        <v>1.4023861708212725E-2</v>
      </c>
      <c r="GA11" s="274">
        <f t="shared" si="19"/>
        <v>1.3472314873959673E-2</v>
      </c>
      <c r="GB11" s="274">
        <f t="shared" si="19"/>
        <v>1.2862814263572735E-2</v>
      </c>
      <c r="GC11" s="274">
        <f t="shared" si="19"/>
        <v>1.2205313596325623E-2</v>
      </c>
      <c r="GD11" s="274">
        <f t="shared" si="19"/>
        <v>1.1510151927925556E-2</v>
      </c>
      <c r="GE11" s="274">
        <f t="shared" si="19"/>
        <v>1.0787786423451953E-2</v>
      </c>
      <c r="GF11" s="274">
        <f t="shared" si="19"/>
        <v>1.0048536009091242E-2</v>
      </c>
      <c r="GG11" s="274">
        <f t="shared" si="19"/>
        <v>9.302344445742872E-3</v>
      </c>
      <c r="GH11" s="274">
        <f t="shared" ref="GH11:HM11" si="20">MAX(GH8:GH10)</f>
        <v>8.5585700502638379E-3</v>
      </c>
      <c r="GI11" s="274">
        <f t="shared" si="20"/>
        <v>7.825807712601468E-3</v>
      </c>
      <c r="GJ11" s="274">
        <f t="shared" si="20"/>
        <v>7.1117471202642576E-3</v>
      </c>
      <c r="GK11" s="274">
        <f t="shared" si="20"/>
        <v>6.4230693089353261E-3</v>
      </c>
      <c r="GL11" s="274">
        <f t="shared" si="20"/>
        <v>5.7653819086193698E-3</v>
      </c>
      <c r="GM11" s="274">
        <f t="shared" si="20"/>
        <v>5.1431918371915306E-3</v>
      </c>
      <c r="GN11" s="274">
        <f t="shared" si="20"/>
        <v>4.5599127809866453E-3</v>
      </c>
      <c r="GO11" s="274">
        <f t="shared" si="20"/>
        <v>4.0179036499068859E-3</v>
      </c>
      <c r="GP11" s="274">
        <f t="shared" si="20"/>
        <v>3.5185333368301804E-3</v>
      </c>
      <c r="GQ11" s="274">
        <f t="shared" si="20"/>
        <v>3.0622665617123712E-3</v>
      </c>
      <c r="GR11" s="274">
        <f t="shared" si="20"/>
        <v>2.6487653342492784E-3</v>
      </c>
      <c r="GS11" s="274">
        <f t="shared" si="20"/>
        <v>2.2770006030423812E-3</v>
      </c>
      <c r="GT11" s="274">
        <f t="shared" si="20"/>
        <v>1.945368938166221E-3</v>
      </c>
      <c r="GU11" s="274">
        <f t="shared" si="20"/>
        <v>1.6518095725504072E-3</v>
      </c>
      <c r="GV11" s="274">
        <f t="shared" si="20"/>
        <v>1.3939177548137841E-3</v>
      </c>
      <c r="GW11" s="274">
        <f t="shared" si="20"/>
        <v>1.1690510896494939E-3</v>
      </c>
      <c r="GX11" s="274">
        <f t="shared" si="20"/>
        <v>9.7442631095791266E-4</v>
      </c>
      <c r="GY11" s="274">
        <f t="shared" si="20"/>
        <v>8.0720470181486735E-4</v>
      </c>
      <c r="GZ11" s="274">
        <f t="shared" si="20"/>
        <v>6.6456510509785879E-4</v>
      </c>
      <c r="HA11" s="274">
        <f t="shared" si="20"/>
        <v>5.4376412847756839E-4</v>
      </c>
      <c r="HB11" s="274">
        <f t="shared" si="20"/>
        <v>4.4218371566232711E-4</v>
      </c>
      <c r="HC11" s="274">
        <f t="shared" si="20"/>
        <v>3.573667191490087E-4</v>
      </c>
      <c r="HD11" s="274">
        <f t="shared" si="20"/>
        <v>2.870414632512783E-4</v>
      </c>
      <c r="HE11" s="274">
        <f t="shared" si="20"/>
        <v>2.2913653179589992E-4</v>
      </c>
      <c r="HF11" s="274">
        <f t="shared" si="20"/>
        <v>1.8178716017091829E-4</v>
      </c>
      <c r="HG11" s="274">
        <f t="shared" si="20"/>
        <v>1.4333466807667933E-4</v>
      </c>
      <c r="HH11" s="274">
        <f t="shared" si="20"/>
        <v>1.123203517157697E-4</v>
      </c>
      <c r="HI11" s="274">
        <f t="shared" si="20"/>
        <v>8.7475177871097068E-5</v>
      </c>
      <c r="HJ11" s="274">
        <f t="shared" si="20"/>
        <v>6.7706503047658628E-5</v>
      </c>
      <c r="HK11" s="274">
        <f t="shared" si="20"/>
        <v>5.2082893396559735E-5</v>
      </c>
      <c r="HL11" s="274">
        <f t="shared" si="20"/>
        <v>3.9817958718731832E-5</v>
      </c>
      <c r="HM11" s="274">
        <f t="shared" si="20"/>
        <v>3.0253947643787612E-5</v>
      </c>
      <c r="HN11" s="274">
        <f t="shared" ref="HN11:HR11" si="21">MAX(HN8:HN10)</f>
        <v>2.2845690021654262E-5</v>
      </c>
      <c r="HO11" s="274">
        <f t="shared" si="21"/>
        <v>1.7145323290894139E-5</v>
      </c>
      <c r="HP11" s="274">
        <f t="shared" si="21"/>
        <v>1.2788106579149738E-5</v>
      </c>
      <c r="HQ11" s="274">
        <f t="shared" si="21"/>
        <v>9.4795121068745269E-6</v>
      </c>
      <c r="HR11" s="274">
        <f t="shared" si="21"/>
        <v>6.9836890466281097E-6</v>
      </c>
    </row>
    <row r="12" spans="1:227" ht="15" customHeight="1" x14ac:dyDescent="0.25">
      <c r="A12" s="321"/>
      <c r="B12" s="321"/>
      <c r="C12" s="322" t="s">
        <v>74</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0.88109999999999999</v>
      </c>
      <c r="F13" s="2"/>
      <c r="G13" s="5"/>
      <c r="H13" s="5"/>
      <c r="I13" s="5"/>
      <c r="J13" s="5"/>
      <c r="K13" s="5"/>
      <c r="L13" s="5"/>
      <c r="M13" s="5"/>
      <c r="U13" s="5"/>
      <c r="V13" s="5"/>
      <c r="W13" s="5"/>
    </row>
    <row r="14" spans="1:227" ht="15" customHeight="1" x14ac:dyDescent="0.25">
      <c r="A14" s="321"/>
      <c r="B14" s="321"/>
      <c r="C14" s="327" t="s">
        <v>855</v>
      </c>
      <c r="F14" s="46"/>
      <c r="G14" s="5"/>
      <c r="H14" s="5"/>
      <c r="I14" s="5"/>
      <c r="J14" s="5"/>
      <c r="K14" s="5"/>
      <c r="L14" s="5"/>
      <c r="M14" s="5"/>
      <c r="Q14" s="326"/>
      <c r="U14" s="5"/>
      <c r="V14" s="5"/>
      <c r="W14" s="5"/>
    </row>
    <row r="15" spans="1:227" ht="15" customHeight="1" x14ac:dyDescent="0.25">
      <c r="A15" s="321"/>
      <c r="B15" s="321"/>
      <c r="C15" s="322" t="s">
        <v>33</v>
      </c>
      <c r="D15" s="316">
        <v>89</v>
      </c>
      <c r="F15" s="46"/>
      <c r="G15" s="5"/>
      <c r="H15" s="5"/>
      <c r="I15" s="5"/>
      <c r="J15" s="5"/>
      <c r="K15" s="5"/>
      <c r="L15" s="5"/>
      <c r="M15" s="5"/>
      <c r="U15" s="5"/>
      <c r="V15" s="5"/>
      <c r="W15" s="5"/>
    </row>
    <row r="16" spans="1:227" ht="15" customHeight="1" x14ac:dyDescent="0.25">
      <c r="A16" s="321"/>
      <c r="B16" s="321"/>
      <c r="C16" s="322" t="s">
        <v>34</v>
      </c>
      <c r="D16" s="316">
        <v>151</v>
      </c>
      <c r="F16" s="46"/>
      <c r="G16" s="5"/>
      <c r="H16" s="5"/>
      <c r="I16" s="5"/>
      <c r="J16" s="5"/>
      <c r="K16" s="5"/>
      <c r="L16" s="5"/>
      <c r="M16" s="5"/>
      <c r="U16" s="5"/>
      <c r="V16" s="5"/>
      <c r="W16" s="5"/>
    </row>
    <row r="17" spans="1:23" ht="15" customHeight="1" x14ac:dyDescent="0.25">
      <c r="A17" s="321"/>
      <c r="B17" s="321"/>
      <c r="C17" s="322" t="s">
        <v>84</v>
      </c>
      <c r="D17" s="320">
        <f>1-(COUNTIF($C$64:$C$10063,"&lt;"&amp;D15)/10000)-(COUNTIF($C$64:$C$10063,"&gt;"&amp;D16)/10000)</f>
        <v>0.77590000000000003</v>
      </c>
      <c r="F17" s="46"/>
      <c r="G17" s="5"/>
      <c r="H17" s="5"/>
      <c r="I17" s="5"/>
      <c r="J17" s="5"/>
      <c r="K17" s="5"/>
      <c r="L17" s="5"/>
      <c r="M17" s="5"/>
      <c r="U17" s="5"/>
      <c r="V17" s="5"/>
      <c r="W17" s="5"/>
    </row>
    <row r="18" spans="1:23" ht="15" customHeight="1" x14ac:dyDescent="0.25">
      <c r="A18" s="321"/>
      <c r="B18" s="321"/>
      <c r="C18" s="322" t="s">
        <v>282</v>
      </c>
      <c r="D18" s="320">
        <f>COUNTIF($C$64:$C$10063,"&lt;"&amp;D15)/10000</f>
        <v>0.113</v>
      </c>
      <c r="F18" s="46"/>
      <c r="G18" s="5"/>
      <c r="H18" s="5"/>
      <c r="I18" s="5"/>
      <c r="J18" s="5"/>
      <c r="K18" s="5"/>
      <c r="L18" s="5"/>
      <c r="M18" s="5"/>
      <c r="U18" s="5"/>
      <c r="V18" s="5"/>
      <c r="W18" s="5"/>
    </row>
    <row r="19" spans="1:23" ht="15" customHeight="1" x14ac:dyDescent="0.25">
      <c r="A19" s="5"/>
      <c r="B19" s="33"/>
      <c r="C19" s="322" t="s">
        <v>283</v>
      </c>
      <c r="D19" s="320">
        <f>COUNTIF($C$64:$C$10063,"&gt;"&amp;D16)/10000</f>
        <v>0.1111</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42</v>
      </c>
      <c r="D21" s="325">
        <f>MIN(C64:C10063)</f>
        <v>19.281289213148284</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43</v>
      </c>
      <c r="D22" s="325">
        <f>MAX(C64:C10063)</f>
        <v>213.79191764216409</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843</v>
      </c>
      <c r="D23" s="315">
        <f>IF(ISERR(AVERAGE(C64:C10063)),"",AVERAGE(C64:C10063))</f>
        <v>119.77653717461489</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845</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846</v>
      </c>
      <c r="D29" s="77">
        <f>IF(AND(D28&gt;0,D28&lt;1,NOT(J5="")),_xlfn.NORM.INV((1-$D$28)/2,$G$5,$J$5),"")</f>
        <v>87.377023112274358</v>
      </c>
      <c r="E29" s="2"/>
      <c r="F29" s="2"/>
      <c r="G29" s="5"/>
      <c r="H29" s="5"/>
      <c r="I29" s="5"/>
      <c r="J29" s="5"/>
      <c r="K29" s="5"/>
      <c r="L29" s="5"/>
      <c r="M29" s="5"/>
      <c r="N29" s="5"/>
      <c r="O29" s="5"/>
      <c r="P29" s="5"/>
      <c r="Q29" s="5"/>
      <c r="R29" s="5"/>
      <c r="S29" s="5"/>
      <c r="T29" s="5"/>
      <c r="U29" s="5"/>
      <c r="V29" s="5"/>
      <c r="W29" s="5"/>
    </row>
    <row r="30" spans="1:23" ht="15" customHeight="1" x14ac:dyDescent="0.25">
      <c r="A30" s="5"/>
      <c r="C30" s="33" t="s">
        <v>83</v>
      </c>
      <c r="D30" s="77">
        <f>IF(AND(D28&gt;0,D28&lt;1,NOT(J5="")),_xlfn.NORM.INV(($D$28+(1-$D$28)/2),$G$5,$J$5),"")</f>
        <v>152.62297688772566</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33</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34</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84</v>
      </c>
      <c r="D34" s="317">
        <f>IF(AND($D$32&gt;0,$D$33&gt;0,$D$32&lt;$D$33,NOT(J5="")),_xlfn.NORM.DIST($D$33,$G$5,$J$5,TRUE)-_xlfn.NORM.DIST($D$32,$G$5,$J$5,TRUE),"")</f>
        <v>0.77669811971727176</v>
      </c>
      <c r="E34" s="2"/>
      <c r="F34" s="2"/>
      <c r="G34" s="5"/>
      <c r="H34" s="2"/>
      <c r="I34" s="2"/>
      <c r="J34" s="5"/>
      <c r="K34" s="5"/>
      <c r="L34" s="5"/>
      <c r="M34" s="5"/>
      <c r="N34" s="5"/>
      <c r="O34" s="5"/>
      <c r="P34" s="5"/>
      <c r="Q34" s="5"/>
      <c r="R34" s="5"/>
      <c r="S34" s="5"/>
      <c r="T34" s="5"/>
      <c r="U34" s="5"/>
      <c r="V34" s="5"/>
      <c r="W34" s="5"/>
    </row>
    <row r="35" spans="1:23" ht="15" customHeight="1" x14ac:dyDescent="0.25">
      <c r="A35" s="2"/>
      <c r="C35" s="33" t="s">
        <v>282</v>
      </c>
      <c r="D35" s="318">
        <f>IF(AND($D$32&gt;0,$D$33&gt;0,$D$32&lt;$D$33,NOT($J$5="")),_xlfn.NORM.DIST(D32,$G$5,$J$5,TRUE),"")</f>
        <v>0.11165094014136409</v>
      </c>
      <c r="E35" s="2"/>
      <c r="F35" s="2"/>
      <c r="G35" s="5"/>
      <c r="H35" s="2"/>
      <c r="I35" s="2"/>
      <c r="J35" s="5"/>
      <c r="K35" s="5"/>
      <c r="L35" s="5"/>
      <c r="M35" s="5"/>
      <c r="N35" s="5"/>
      <c r="O35" s="5"/>
      <c r="P35" s="5"/>
      <c r="Q35" s="5"/>
      <c r="R35" s="5"/>
      <c r="S35" s="5"/>
      <c r="T35" s="5"/>
      <c r="U35" s="5"/>
      <c r="V35" s="5"/>
      <c r="W35" s="5"/>
    </row>
    <row r="36" spans="1:23" ht="15" customHeight="1" x14ac:dyDescent="0.25">
      <c r="A36" s="2"/>
      <c r="C36" s="33" t="s">
        <v>283</v>
      </c>
      <c r="D36" s="319">
        <f>IF(AND($D$32&gt;0,$D$33&gt;0,$D$32&lt;$D$33,NOT($J$5="")),1-_xlfn.NORM.DIST(D33,$G$5,$J$5,TRUE),"")</f>
        <v>0.11165094014136412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4j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43" t="s">
        <v>145</v>
      </c>
      <c r="C45" s="343"/>
      <c r="D45" s="343"/>
      <c r="E45" s="343"/>
      <c r="F45" s="343"/>
      <c r="G45" s="343"/>
      <c r="H45" s="343"/>
      <c r="I45" s="303"/>
      <c r="J45" s="2"/>
      <c r="K45" s="2"/>
      <c r="L45" s="5"/>
      <c r="M45" s="5"/>
      <c r="N45" s="5"/>
      <c r="O45" s="5"/>
      <c r="P45" s="5"/>
      <c r="Q45" s="5"/>
      <c r="R45" s="5"/>
      <c r="S45" s="5"/>
      <c r="T45" s="5"/>
      <c r="U45" s="5"/>
      <c r="V45" s="5"/>
      <c r="W45" s="5"/>
    </row>
    <row r="46" spans="1:23" x14ac:dyDescent="0.25">
      <c r="A46" s="2"/>
      <c r="B46" s="343" t="s">
        <v>146</v>
      </c>
      <c r="C46" s="343"/>
      <c r="D46" s="343"/>
      <c r="E46" s="343"/>
      <c r="F46" s="343"/>
      <c r="G46" s="343"/>
      <c r="H46" s="343"/>
      <c r="I46" s="303"/>
      <c r="J46" s="2"/>
      <c r="K46" s="2"/>
      <c r="L46" s="5"/>
      <c r="M46" s="5"/>
      <c r="N46" s="5"/>
      <c r="O46" s="5"/>
      <c r="P46" s="5"/>
      <c r="Q46" s="5"/>
      <c r="R46" s="5"/>
      <c r="S46" s="5"/>
      <c r="T46" s="5"/>
      <c r="U46" s="5"/>
      <c r="V46" s="5"/>
      <c r="W46" s="5"/>
    </row>
    <row r="47" spans="1:23" x14ac:dyDescent="0.25">
      <c r="A47" s="2"/>
      <c r="B47" s="343" t="s">
        <v>95</v>
      </c>
      <c r="C47" s="343"/>
      <c r="D47" s="343"/>
      <c r="E47" s="343"/>
      <c r="F47" s="343"/>
      <c r="G47" s="343"/>
      <c r="H47" s="343"/>
      <c r="I47" s="303"/>
      <c r="J47" s="2"/>
      <c r="K47" s="2"/>
      <c r="L47" s="5"/>
      <c r="M47" s="5"/>
      <c r="N47" s="5"/>
      <c r="O47" s="5"/>
      <c r="P47" s="5"/>
      <c r="Q47" s="5"/>
      <c r="R47" s="5"/>
      <c r="S47" s="5"/>
      <c r="T47" s="5"/>
      <c r="U47" s="5"/>
      <c r="V47" s="5"/>
      <c r="W47" s="5"/>
    </row>
    <row r="48" spans="1:23" x14ac:dyDescent="0.25">
      <c r="A48" s="2"/>
      <c r="B48" s="343" t="s">
        <v>228</v>
      </c>
      <c r="C48" s="343"/>
      <c r="D48" s="343"/>
      <c r="E48" s="343"/>
      <c r="F48" s="343"/>
      <c r="G48" s="343"/>
      <c r="H48" s="343"/>
      <c r="I48" s="303"/>
      <c r="J48" s="2"/>
      <c r="K48" s="2"/>
      <c r="L48" s="5"/>
      <c r="M48" s="5"/>
      <c r="N48" s="5"/>
      <c r="O48" s="5"/>
      <c r="P48" s="5"/>
      <c r="Q48" s="5"/>
      <c r="R48" s="5"/>
      <c r="S48" s="5"/>
      <c r="T48" s="5"/>
      <c r="U48" s="5"/>
      <c r="V48" s="5"/>
      <c r="W48" s="5"/>
    </row>
    <row r="49" spans="1:23" x14ac:dyDescent="0.25">
      <c r="A49" s="2"/>
      <c r="B49" s="343" t="s">
        <v>96</v>
      </c>
      <c r="C49" s="343"/>
      <c r="D49" s="343"/>
      <c r="E49" s="343"/>
      <c r="F49" s="343"/>
      <c r="G49" s="343"/>
      <c r="H49" s="343"/>
      <c r="I49" s="303"/>
      <c r="J49" s="2"/>
      <c r="K49" s="2"/>
      <c r="L49" s="5"/>
      <c r="M49" s="5"/>
      <c r="N49" s="5"/>
      <c r="O49" s="5"/>
      <c r="P49" s="5"/>
      <c r="Q49" s="5"/>
      <c r="R49" s="5"/>
      <c r="S49" s="5"/>
      <c r="T49" s="5"/>
      <c r="U49" s="5"/>
      <c r="V49" s="5"/>
      <c r="W49" s="5"/>
    </row>
    <row r="50" spans="1:23" x14ac:dyDescent="0.25">
      <c r="A50" s="2"/>
      <c r="B50" s="155" t="s">
        <v>223</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93</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222</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224</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807</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808</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809</v>
      </c>
    </row>
    <row r="58" spans="1:23" x14ac:dyDescent="0.25">
      <c r="B58" s="155" t="s">
        <v>92</v>
      </c>
    </row>
    <row r="59" spans="1:23" x14ac:dyDescent="0.25">
      <c r="B59" s="344" t="s">
        <v>814</v>
      </c>
      <c r="C59" s="344"/>
      <c r="D59" s="344"/>
      <c r="E59" s="344"/>
      <c r="F59" s="344"/>
      <c r="G59" s="344"/>
      <c r="H59" s="344"/>
    </row>
    <row r="61" spans="1:23" x14ac:dyDescent="0.25">
      <c r="B61" s="373" t="s">
        <v>848</v>
      </c>
      <c r="C61" s="373"/>
    </row>
    <row r="62" spans="1:23" x14ac:dyDescent="0.25">
      <c r="B62" s="309" t="s">
        <v>826</v>
      </c>
      <c r="C62" s="309" t="s">
        <v>827</v>
      </c>
    </row>
    <row r="63" spans="1:23" x14ac:dyDescent="0.25">
      <c r="B63" s="305"/>
      <c r="C63" s="310">
        <f ca="1">$N$4</f>
        <v>119.83838899397595</v>
      </c>
    </row>
    <row r="64" spans="1:23" x14ac:dyDescent="0.25">
      <c r="B64" s="257">
        <v>1</v>
      </c>
      <c r="C64" s="256">
        <f t="dataTable" ref="C64:C10063" dt2D="0" dtr="0" r1="M3" ca="1"/>
        <v>102.72950725775775</v>
      </c>
    </row>
    <row r="65" spans="2:9" x14ac:dyDescent="0.25">
      <c r="B65" s="257">
        <v>2</v>
      </c>
      <c r="C65" s="256">
        <v>133.36512007617</v>
      </c>
    </row>
    <row r="66" spans="2:9" x14ac:dyDescent="0.25">
      <c r="B66" s="257">
        <v>3</v>
      </c>
      <c r="C66" s="256">
        <v>162.93163837349402</v>
      </c>
    </row>
    <row r="67" spans="2:9" x14ac:dyDescent="0.25">
      <c r="B67" s="257">
        <v>4</v>
      </c>
      <c r="C67" s="256">
        <v>67.362088667932198</v>
      </c>
    </row>
    <row r="68" spans="2:9" x14ac:dyDescent="0.25">
      <c r="B68" s="257">
        <v>5</v>
      </c>
      <c r="C68" s="256">
        <v>156.91369189813926</v>
      </c>
      <c r="H68"/>
      <c r="I68"/>
    </row>
    <row r="69" spans="2:9" x14ac:dyDescent="0.25">
      <c r="B69" s="257">
        <v>6</v>
      </c>
      <c r="C69" s="256">
        <v>140.0036525185389</v>
      </c>
      <c r="H69"/>
      <c r="I69"/>
    </row>
    <row r="70" spans="2:9" x14ac:dyDescent="0.25">
      <c r="B70" s="257">
        <v>7</v>
      </c>
      <c r="C70" s="256">
        <v>80.345468748285199</v>
      </c>
      <c r="H70"/>
      <c r="I70"/>
    </row>
    <row r="71" spans="2:9" x14ac:dyDescent="0.25">
      <c r="B71" s="257">
        <v>8</v>
      </c>
      <c r="C71" s="256">
        <v>90.607185975613504</v>
      </c>
      <c r="H71"/>
      <c r="I71"/>
    </row>
    <row r="72" spans="2:9" x14ac:dyDescent="0.25">
      <c r="B72" s="257">
        <v>9</v>
      </c>
      <c r="C72" s="256">
        <v>117.76115386158126</v>
      </c>
      <c r="H72"/>
      <c r="I72"/>
    </row>
    <row r="73" spans="2:9" x14ac:dyDescent="0.25">
      <c r="B73" s="257">
        <v>10</v>
      </c>
      <c r="C73" s="256">
        <v>97.883553938329143</v>
      </c>
      <c r="H73"/>
      <c r="I73"/>
    </row>
    <row r="74" spans="2:9" x14ac:dyDescent="0.25">
      <c r="B74" s="257">
        <v>11</v>
      </c>
      <c r="C74" s="256">
        <v>98.253745394400738</v>
      </c>
      <c r="H74"/>
      <c r="I74"/>
    </row>
    <row r="75" spans="2:9" x14ac:dyDescent="0.25">
      <c r="B75" s="257">
        <v>12</v>
      </c>
      <c r="C75" s="256">
        <v>119.83741532835329</v>
      </c>
      <c r="H75"/>
      <c r="I75"/>
    </row>
    <row r="76" spans="2:9" x14ac:dyDescent="0.25">
      <c r="B76" s="257">
        <v>13</v>
      </c>
      <c r="C76" s="256">
        <v>145.01955258908197</v>
      </c>
      <c r="H76"/>
      <c r="I76"/>
    </row>
    <row r="77" spans="2:9" x14ac:dyDescent="0.25">
      <c r="B77" s="257">
        <v>14</v>
      </c>
      <c r="C77" s="256">
        <v>124.99118918047002</v>
      </c>
      <c r="H77"/>
      <c r="I77"/>
    </row>
    <row r="78" spans="2:9" x14ac:dyDescent="0.25">
      <c r="B78" s="257">
        <v>15</v>
      </c>
      <c r="C78" s="256">
        <v>125.76972665695214</v>
      </c>
      <c r="H78"/>
      <c r="I78"/>
    </row>
    <row r="79" spans="2:9" x14ac:dyDescent="0.25">
      <c r="B79" s="257">
        <v>16</v>
      </c>
      <c r="C79" s="256">
        <v>140.7996198495027</v>
      </c>
      <c r="H79"/>
      <c r="I79"/>
    </row>
    <row r="80" spans="2:9" x14ac:dyDescent="0.25">
      <c r="B80" s="257">
        <v>17</v>
      </c>
      <c r="C80" s="256">
        <v>106.79949404585679</v>
      </c>
      <c r="H80"/>
      <c r="I80"/>
    </row>
    <row r="81" spans="2:9" x14ac:dyDescent="0.25">
      <c r="B81" s="257">
        <v>18</v>
      </c>
      <c r="C81" s="256">
        <v>169.28961775090522</v>
      </c>
      <c r="H81"/>
      <c r="I81"/>
    </row>
    <row r="82" spans="2:9" x14ac:dyDescent="0.25">
      <c r="B82" s="257">
        <v>19</v>
      </c>
      <c r="C82" s="256">
        <v>144.87537324260435</v>
      </c>
      <c r="H82"/>
      <c r="I82"/>
    </row>
    <row r="83" spans="2:9" x14ac:dyDescent="0.25">
      <c r="B83" s="257">
        <v>20</v>
      </c>
      <c r="C83" s="256">
        <v>111.70563396927245</v>
      </c>
      <c r="H83"/>
      <c r="I83"/>
    </row>
    <row r="84" spans="2:9" x14ac:dyDescent="0.25">
      <c r="B84" s="257">
        <v>21</v>
      </c>
      <c r="C84" s="256">
        <v>123.61461886161203</v>
      </c>
      <c r="H84"/>
      <c r="I84"/>
    </row>
    <row r="85" spans="2:9" x14ac:dyDescent="0.25">
      <c r="B85" s="257">
        <v>22</v>
      </c>
      <c r="C85" s="256">
        <v>106.79661209209083</v>
      </c>
      <c r="H85"/>
      <c r="I85"/>
    </row>
    <row r="86" spans="2:9" x14ac:dyDescent="0.25">
      <c r="B86" s="257">
        <v>23</v>
      </c>
      <c r="C86" s="256">
        <v>120.15391317707795</v>
      </c>
      <c r="H86"/>
      <c r="I86"/>
    </row>
    <row r="87" spans="2:9" x14ac:dyDescent="0.25">
      <c r="B87" s="257">
        <v>24</v>
      </c>
      <c r="C87" s="256">
        <v>89.067146058196982</v>
      </c>
      <c r="H87"/>
      <c r="I87"/>
    </row>
    <row r="88" spans="2:9" x14ac:dyDescent="0.25">
      <c r="B88" s="257">
        <v>25</v>
      </c>
      <c r="C88" s="256">
        <v>101.24396140821935</v>
      </c>
      <c r="H88"/>
      <c r="I88"/>
    </row>
    <row r="89" spans="2:9" x14ac:dyDescent="0.25">
      <c r="B89" s="257">
        <v>26</v>
      </c>
      <c r="C89" s="256">
        <v>121.30314833903036</v>
      </c>
      <c r="H89"/>
      <c r="I89"/>
    </row>
    <row r="90" spans="2:9" x14ac:dyDescent="0.25">
      <c r="B90" s="257">
        <v>27</v>
      </c>
      <c r="C90" s="256">
        <v>133.62428138072801</v>
      </c>
      <c r="H90"/>
      <c r="I90"/>
    </row>
    <row r="91" spans="2:9" x14ac:dyDescent="0.25">
      <c r="B91" s="257">
        <v>28</v>
      </c>
      <c r="C91" s="256">
        <v>129.68783169969944</v>
      </c>
      <c r="H91"/>
      <c r="I91"/>
    </row>
    <row r="92" spans="2:9" x14ac:dyDescent="0.25">
      <c r="B92" s="257">
        <v>29</v>
      </c>
      <c r="C92" s="256">
        <v>73.429265181429912</v>
      </c>
      <c r="H92"/>
      <c r="I92"/>
    </row>
    <row r="93" spans="2:9" x14ac:dyDescent="0.25">
      <c r="B93" s="257">
        <v>30</v>
      </c>
      <c r="C93" s="256">
        <v>119.86263230683851</v>
      </c>
      <c r="H93"/>
      <c r="I93"/>
    </row>
    <row r="94" spans="2:9" x14ac:dyDescent="0.25">
      <c r="B94" s="257">
        <v>31</v>
      </c>
      <c r="C94" s="256">
        <v>131.86451727044314</v>
      </c>
      <c r="H94"/>
      <c r="I94"/>
    </row>
    <row r="95" spans="2:9" x14ac:dyDescent="0.25">
      <c r="B95" s="257">
        <v>32</v>
      </c>
      <c r="C95" s="256">
        <v>103.41051412970303</v>
      </c>
      <c r="H95"/>
      <c r="I95"/>
    </row>
    <row r="96" spans="2:9" x14ac:dyDescent="0.25">
      <c r="B96" s="257">
        <v>33</v>
      </c>
      <c r="C96" s="256">
        <v>154.17785571118719</v>
      </c>
      <c r="H96"/>
      <c r="I96"/>
    </row>
    <row r="97" spans="2:9" x14ac:dyDescent="0.25">
      <c r="B97" s="257">
        <v>34</v>
      </c>
      <c r="C97" s="256">
        <v>78.017066135278839</v>
      </c>
      <c r="H97"/>
      <c r="I97"/>
    </row>
    <row r="98" spans="2:9" x14ac:dyDescent="0.25">
      <c r="B98" s="257">
        <v>35</v>
      </c>
      <c r="C98" s="256">
        <v>112.64427475024004</v>
      </c>
      <c r="H98"/>
      <c r="I98"/>
    </row>
    <row r="99" spans="2:9" x14ac:dyDescent="0.25">
      <c r="B99" s="257">
        <v>36</v>
      </c>
      <c r="C99" s="256">
        <v>139.49734890104006</v>
      </c>
      <c r="H99"/>
      <c r="I99"/>
    </row>
    <row r="100" spans="2:9" x14ac:dyDescent="0.25">
      <c r="B100" s="257">
        <v>37</v>
      </c>
      <c r="C100" s="256">
        <v>116.56411010278075</v>
      </c>
      <c r="H100"/>
      <c r="I100"/>
    </row>
    <row r="101" spans="2:9" x14ac:dyDescent="0.25">
      <c r="B101" s="257">
        <v>38</v>
      </c>
      <c r="C101" s="256">
        <v>123.84805576198436</v>
      </c>
      <c r="H101"/>
      <c r="I101"/>
    </row>
    <row r="102" spans="2:9" x14ac:dyDescent="0.25">
      <c r="B102" s="257">
        <v>39</v>
      </c>
      <c r="C102" s="256">
        <v>143.63613073042015</v>
      </c>
      <c r="H102"/>
      <c r="I102"/>
    </row>
    <row r="103" spans="2:9" x14ac:dyDescent="0.25">
      <c r="B103" s="257">
        <v>40</v>
      </c>
      <c r="C103" s="256">
        <v>89.195814301489037</v>
      </c>
      <c r="H103"/>
      <c r="I103"/>
    </row>
    <row r="104" spans="2:9" x14ac:dyDescent="0.25">
      <c r="B104" s="257">
        <v>41</v>
      </c>
      <c r="C104" s="256">
        <v>119.45012977177535</v>
      </c>
      <c r="H104"/>
      <c r="I104"/>
    </row>
    <row r="105" spans="2:9" x14ac:dyDescent="0.25">
      <c r="B105" s="257">
        <v>42</v>
      </c>
      <c r="C105" s="256">
        <v>133.16755183909356</v>
      </c>
      <c r="H105"/>
      <c r="I105"/>
    </row>
    <row r="106" spans="2:9" x14ac:dyDescent="0.25">
      <c r="B106" s="257">
        <v>43</v>
      </c>
      <c r="C106" s="256">
        <v>148.1515964183252</v>
      </c>
      <c r="H106"/>
      <c r="I106"/>
    </row>
    <row r="107" spans="2:9" x14ac:dyDescent="0.25">
      <c r="B107" s="257">
        <v>44</v>
      </c>
      <c r="C107" s="256">
        <v>150.00785445544309</v>
      </c>
      <c r="H107"/>
      <c r="I107"/>
    </row>
    <row r="108" spans="2:9" x14ac:dyDescent="0.25">
      <c r="B108" s="257">
        <v>45</v>
      </c>
      <c r="C108" s="256">
        <v>157.37668167260512</v>
      </c>
      <c r="H108"/>
      <c r="I108"/>
    </row>
    <row r="109" spans="2:9" x14ac:dyDescent="0.25">
      <c r="B109" s="257">
        <v>46</v>
      </c>
      <c r="C109" s="256">
        <v>100.8257075999549</v>
      </c>
      <c r="H109"/>
      <c r="I109"/>
    </row>
    <row r="110" spans="2:9" x14ac:dyDescent="0.25">
      <c r="B110" s="257">
        <v>47</v>
      </c>
      <c r="C110" s="256">
        <v>106.45238823538509</v>
      </c>
      <c r="H110"/>
      <c r="I110"/>
    </row>
    <row r="111" spans="2:9" x14ac:dyDescent="0.25">
      <c r="B111" s="257">
        <v>48</v>
      </c>
      <c r="C111" s="256">
        <v>113.86062620906432</v>
      </c>
      <c r="H111"/>
      <c r="I111"/>
    </row>
    <row r="112" spans="2:9" x14ac:dyDescent="0.25">
      <c r="B112" s="257">
        <v>49</v>
      </c>
      <c r="C112" s="256">
        <v>181.68350055977126</v>
      </c>
      <c r="H112"/>
      <c r="I112"/>
    </row>
    <row r="113" spans="2:9" x14ac:dyDescent="0.25">
      <c r="B113" s="257">
        <v>50</v>
      </c>
      <c r="C113" s="256">
        <v>159.62839781789151</v>
      </c>
      <c r="H113"/>
      <c r="I113"/>
    </row>
    <row r="114" spans="2:9" x14ac:dyDescent="0.25">
      <c r="B114" s="257">
        <v>51</v>
      </c>
      <c r="C114" s="256">
        <v>85.255499028199466</v>
      </c>
      <c r="H114"/>
      <c r="I114"/>
    </row>
    <row r="115" spans="2:9" x14ac:dyDescent="0.25">
      <c r="B115" s="257">
        <v>52</v>
      </c>
      <c r="C115" s="256">
        <v>84.274450568572718</v>
      </c>
      <c r="H115"/>
      <c r="I115"/>
    </row>
    <row r="116" spans="2:9" x14ac:dyDescent="0.25">
      <c r="B116" s="257">
        <v>53</v>
      </c>
      <c r="C116" s="256">
        <v>105.40366644180489</v>
      </c>
      <c r="H116"/>
      <c r="I116"/>
    </row>
    <row r="117" spans="2:9" x14ac:dyDescent="0.25">
      <c r="B117" s="257">
        <v>54</v>
      </c>
      <c r="C117" s="256">
        <v>140.96819264612512</v>
      </c>
      <c r="H117"/>
      <c r="I117"/>
    </row>
    <row r="118" spans="2:9" x14ac:dyDescent="0.25">
      <c r="B118" s="257">
        <v>55</v>
      </c>
      <c r="C118" s="256">
        <v>110.61661017553526</v>
      </c>
      <c r="H118"/>
      <c r="I118"/>
    </row>
    <row r="119" spans="2:9" x14ac:dyDescent="0.25">
      <c r="B119" s="257">
        <v>56</v>
      </c>
      <c r="C119" s="256">
        <v>109.6893521263205</v>
      </c>
      <c r="H119"/>
      <c r="I119"/>
    </row>
    <row r="120" spans="2:9" x14ac:dyDescent="0.25">
      <c r="B120" s="257">
        <v>57</v>
      </c>
      <c r="C120" s="256">
        <v>112.20080039360943</v>
      </c>
      <c r="H120"/>
      <c r="I120"/>
    </row>
    <row r="121" spans="2:9" x14ac:dyDescent="0.25">
      <c r="B121" s="257">
        <v>58</v>
      </c>
      <c r="C121" s="256">
        <v>123.5244671408847</v>
      </c>
      <c r="H121"/>
      <c r="I121"/>
    </row>
    <row r="122" spans="2:9" x14ac:dyDescent="0.25">
      <c r="B122" s="257">
        <v>59</v>
      </c>
      <c r="C122" s="256">
        <v>129.13249463621335</v>
      </c>
      <c r="H122"/>
      <c r="I122"/>
    </row>
    <row r="123" spans="2:9" x14ac:dyDescent="0.25">
      <c r="B123" s="257">
        <v>60</v>
      </c>
      <c r="C123" s="256">
        <v>82.341626233872802</v>
      </c>
      <c r="H123"/>
      <c r="I123"/>
    </row>
    <row r="124" spans="2:9" x14ac:dyDescent="0.25">
      <c r="B124" s="257">
        <v>61</v>
      </c>
      <c r="C124" s="256">
        <v>104.02846111641755</v>
      </c>
      <c r="H124"/>
      <c r="I124"/>
    </row>
    <row r="125" spans="2:9" x14ac:dyDescent="0.25">
      <c r="B125" s="257">
        <v>62</v>
      </c>
      <c r="C125" s="256">
        <v>106.2011219537211</v>
      </c>
      <c r="H125"/>
      <c r="I125"/>
    </row>
    <row r="126" spans="2:9" x14ac:dyDescent="0.25">
      <c r="B126" s="257">
        <v>63</v>
      </c>
      <c r="C126" s="256">
        <v>109.6376111509625</v>
      </c>
      <c r="H126"/>
      <c r="I126"/>
    </row>
    <row r="127" spans="2:9" x14ac:dyDescent="0.25">
      <c r="B127" s="257">
        <v>64</v>
      </c>
      <c r="C127" s="256">
        <v>166.84909797071572</v>
      </c>
      <c r="H127"/>
      <c r="I127"/>
    </row>
    <row r="128" spans="2:9" x14ac:dyDescent="0.25">
      <c r="B128" s="257">
        <v>65</v>
      </c>
      <c r="C128" s="256">
        <v>115.41025077311653</v>
      </c>
      <c r="H128"/>
      <c r="I128"/>
    </row>
    <row r="129" spans="2:9" x14ac:dyDescent="0.25">
      <c r="B129" s="257">
        <v>66</v>
      </c>
      <c r="C129" s="256">
        <v>99.931423329311698</v>
      </c>
      <c r="H129"/>
      <c r="I129"/>
    </row>
    <row r="130" spans="2:9" x14ac:dyDescent="0.25">
      <c r="B130" s="257">
        <v>67</v>
      </c>
      <c r="C130" s="256">
        <v>149.22558358758522</v>
      </c>
      <c r="H130"/>
      <c r="I130"/>
    </row>
    <row r="131" spans="2:9" x14ac:dyDescent="0.25">
      <c r="B131" s="257">
        <v>68</v>
      </c>
      <c r="C131" s="256">
        <v>55.278848618793035</v>
      </c>
      <c r="H131"/>
      <c r="I131"/>
    </row>
    <row r="132" spans="2:9" x14ac:dyDescent="0.25">
      <c r="B132" s="257">
        <v>69</v>
      </c>
      <c r="C132" s="256">
        <v>107.11550831986773</v>
      </c>
      <c r="H132"/>
      <c r="I132"/>
    </row>
    <row r="133" spans="2:9" x14ac:dyDescent="0.25">
      <c r="B133" s="257">
        <v>70</v>
      </c>
      <c r="C133" s="256">
        <v>71.073396852455275</v>
      </c>
      <c r="H133"/>
      <c r="I133"/>
    </row>
    <row r="134" spans="2:9" x14ac:dyDescent="0.25">
      <c r="B134" s="257">
        <v>71</v>
      </c>
      <c r="C134" s="256">
        <v>141.89538529111792</v>
      </c>
      <c r="H134"/>
      <c r="I134"/>
    </row>
    <row r="135" spans="2:9" x14ac:dyDescent="0.25">
      <c r="B135" s="257">
        <v>72</v>
      </c>
      <c r="C135" s="256">
        <v>103.48109437265441</v>
      </c>
      <c r="H135"/>
      <c r="I135"/>
    </row>
    <row r="136" spans="2:9" x14ac:dyDescent="0.25">
      <c r="B136" s="257">
        <v>73</v>
      </c>
      <c r="C136" s="256">
        <v>100.00429116467306</v>
      </c>
      <c r="H136"/>
      <c r="I136"/>
    </row>
    <row r="137" spans="2:9" x14ac:dyDescent="0.25">
      <c r="B137" s="257">
        <v>74</v>
      </c>
      <c r="C137" s="256">
        <v>134.73121773982064</v>
      </c>
      <c r="H137"/>
      <c r="I137"/>
    </row>
    <row r="138" spans="2:9" x14ac:dyDescent="0.25">
      <c r="B138" s="257">
        <v>75</v>
      </c>
      <c r="C138" s="256">
        <v>155.34171010530582</v>
      </c>
      <c r="H138"/>
      <c r="I138"/>
    </row>
    <row r="139" spans="2:9" x14ac:dyDescent="0.25">
      <c r="B139" s="257">
        <v>76</v>
      </c>
      <c r="C139" s="256">
        <v>114.09440376071635</v>
      </c>
      <c r="H139"/>
      <c r="I139"/>
    </row>
    <row r="140" spans="2:9" x14ac:dyDescent="0.25">
      <c r="B140" s="257">
        <v>77</v>
      </c>
      <c r="C140" s="256">
        <v>129.28019270308172</v>
      </c>
      <c r="H140"/>
      <c r="I140"/>
    </row>
    <row r="141" spans="2:9" x14ac:dyDescent="0.25">
      <c r="B141" s="257">
        <v>78</v>
      </c>
      <c r="C141" s="256">
        <v>126.55071835191714</v>
      </c>
      <c r="H141"/>
      <c r="I141"/>
    </row>
    <row r="142" spans="2:9" x14ac:dyDescent="0.25">
      <c r="B142" s="257">
        <v>79</v>
      </c>
      <c r="C142" s="256">
        <v>135.46866429391946</v>
      </c>
      <c r="H142"/>
      <c r="I142"/>
    </row>
    <row r="143" spans="2:9" x14ac:dyDescent="0.25">
      <c r="B143" s="257">
        <v>80</v>
      </c>
      <c r="C143" s="256">
        <v>87.74494792617223</v>
      </c>
      <c r="H143"/>
      <c r="I143"/>
    </row>
    <row r="144" spans="2:9" x14ac:dyDescent="0.25">
      <c r="B144" s="257">
        <v>81</v>
      </c>
      <c r="C144" s="256">
        <v>101.48936672633346</v>
      </c>
      <c r="H144"/>
      <c r="I144"/>
    </row>
    <row r="145" spans="2:9" x14ac:dyDescent="0.25">
      <c r="B145" s="257">
        <v>82</v>
      </c>
      <c r="C145" s="256">
        <v>38.656603489075763</v>
      </c>
      <c r="H145"/>
      <c r="I145"/>
    </row>
    <row r="146" spans="2:9" x14ac:dyDescent="0.25">
      <c r="B146" s="257">
        <v>83</v>
      </c>
      <c r="C146" s="256">
        <v>164.0389945168715</v>
      </c>
      <c r="H146"/>
      <c r="I146"/>
    </row>
    <row r="147" spans="2:9" x14ac:dyDescent="0.25">
      <c r="B147" s="257">
        <v>84</v>
      </c>
      <c r="C147" s="256">
        <v>101.3214120518053</v>
      </c>
      <c r="H147"/>
      <c r="I147"/>
    </row>
    <row r="148" spans="2:9" x14ac:dyDescent="0.25">
      <c r="B148" s="257">
        <v>85</v>
      </c>
      <c r="C148" s="256">
        <v>152.84776146562342</v>
      </c>
      <c r="H148"/>
      <c r="I148"/>
    </row>
    <row r="149" spans="2:9" x14ac:dyDescent="0.25">
      <c r="B149" s="257">
        <v>86</v>
      </c>
      <c r="C149" s="256">
        <v>117.7654699333027</v>
      </c>
      <c r="H149"/>
      <c r="I149"/>
    </row>
    <row r="150" spans="2:9" x14ac:dyDescent="0.25">
      <c r="B150" s="257">
        <v>87</v>
      </c>
      <c r="C150" s="256">
        <v>121.15972393352304</v>
      </c>
      <c r="H150"/>
      <c r="I150"/>
    </row>
    <row r="151" spans="2:9" x14ac:dyDescent="0.25">
      <c r="B151" s="257">
        <v>88</v>
      </c>
      <c r="C151" s="256">
        <v>165.44182323248023</v>
      </c>
      <c r="H151"/>
      <c r="I151"/>
    </row>
    <row r="152" spans="2:9" x14ac:dyDescent="0.25">
      <c r="B152" s="257">
        <v>89</v>
      </c>
      <c r="C152" s="256">
        <v>121.32499427080984</v>
      </c>
      <c r="H152"/>
      <c r="I152"/>
    </row>
    <row r="153" spans="2:9" x14ac:dyDescent="0.25">
      <c r="B153" s="257">
        <v>90</v>
      </c>
      <c r="C153" s="256">
        <v>117.41907008788985</v>
      </c>
      <c r="H153"/>
      <c r="I153"/>
    </row>
    <row r="154" spans="2:9" x14ac:dyDescent="0.25">
      <c r="B154" s="257">
        <v>91</v>
      </c>
      <c r="C154" s="256">
        <v>121.00884469815098</v>
      </c>
      <c r="H154"/>
      <c r="I154"/>
    </row>
    <row r="155" spans="2:9" x14ac:dyDescent="0.25">
      <c r="B155" s="257">
        <v>92</v>
      </c>
      <c r="C155" s="256">
        <v>118.85604572270306</v>
      </c>
      <c r="H155"/>
      <c r="I155"/>
    </row>
    <row r="156" spans="2:9" x14ac:dyDescent="0.25">
      <c r="B156" s="257">
        <v>93</v>
      </c>
      <c r="C156" s="256">
        <v>178.98768170369817</v>
      </c>
      <c r="H156"/>
      <c r="I156"/>
    </row>
    <row r="157" spans="2:9" x14ac:dyDescent="0.25">
      <c r="B157" s="257">
        <v>94</v>
      </c>
      <c r="C157" s="256">
        <v>115.87515791205387</v>
      </c>
      <c r="H157"/>
      <c r="I157"/>
    </row>
    <row r="158" spans="2:9" x14ac:dyDescent="0.25">
      <c r="B158" s="257">
        <v>95</v>
      </c>
      <c r="C158" s="256">
        <v>109.0930855126832</v>
      </c>
      <c r="H158"/>
      <c r="I158"/>
    </row>
    <row r="159" spans="2:9" x14ac:dyDescent="0.25">
      <c r="B159" s="257">
        <v>96</v>
      </c>
      <c r="C159" s="256">
        <v>143.39529906173092</v>
      </c>
      <c r="H159"/>
      <c r="I159"/>
    </row>
    <row r="160" spans="2:9" x14ac:dyDescent="0.25">
      <c r="B160" s="257">
        <v>97</v>
      </c>
      <c r="C160" s="256">
        <v>136.15661362216957</v>
      </c>
      <c r="H160"/>
      <c r="I160"/>
    </row>
    <row r="161" spans="2:9" x14ac:dyDescent="0.25">
      <c r="B161" s="257">
        <v>98</v>
      </c>
      <c r="C161" s="256">
        <v>154.26055135908828</v>
      </c>
      <c r="H161"/>
      <c r="I161"/>
    </row>
    <row r="162" spans="2:9" x14ac:dyDescent="0.25">
      <c r="B162" s="257">
        <v>99</v>
      </c>
      <c r="C162" s="256">
        <v>122.14350374889669</v>
      </c>
      <c r="H162"/>
      <c r="I162"/>
    </row>
    <row r="163" spans="2:9" x14ac:dyDescent="0.25">
      <c r="B163" s="257">
        <v>100</v>
      </c>
      <c r="C163" s="256">
        <v>108.21386887589559</v>
      </c>
      <c r="H163"/>
      <c r="I163"/>
    </row>
    <row r="164" spans="2:9" x14ac:dyDescent="0.25">
      <c r="B164" s="257">
        <v>101</v>
      </c>
      <c r="C164" s="256">
        <v>90.162198230893694</v>
      </c>
      <c r="H164"/>
      <c r="I164"/>
    </row>
    <row r="165" spans="2:9" x14ac:dyDescent="0.25">
      <c r="B165" s="257">
        <v>102</v>
      </c>
      <c r="C165" s="256">
        <v>78.138005380000578</v>
      </c>
      <c r="H165"/>
      <c r="I165"/>
    </row>
    <row r="166" spans="2:9" x14ac:dyDescent="0.25">
      <c r="B166" s="257">
        <v>103</v>
      </c>
      <c r="C166" s="256">
        <v>72.998548794593191</v>
      </c>
      <c r="H166"/>
      <c r="I166"/>
    </row>
    <row r="167" spans="2:9" x14ac:dyDescent="0.25">
      <c r="B167" s="257">
        <v>104</v>
      </c>
      <c r="C167" s="256">
        <v>142.79732929140997</v>
      </c>
      <c r="H167"/>
      <c r="I167"/>
    </row>
    <row r="168" spans="2:9" x14ac:dyDescent="0.25">
      <c r="B168" s="257">
        <v>105</v>
      </c>
      <c r="C168" s="256">
        <v>121.86944902030916</v>
      </c>
      <c r="H168"/>
      <c r="I168"/>
    </row>
    <row r="169" spans="2:9" x14ac:dyDescent="0.25">
      <c r="B169" s="257">
        <v>106</v>
      </c>
      <c r="C169" s="256">
        <v>148.23226332185394</v>
      </c>
      <c r="H169"/>
      <c r="I169"/>
    </row>
    <row r="170" spans="2:9" x14ac:dyDescent="0.25">
      <c r="B170" s="257">
        <v>107</v>
      </c>
      <c r="C170" s="256">
        <v>96.297455833893423</v>
      </c>
      <c r="H170"/>
      <c r="I170"/>
    </row>
    <row r="171" spans="2:9" x14ac:dyDescent="0.25">
      <c r="B171" s="257">
        <v>108</v>
      </c>
      <c r="C171" s="256">
        <v>149.93247183149387</v>
      </c>
      <c r="H171"/>
      <c r="I171"/>
    </row>
    <row r="172" spans="2:9" x14ac:dyDescent="0.25">
      <c r="B172" s="257">
        <v>109</v>
      </c>
      <c r="C172" s="256">
        <v>83.712129625832745</v>
      </c>
      <c r="H172"/>
      <c r="I172"/>
    </row>
    <row r="173" spans="2:9" x14ac:dyDescent="0.25">
      <c r="B173" s="257">
        <v>110</v>
      </c>
      <c r="C173" s="256">
        <v>114.90466548992208</v>
      </c>
      <c r="H173"/>
      <c r="I173"/>
    </row>
    <row r="174" spans="2:9" x14ac:dyDescent="0.25">
      <c r="B174" s="257">
        <v>111</v>
      </c>
      <c r="C174" s="256">
        <v>103.99589362784043</v>
      </c>
      <c r="H174"/>
      <c r="I174"/>
    </row>
    <row r="175" spans="2:9" x14ac:dyDescent="0.25">
      <c r="B175" s="257">
        <v>112</v>
      </c>
      <c r="C175" s="256">
        <v>88.208834961654674</v>
      </c>
      <c r="H175"/>
      <c r="I175"/>
    </row>
    <row r="176" spans="2:9" x14ac:dyDescent="0.25">
      <c r="B176" s="257">
        <v>113</v>
      </c>
      <c r="C176" s="256">
        <v>96.943708139641728</v>
      </c>
      <c r="H176"/>
      <c r="I176"/>
    </row>
    <row r="177" spans="2:9" x14ac:dyDescent="0.25">
      <c r="B177" s="257">
        <v>114</v>
      </c>
      <c r="C177" s="256">
        <v>128.22089805414618</v>
      </c>
      <c r="H177"/>
      <c r="I177"/>
    </row>
    <row r="178" spans="2:9" x14ac:dyDescent="0.25">
      <c r="B178" s="257">
        <v>115</v>
      </c>
      <c r="C178" s="256">
        <v>151.08372170011009</v>
      </c>
      <c r="H178"/>
      <c r="I178"/>
    </row>
    <row r="179" spans="2:9" x14ac:dyDescent="0.25">
      <c r="B179" s="257">
        <v>116</v>
      </c>
      <c r="C179" s="256">
        <v>182.47729467015989</v>
      </c>
      <c r="H179"/>
      <c r="I179"/>
    </row>
    <row r="180" spans="2:9" x14ac:dyDescent="0.25">
      <c r="B180" s="257">
        <v>117</v>
      </c>
      <c r="C180" s="256">
        <v>128.91531684172028</v>
      </c>
      <c r="H180"/>
      <c r="I180"/>
    </row>
    <row r="181" spans="2:9" x14ac:dyDescent="0.25">
      <c r="B181" s="257">
        <v>118</v>
      </c>
      <c r="C181" s="256">
        <v>114.6767793890394</v>
      </c>
      <c r="H181"/>
      <c r="I181"/>
    </row>
    <row r="182" spans="2:9" x14ac:dyDescent="0.25">
      <c r="B182" s="257">
        <v>119</v>
      </c>
      <c r="C182" s="256">
        <v>115.97816073956326</v>
      </c>
      <c r="H182"/>
      <c r="I182"/>
    </row>
    <row r="183" spans="2:9" x14ac:dyDescent="0.25">
      <c r="B183" s="257">
        <v>120</v>
      </c>
      <c r="C183" s="256">
        <v>141.88085771563169</v>
      </c>
      <c r="H183"/>
      <c r="I183"/>
    </row>
    <row r="184" spans="2:9" x14ac:dyDescent="0.25">
      <c r="B184" s="257">
        <v>121</v>
      </c>
      <c r="C184" s="256">
        <v>163.83775097416458</v>
      </c>
      <c r="H184"/>
      <c r="I184"/>
    </row>
    <row r="185" spans="2:9" x14ac:dyDescent="0.25">
      <c r="B185" s="257">
        <v>122</v>
      </c>
      <c r="C185" s="256">
        <v>91.053357527310638</v>
      </c>
      <c r="H185"/>
      <c r="I185"/>
    </row>
    <row r="186" spans="2:9" x14ac:dyDescent="0.25">
      <c r="B186" s="257">
        <v>123</v>
      </c>
      <c r="C186" s="256">
        <v>115.96317260927104</v>
      </c>
      <c r="H186"/>
      <c r="I186"/>
    </row>
    <row r="187" spans="2:9" x14ac:dyDescent="0.25">
      <c r="B187" s="257">
        <v>124</v>
      </c>
      <c r="C187" s="256">
        <v>94.85938529344611</v>
      </c>
      <c r="H187"/>
      <c r="I187"/>
    </row>
    <row r="188" spans="2:9" x14ac:dyDescent="0.25">
      <c r="B188" s="257">
        <v>125</v>
      </c>
      <c r="C188" s="256">
        <v>95.306334657231133</v>
      </c>
      <c r="H188"/>
      <c r="I188"/>
    </row>
    <row r="189" spans="2:9" x14ac:dyDescent="0.25">
      <c r="B189" s="257">
        <v>126</v>
      </c>
      <c r="C189" s="256">
        <v>103.26461468382504</v>
      </c>
      <c r="H189"/>
      <c r="I189"/>
    </row>
    <row r="190" spans="2:9" x14ac:dyDescent="0.25">
      <c r="B190" s="257">
        <v>127</v>
      </c>
      <c r="C190" s="256">
        <v>122.54827362214981</v>
      </c>
      <c r="H190"/>
      <c r="I190"/>
    </row>
    <row r="191" spans="2:9" x14ac:dyDescent="0.25">
      <c r="B191" s="257">
        <v>128</v>
      </c>
      <c r="C191" s="256">
        <v>113.82968170356477</v>
      </c>
      <c r="H191"/>
      <c r="I191"/>
    </row>
    <row r="192" spans="2:9" x14ac:dyDescent="0.25">
      <c r="B192" s="257">
        <v>129</v>
      </c>
      <c r="C192" s="256">
        <v>87.795344078053262</v>
      </c>
      <c r="H192"/>
      <c r="I192"/>
    </row>
    <row r="193" spans="2:9" x14ac:dyDescent="0.25">
      <c r="B193" s="257">
        <v>130</v>
      </c>
      <c r="C193" s="256">
        <v>108.59080757729535</v>
      </c>
      <c r="H193"/>
      <c r="I193"/>
    </row>
    <row r="194" spans="2:9" x14ac:dyDescent="0.25">
      <c r="B194" s="257">
        <v>131</v>
      </c>
      <c r="C194" s="256">
        <v>97.302645478835842</v>
      </c>
      <c r="H194"/>
      <c r="I194"/>
    </row>
    <row r="195" spans="2:9" x14ac:dyDescent="0.25">
      <c r="B195" s="257">
        <v>132</v>
      </c>
      <c r="C195" s="256">
        <v>157.40036193107119</v>
      </c>
      <c r="H195"/>
      <c r="I195"/>
    </row>
    <row r="196" spans="2:9" x14ac:dyDescent="0.25">
      <c r="B196" s="257">
        <v>133</v>
      </c>
      <c r="C196" s="256">
        <v>110.06278927929368</v>
      </c>
      <c r="H196"/>
      <c r="I196"/>
    </row>
    <row r="197" spans="2:9" x14ac:dyDescent="0.25">
      <c r="B197" s="257">
        <v>134</v>
      </c>
      <c r="C197" s="256">
        <v>67.208560700438596</v>
      </c>
      <c r="H197"/>
      <c r="I197"/>
    </row>
    <row r="198" spans="2:9" x14ac:dyDescent="0.25">
      <c r="B198" s="257">
        <v>135</v>
      </c>
      <c r="C198" s="256">
        <v>79.897344445482943</v>
      </c>
      <c r="H198"/>
      <c r="I198"/>
    </row>
    <row r="199" spans="2:9" x14ac:dyDescent="0.25">
      <c r="B199" s="257">
        <v>136</v>
      </c>
      <c r="C199" s="256">
        <v>87.164726262530223</v>
      </c>
      <c r="H199"/>
      <c r="I199"/>
    </row>
    <row r="200" spans="2:9" x14ac:dyDescent="0.25">
      <c r="B200" s="257">
        <v>137</v>
      </c>
      <c r="C200" s="256">
        <v>106.56953539472531</v>
      </c>
      <c r="H200"/>
      <c r="I200"/>
    </row>
    <row r="201" spans="2:9" x14ac:dyDescent="0.25">
      <c r="B201" s="257">
        <v>138</v>
      </c>
      <c r="C201" s="256">
        <v>160.11757478225493</v>
      </c>
      <c r="H201"/>
      <c r="I201"/>
    </row>
    <row r="202" spans="2:9" x14ac:dyDescent="0.25">
      <c r="B202" s="257">
        <v>139</v>
      </c>
      <c r="C202" s="256">
        <v>111.1694657719878</v>
      </c>
      <c r="H202"/>
      <c r="I202"/>
    </row>
    <row r="203" spans="2:9" x14ac:dyDescent="0.25">
      <c r="B203" s="257">
        <v>140</v>
      </c>
      <c r="C203" s="256">
        <v>81.464685818972384</v>
      </c>
      <c r="H203"/>
      <c r="I203"/>
    </row>
    <row r="204" spans="2:9" x14ac:dyDescent="0.25">
      <c r="B204" s="257">
        <v>141</v>
      </c>
      <c r="C204" s="256">
        <v>154.16656257338741</v>
      </c>
      <c r="H204"/>
      <c r="I204"/>
    </row>
    <row r="205" spans="2:9" x14ac:dyDescent="0.25">
      <c r="B205" s="257">
        <v>142</v>
      </c>
      <c r="C205" s="256">
        <v>111.65507356278684</v>
      </c>
      <c r="H205"/>
      <c r="I205"/>
    </row>
    <row r="206" spans="2:9" x14ac:dyDescent="0.25">
      <c r="B206" s="257">
        <v>143</v>
      </c>
      <c r="C206" s="256">
        <v>94.854123613990197</v>
      </c>
      <c r="H206"/>
      <c r="I206"/>
    </row>
    <row r="207" spans="2:9" x14ac:dyDescent="0.25">
      <c r="B207" s="257">
        <v>144</v>
      </c>
      <c r="C207" s="256">
        <v>116.76329158154816</v>
      </c>
      <c r="H207"/>
      <c r="I207"/>
    </row>
    <row r="208" spans="2:9" x14ac:dyDescent="0.25">
      <c r="B208" s="257">
        <v>145</v>
      </c>
      <c r="C208" s="256">
        <v>111.37483580401027</v>
      </c>
      <c r="H208"/>
      <c r="I208"/>
    </row>
    <row r="209" spans="2:9" x14ac:dyDescent="0.25">
      <c r="B209" s="257">
        <v>146</v>
      </c>
      <c r="C209" s="256">
        <v>168.63857388891745</v>
      </c>
      <c r="H209"/>
      <c r="I209"/>
    </row>
    <row r="210" spans="2:9" x14ac:dyDescent="0.25">
      <c r="B210" s="257">
        <v>147</v>
      </c>
      <c r="C210" s="256">
        <v>152.20687325803124</v>
      </c>
      <c r="H210"/>
      <c r="I210"/>
    </row>
    <row r="211" spans="2:9" x14ac:dyDescent="0.25">
      <c r="B211" s="257">
        <v>148</v>
      </c>
      <c r="C211" s="256">
        <v>176.69062925319548</v>
      </c>
      <c r="H211"/>
      <c r="I211"/>
    </row>
    <row r="212" spans="2:9" x14ac:dyDescent="0.25">
      <c r="B212" s="257">
        <v>149</v>
      </c>
      <c r="C212" s="256">
        <v>100.79688790410049</v>
      </c>
      <c r="H212"/>
      <c r="I212"/>
    </row>
    <row r="213" spans="2:9" x14ac:dyDescent="0.25">
      <c r="B213" s="257">
        <v>150</v>
      </c>
      <c r="C213" s="256">
        <v>93.020471106392776</v>
      </c>
      <c r="H213"/>
      <c r="I213"/>
    </row>
    <row r="214" spans="2:9" x14ac:dyDescent="0.25">
      <c r="B214" s="257">
        <v>151</v>
      </c>
      <c r="C214" s="256">
        <v>135.75327870028818</v>
      </c>
      <c r="H214"/>
      <c r="I214"/>
    </row>
    <row r="215" spans="2:9" x14ac:dyDescent="0.25">
      <c r="B215" s="257">
        <v>152</v>
      </c>
      <c r="C215" s="256">
        <v>89.84806036914425</v>
      </c>
      <c r="H215"/>
      <c r="I215"/>
    </row>
    <row r="216" spans="2:9" x14ac:dyDescent="0.25">
      <c r="B216" s="257">
        <v>153</v>
      </c>
      <c r="C216" s="256">
        <v>127.60956438525241</v>
      </c>
      <c r="H216"/>
      <c r="I216"/>
    </row>
    <row r="217" spans="2:9" x14ac:dyDescent="0.25">
      <c r="B217" s="257">
        <v>154</v>
      </c>
      <c r="C217" s="256">
        <v>135.58199313523983</v>
      </c>
      <c r="H217"/>
      <c r="I217"/>
    </row>
    <row r="218" spans="2:9" x14ac:dyDescent="0.25">
      <c r="B218" s="257">
        <v>155</v>
      </c>
      <c r="C218" s="256">
        <v>138.07303249660939</v>
      </c>
      <c r="H218"/>
      <c r="I218"/>
    </row>
    <row r="219" spans="2:9" x14ac:dyDescent="0.25">
      <c r="B219" s="257">
        <v>156</v>
      </c>
      <c r="C219" s="256">
        <v>135.13749639267883</v>
      </c>
      <c r="H219"/>
      <c r="I219"/>
    </row>
    <row r="220" spans="2:9" x14ac:dyDescent="0.25">
      <c r="B220" s="257">
        <v>157</v>
      </c>
      <c r="C220" s="256">
        <v>144.49480120181187</v>
      </c>
      <c r="H220"/>
      <c r="I220"/>
    </row>
    <row r="221" spans="2:9" x14ac:dyDescent="0.25">
      <c r="B221" s="257">
        <v>158</v>
      </c>
      <c r="C221" s="256">
        <v>83.592232593196385</v>
      </c>
      <c r="H221"/>
      <c r="I221"/>
    </row>
    <row r="222" spans="2:9" x14ac:dyDescent="0.25">
      <c r="B222" s="257">
        <v>159</v>
      </c>
      <c r="C222" s="256">
        <v>154.62944171270527</v>
      </c>
      <c r="H222"/>
      <c r="I222"/>
    </row>
    <row r="223" spans="2:9" x14ac:dyDescent="0.25">
      <c r="B223" s="257">
        <v>160</v>
      </c>
      <c r="C223" s="256">
        <v>104.75773329550171</v>
      </c>
    </row>
    <row r="224" spans="2:9" x14ac:dyDescent="0.25">
      <c r="B224" s="257">
        <v>161</v>
      </c>
      <c r="C224" s="256">
        <v>121.50724565051463</v>
      </c>
    </row>
    <row r="225" spans="2:9" x14ac:dyDescent="0.25">
      <c r="B225" s="257">
        <v>162</v>
      </c>
      <c r="C225" s="256">
        <v>180.72985649081221</v>
      </c>
      <c r="H225"/>
      <c r="I225"/>
    </row>
    <row r="226" spans="2:9" x14ac:dyDescent="0.25">
      <c r="B226" s="257">
        <v>163</v>
      </c>
      <c r="C226" s="256">
        <v>106.40763976033146</v>
      </c>
      <c r="H226"/>
      <c r="I226"/>
    </row>
    <row r="227" spans="2:9" x14ac:dyDescent="0.25">
      <c r="B227" s="257">
        <v>164</v>
      </c>
      <c r="C227" s="256">
        <v>140.71164788523015</v>
      </c>
      <c r="H227"/>
      <c r="I227"/>
    </row>
    <row r="228" spans="2:9" x14ac:dyDescent="0.25">
      <c r="B228" s="257">
        <v>165</v>
      </c>
      <c r="C228" s="256">
        <v>111.24209019441702</v>
      </c>
      <c r="H228"/>
      <c r="I228"/>
    </row>
    <row r="229" spans="2:9" x14ac:dyDescent="0.25">
      <c r="B229" s="257">
        <v>166</v>
      </c>
      <c r="C229" s="256">
        <v>135.25480322178797</v>
      </c>
      <c r="H229"/>
      <c r="I229"/>
    </row>
    <row r="230" spans="2:9" x14ac:dyDescent="0.25">
      <c r="B230" s="257">
        <v>167</v>
      </c>
      <c r="C230" s="256">
        <v>154.47156276250945</v>
      </c>
      <c r="H230"/>
      <c r="I230"/>
    </row>
    <row r="231" spans="2:9" x14ac:dyDescent="0.25">
      <c r="B231" s="257">
        <v>168</v>
      </c>
      <c r="C231" s="256">
        <v>140.43959655329013</v>
      </c>
      <c r="H231"/>
      <c r="I231"/>
    </row>
    <row r="232" spans="2:9" x14ac:dyDescent="0.25">
      <c r="B232" s="257">
        <v>169</v>
      </c>
      <c r="C232" s="256">
        <v>114.25744270136835</v>
      </c>
      <c r="H232"/>
      <c r="I232"/>
    </row>
    <row r="233" spans="2:9" x14ac:dyDescent="0.25">
      <c r="B233" s="257">
        <v>170</v>
      </c>
      <c r="C233" s="256">
        <v>140.91943404748477</v>
      </c>
      <c r="H233"/>
      <c r="I233"/>
    </row>
    <row r="234" spans="2:9" x14ac:dyDescent="0.25">
      <c r="B234" s="257">
        <v>171</v>
      </c>
      <c r="C234" s="256">
        <v>143.60035329771335</v>
      </c>
      <c r="H234"/>
      <c r="I234"/>
    </row>
    <row r="235" spans="2:9" x14ac:dyDescent="0.25">
      <c r="B235" s="257">
        <v>172</v>
      </c>
      <c r="C235" s="256">
        <v>136.17134256146915</v>
      </c>
      <c r="H235"/>
      <c r="I235"/>
    </row>
    <row r="236" spans="2:9" x14ac:dyDescent="0.25">
      <c r="B236" s="257">
        <v>173</v>
      </c>
      <c r="C236" s="256">
        <v>132.31462011643256</v>
      </c>
      <c r="H236"/>
      <c r="I236"/>
    </row>
    <row r="237" spans="2:9" x14ac:dyDescent="0.25">
      <c r="B237" s="257">
        <v>174</v>
      </c>
      <c r="C237" s="256">
        <v>87.641209039706382</v>
      </c>
      <c r="H237"/>
      <c r="I237"/>
    </row>
    <row r="238" spans="2:9" x14ac:dyDescent="0.25">
      <c r="B238" s="257">
        <v>175</v>
      </c>
      <c r="C238" s="256">
        <v>117.21552119244731</v>
      </c>
      <c r="H238"/>
      <c r="I238"/>
    </row>
    <row r="239" spans="2:9" x14ac:dyDescent="0.25">
      <c r="B239" s="257">
        <v>176</v>
      </c>
      <c r="C239" s="256">
        <v>132.54930194975887</v>
      </c>
      <c r="H239"/>
      <c r="I239"/>
    </row>
    <row r="240" spans="2:9" x14ac:dyDescent="0.25">
      <c r="B240" s="257">
        <v>177</v>
      </c>
      <c r="C240" s="256">
        <v>134.81978349647434</v>
      </c>
      <c r="H240"/>
      <c r="I240"/>
    </row>
    <row r="241" spans="2:3" x14ac:dyDescent="0.25">
      <c r="B241" s="257">
        <v>178</v>
      </c>
      <c r="C241" s="256">
        <v>119.96748037116271</v>
      </c>
    </row>
    <row r="242" spans="2:3" x14ac:dyDescent="0.25">
      <c r="B242" s="257">
        <v>179</v>
      </c>
      <c r="C242" s="256">
        <v>99.642635649295897</v>
      </c>
    </row>
    <row r="243" spans="2:3" x14ac:dyDescent="0.25">
      <c r="B243" s="257">
        <v>180</v>
      </c>
      <c r="C243" s="256">
        <v>130.91667066894763</v>
      </c>
    </row>
    <row r="244" spans="2:3" x14ac:dyDescent="0.25">
      <c r="B244" s="257">
        <v>181</v>
      </c>
      <c r="C244" s="256">
        <v>129.36193919539542</v>
      </c>
    </row>
    <row r="245" spans="2:3" x14ac:dyDescent="0.25">
      <c r="B245" s="257">
        <v>182</v>
      </c>
      <c r="C245" s="256">
        <v>107.11095784093524</v>
      </c>
    </row>
    <row r="246" spans="2:3" x14ac:dyDescent="0.25">
      <c r="B246" s="257">
        <v>183</v>
      </c>
      <c r="C246" s="256">
        <v>148.65266309329837</v>
      </c>
    </row>
    <row r="247" spans="2:3" x14ac:dyDescent="0.25">
      <c r="B247" s="257">
        <v>184</v>
      </c>
      <c r="C247" s="256">
        <v>134.7113281426119</v>
      </c>
    </row>
    <row r="248" spans="2:3" x14ac:dyDescent="0.25">
      <c r="B248" s="257">
        <v>185</v>
      </c>
      <c r="C248" s="256">
        <v>136.22411759956856</v>
      </c>
    </row>
    <row r="249" spans="2:3" x14ac:dyDescent="0.25">
      <c r="B249" s="257">
        <v>186</v>
      </c>
      <c r="C249" s="256">
        <v>129.26301972978612</v>
      </c>
    </row>
    <row r="250" spans="2:3" x14ac:dyDescent="0.25">
      <c r="B250" s="257">
        <v>187</v>
      </c>
      <c r="C250" s="256">
        <v>133.0669349104337</v>
      </c>
    </row>
    <row r="251" spans="2:3" x14ac:dyDescent="0.25">
      <c r="B251" s="257">
        <v>188</v>
      </c>
      <c r="C251" s="256">
        <v>121.30080376737257</v>
      </c>
    </row>
    <row r="252" spans="2:3" x14ac:dyDescent="0.25">
      <c r="B252" s="257">
        <v>189</v>
      </c>
      <c r="C252" s="256">
        <v>139.7855798177834</v>
      </c>
    </row>
    <row r="253" spans="2:3" x14ac:dyDescent="0.25">
      <c r="B253" s="257">
        <v>190</v>
      </c>
      <c r="C253" s="256">
        <v>122.97804695879169</v>
      </c>
    </row>
    <row r="254" spans="2:3" x14ac:dyDescent="0.25">
      <c r="B254" s="257">
        <v>191</v>
      </c>
      <c r="C254" s="256">
        <v>140.16003970002879</v>
      </c>
    </row>
    <row r="255" spans="2:3" x14ac:dyDescent="0.25">
      <c r="B255" s="257">
        <v>192</v>
      </c>
      <c r="C255" s="256">
        <v>142.46288590878822</v>
      </c>
    </row>
    <row r="256" spans="2:3" x14ac:dyDescent="0.25">
      <c r="B256" s="257">
        <v>193</v>
      </c>
      <c r="C256" s="256">
        <v>113.65953246839014</v>
      </c>
    </row>
    <row r="257" spans="2:3" x14ac:dyDescent="0.25">
      <c r="B257" s="257">
        <v>194</v>
      </c>
      <c r="C257" s="256">
        <v>143.42490731802408</v>
      </c>
    </row>
    <row r="258" spans="2:3" x14ac:dyDescent="0.25">
      <c r="B258" s="257">
        <v>195</v>
      </c>
      <c r="C258" s="256">
        <v>122.62046089138569</v>
      </c>
    </row>
    <row r="259" spans="2:3" x14ac:dyDescent="0.25">
      <c r="B259" s="257">
        <v>196</v>
      </c>
      <c r="C259" s="256">
        <v>127.31400367303652</v>
      </c>
    </row>
    <row r="260" spans="2:3" x14ac:dyDescent="0.25">
      <c r="B260" s="257">
        <v>197</v>
      </c>
      <c r="C260" s="256">
        <v>90.284245113098251</v>
      </c>
    </row>
    <row r="261" spans="2:3" x14ac:dyDescent="0.25">
      <c r="B261" s="257">
        <v>198</v>
      </c>
      <c r="C261" s="256">
        <v>92.977755668656314</v>
      </c>
    </row>
    <row r="262" spans="2:3" x14ac:dyDescent="0.25">
      <c r="B262" s="257">
        <v>199</v>
      </c>
      <c r="C262" s="256">
        <v>120.89737140807044</v>
      </c>
    </row>
    <row r="263" spans="2:3" x14ac:dyDescent="0.25">
      <c r="B263" s="257">
        <v>200</v>
      </c>
      <c r="C263" s="256">
        <v>123.48143869238866</v>
      </c>
    </row>
    <row r="264" spans="2:3" x14ac:dyDescent="0.25">
      <c r="B264" s="257">
        <v>201</v>
      </c>
      <c r="C264" s="256">
        <v>99.916061926389858</v>
      </c>
    </row>
    <row r="265" spans="2:3" x14ac:dyDescent="0.25">
      <c r="B265" s="257">
        <v>202</v>
      </c>
      <c r="C265" s="256">
        <v>111.52373515852635</v>
      </c>
    </row>
    <row r="266" spans="2:3" x14ac:dyDescent="0.25">
      <c r="B266" s="257">
        <v>203</v>
      </c>
      <c r="C266" s="256">
        <v>128.70936515663567</v>
      </c>
    </row>
    <row r="267" spans="2:3" x14ac:dyDescent="0.25">
      <c r="B267" s="257">
        <v>204</v>
      </c>
      <c r="C267" s="256">
        <v>134.75473222345079</v>
      </c>
    </row>
    <row r="268" spans="2:3" x14ac:dyDescent="0.25">
      <c r="B268" s="257">
        <v>205</v>
      </c>
      <c r="C268" s="256">
        <v>63.904346070464264</v>
      </c>
    </row>
    <row r="269" spans="2:3" x14ac:dyDescent="0.25">
      <c r="B269" s="257">
        <v>206</v>
      </c>
      <c r="C269" s="256">
        <v>112.53576888933662</v>
      </c>
    </row>
    <row r="270" spans="2:3" x14ac:dyDescent="0.25">
      <c r="B270" s="257">
        <v>207</v>
      </c>
      <c r="C270" s="256">
        <v>68.513712806193979</v>
      </c>
    </row>
    <row r="271" spans="2:3" x14ac:dyDescent="0.25">
      <c r="B271" s="257">
        <v>208</v>
      </c>
      <c r="C271" s="256">
        <v>131.33263126693006</v>
      </c>
    </row>
    <row r="272" spans="2:3" x14ac:dyDescent="0.25">
      <c r="B272" s="257">
        <v>209</v>
      </c>
      <c r="C272" s="256">
        <v>146.65272868218767</v>
      </c>
    </row>
    <row r="273" spans="2:3" x14ac:dyDescent="0.25">
      <c r="B273" s="257">
        <v>210</v>
      </c>
      <c r="C273" s="256">
        <v>87.010392234734837</v>
      </c>
    </row>
    <row r="274" spans="2:3" x14ac:dyDescent="0.25">
      <c r="B274" s="257">
        <v>211</v>
      </c>
      <c r="C274" s="256">
        <v>161.43829316526293</v>
      </c>
    </row>
    <row r="275" spans="2:3" x14ac:dyDescent="0.25">
      <c r="B275" s="257">
        <v>212</v>
      </c>
      <c r="C275" s="256">
        <v>96.782513644772521</v>
      </c>
    </row>
    <row r="276" spans="2:3" x14ac:dyDescent="0.25">
      <c r="B276" s="257">
        <v>213</v>
      </c>
      <c r="C276" s="256">
        <v>98.270026067632102</v>
      </c>
    </row>
    <row r="277" spans="2:3" x14ac:dyDescent="0.25">
      <c r="B277" s="257">
        <v>214</v>
      </c>
      <c r="C277" s="256">
        <v>109.87998937204745</v>
      </c>
    </row>
    <row r="278" spans="2:3" x14ac:dyDescent="0.25">
      <c r="B278" s="257">
        <v>215</v>
      </c>
      <c r="C278" s="256">
        <v>132.6487983523877</v>
      </c>
    </row>
    <row r="279" spans="2:3" x14ac:dyDescent="0.25">
      <c r="B279" s="257">
        <v>216</v>
      </c>
      <c r="C279" s="256">
        <v>110.16864922608458</v>
      </c>
    </row>
    <row r="280" spans="2:3" x14ac:dyDescent="0.25">
      <c r="B280" s="257">
        <v>217</v>
      </c>
      <c r="C280" s="256">
        <v>102.398261606783</v>
      </c>
    </row>
    <row r="281" spans="2:3" x14ac:dyDescent="0.25">
      <c r="B281" s="257">
        <v>218</v>
      </c>
      <c r="C281" s="256">
        <v>152.58053994125822</v>
      </c>
    </row>
    <row r="282" spans="2:3" x14ac:dyDescent="0.25">
      <c r="B282" s="257">
        <v>219</v>
      </c>
      <c r="C282" s="256">
        <v>122.05682906261582</v>
      </c>
    </row>
    <row r="283" spans="2:3" x14ac:dyDescent="0.25">
      <c r="B283" s="257">
        <v>220</v>
      </c>
      <c r="C283" s="256">
        <v>146.75781343226618</v>
      </c>
    </row>
    <row r="284" spans="2:3" x14ac:dyDescent="0.25">
      <c r="B284" s="257">
        <v>221</v>
      </c>
      <c r="C284" s="256">
        <v>148.3391469628055</v>
      </c>
    </row>
    <row r="285" spans="2:3" x14ac:dyDescent="0.25">
      <c r="B285" s="257">
        <v>222</v>
      </c>
      <c r="C285" s="256">
        <v>142.04640076835497</v>
      </c>
    </row>
    <row r="286" spans="2:3" x14ac:dyDescent="0.25">
      <c r="B286" s="257">
        <v>223</v>
      </c>
      <c r="C286" s="256">
        <v>90.01661288919658</v>
      </c>
    </row>
    <row r="287" spans="2:3" x14ac:dyDescent="0.25">
      <c r="B287" s="257">
        <v>224</v>
      </c>
      <c r="C287" s="256">
        <v>100.14708010025734</v>
      </c>
    </row>
    <row r="288" spans="2:3" x14ac:dyDescent="0.25">
      <c r="B288" s="257">
        <v>225</v>
      </c>
      <c r="C288" s="256">
        <v>94.675983630857019</v>
      </c>
    </row>
    <row r="289" spans="2:3" x14ac:dyDescent="0.25">
      <c r="B289" s="257">
        <v>226</v>
      </c>
      <c r="C289" s="256">
        <v>112.34701390351185</v>
      </c>
    </row>
    <row r="290" spans="2:3" x14ac:dyDescent="0.25">
      <c r="B290" s="257">
        <v>227</v>
      </c>
      <c r="C290" s="256">
        <v>85.665190072317984</v>
      </c>
    </row>
    <row r="291" spans="2:3" x14ac:dyDescent="0.25">
      <c r="B291" s="257">
        <v>228</v>
      </c>
      <c r="C291" s="256">
        <v>110.74473572511813</v>
      </c>
    </row>
    <row r="292" spans="2:3" x14ac:dyDescent="0.25">
      <c r="B292" s="257">
        <v>229</v>
      </c>
      <c r="C292" s="256">
        <v>96.162542982221751</v>
      </c>
    </row>
    <row r="293" spans="2:3" x14ac:dyDescent="0.25">
      <c r="B293" s="257">
        <v>230</v>
      </c>
      <c r="C293" s="256">
        <v>139.03050743671224</v>
      </c>
    </row>
    <row r="294" spans="2:3" x14ac:dyDescent="0.25">
      <c r="B294" s="257">
        <v>231</v>
      </c>
      <c r="C294" s="256">
        <v>69.001779377679185</v>
      </c>
    </row>
    <row r="295" spans="2:3" x14ac:dyDescent="0.25">
      <c r="B295" s="257">
        <v>232</v>
      </c>
      <c r="C295" s="256">
        <v>147.37551204511107</v>
      </c>
    </row>
    <row r="296" spans="2:3" x14ac:dyDescent="0.25">
      <c r="B296" s="257">
        <v>233</v>
      </c>
      <c r="C296" s="256">
        <v>125.17323175368701</v>
      </c>
    </row>
    <row r="297" spans="2:3" x14ac:dyDescent="0.25">
      <c r="B297" s="257">
        <v>234</v>
      </c>
      <c r="C297" s="256">
        <v>139.53470336240176</v>
      </c>
    </row>
    <row r="298" spans="2:3" x14ac:dyDescent="0.25">
      <c r="B298" s="257">
        <v>235</v>
      </c>
      <c r="C298" s="256">
        <v>97.365675916920139</v>
      </c>
    </row>
    <row r="299" spans="2:3" x14ac:dyDescent="0.25">
      <c r="B299" s="257">
        <v>236</v>
      </c>
      <c r="C299" s="256">
        <v>88.22179567363608</v>
      </c>
    </row>
    <row r="300" spans="2:3" x14ac:dyDescent="0.25">
      <c r="B300" s="257">
        <v>237</v>
      </c>
      <c r="C300" s="256">
        <v>102.73044941982062</v>
      </c>
    </row>
    <row r="301" spans="2:3" x14ac:dyDescent="0.25">
      <c r="B301" s="257">
        <v>238</v>
      </c>
      <c r="C301" s="256">
        <v>133.27066692364119</v>
      </c>
    </row>
    <row r="302" spans="2:3" x14ac:dyDescent="0.25">
      <c r="B302" s="257">
        <v>239</v>
      </c>
      <c r="C302" s="256">
        <v>126.05511359096874</v>
      </c>
    </row>
    <row r="303" spans="2:3" x14ac:dyDescent="0.25">
      <c r="B303" s="257">
        <v>240</v>
      </c>
      <c r="C303" s="256">
        <v>149.06283717122548</v>
      </c>
    </row>
    <row r="304" spans="2:3" x14ac:dyDescent="0.25">
      <c r="B304" s="257">
        <v>241</v>
      </c>
      <c r="C304" s="256">
        <v>118.14147967079856</v>
      </c>
    </row>
    <row r="305" spans="2:3" x14ac:dyDescent="0.25">
      <c r="B305" s="257">
        <v>242</v>
      </c>
      <c r="C305" s="256">
        <v>133.87097226949052</v>
      </c>
    </row>
    <row r="306" spans="2:3" x14ac:dyDescent="0.25">
      <c r="B306" s="257">
        <v>243</v>
      </c>
      <c r="C306" s="256">
        <v>128.07770702235416</v>
      </c>
    </row>
    <row r="307" spans="2:3" x14ac:dyDescent="0.25">
      <c r="B307" s="257">
        <v>244</v>
      </c>
      <c r="C307" s="256">
        <v>143.80821568941559</v>
      </c>
    </row>
    <row r="308" spans="2:3" x14ac:dyDescent="0.25">
      <c r="B308" s="257">
        <v>245</v>
      </c>
      <c r="C308" s="256">
        <v>126.97028915977394</v>
      </c>
    </row>
    <row r="309" spans="2:3" x14ac:dyDescent="0.25">
      <c r="B309" s="257">
        <v>246</v>
      </c>
      <c r="C309" s="256">
        <v>125.54078025628547</v>
      </c>
    </row>
    <row r="310" spans="2:3" x14ac:dyDescent="0.25">
      <c r="B310" s="257">
        <v>247</v>
      </c>
      <c r="C310" s="256">
        <v>134.63996174807613</v>
      </c>
    </row>
    <row r="311" spans="2:3" x14ac:dyDescent="0.25">
      <c r="B311" s="257">
        <v>248</v>
      </c>
      <c r="C311" s="256">
        <v>112.05410453698723</v>
      </c>
    </row>
    <row r="312" spans="2:3" x14ac:dyDescent="0.25">
      <c r="B312" s="257">
        <v>249</v>
      </c>
      <c r="C312" s="256">
        <v>95.2278240635641</v>
      </c>
    </row>
    <row r="313" spans="2:3" x14ac:dyDescent="0.25">
      <c r="B313" s="257">
        <v>250</v>
      </c>
      <c r="C313" s="256">
        <v>114.17702755182347</v>
      </c>
    </row>
    <row r="314" spans="2:3" x14ac:dyDescent="0.25">
      <c r="B314" s="257">
        <v>251</v>
      </c>
      <c r="C314" s="256">
        <v>99.107605014025765</v>
      </c>
    </row>
    <row r="315" spans="2:3" x14ac:dyDescent="0.25">
      <c r="B315" s="257">
        <v>252</v>
      </c>
      <c r="C315" s="256">
        <v>149.03365619277105</v>
      </c>
    </row>
    <row r="316" spans="2:3" x14ac:dyDescent="0.25">
      <c r="B316" s="257">
        <v>253</v>
      </c>
      <c r="C316" s="256">
        <v>135.21674697927799</v>
      </c>
    </row>
    <row r="317" spans="2:3" x14ac:dyDescent="0.25">
      <c r="B317" s="257">
        <v>254</v>
      </c>
      <c r="C317" s="256">
        <v>113.41933353310273</v>
      </c>
    </row>
    <row r="318" spans="2:3" x14ac:dyDescent="0.25">
      <c r="B318" s="257">
        <v>255</v>
      </c>
      <c r="C318" s="256">
        <v>123.3875527603368</v>
      </c>
    </row>
    <row r="319" spans="2:3" x14ac:dyDescent="0.25">
      <c r="B319" s="257">
        <v>256</v>
      </c>
      <c r="C319" s="256">
        <v>97.299852508157187</v>
      </c>
    </row>
    <row r="320" spans="2:3" x14ac:dyDescent="0.25">
      <c r="B320" s="257">
        <v>257</v>
      </c>
      <c r="C320" s="256">
        <v>107.63864904550053</v>
      </c>
    </row>
    <row r="321" spans="2:3" x14ac:dyDescent="0.25">
      <c r="B321" s="257">
        <v>258</v>
      </c>
      <c r="C321" s="256">
        <v>146.73512091137687</v>
      </c>
    </row>
    <row r="322" spans="2:3" x14ac:dyDescent="0.25">
      <c r="B322" s="257">
        <v>259</v>
      </c>
      <c r="C322" s="256">
        <v>126.69611803352946</v>
      </c>
    </row>
    <row r="323" spans="2:3" x14ac:dyDescent="0.25">
      <c r="B323" s="257">
        <v>260</v>
      </c>
      <c r="C323" s="256">
        <v>110.27966648722106</v>
      </c>
    </row>
    <row r="324" spans="2:3" x14ac:dyDescent="0.25">
      <c r="B324" s="257">
        <v>261</v>
      </c>
      <c r="C324" s="256">
        <v>130.2039330045292</v>
      </c>
    </row>
    <row r="325" spans="2:3" x14ac:dyDescent="0.25">
      <c r="B325" s="257">
        <v>262</v>
      </c>
      <c r="C325" s="256">
        <v>82.141640318127656</v>
      </c>
    </row>
    <row r="326" spans="2:3" x14ac:dyDescent="0.25">
      <c r="B326" s="257">
        <v>263</v>
      </c>
      <c r="C326" s="256">
        <v>149.35739777447637</v>
      </c>
    </row>
    <row r="327" spans="2:3" x14ac:dyDescent="0.25">
      <c r="B327" s="257">
        <v>264</v>
      </c>
      <c r="C327" s="256">
        <v>117.21167095505444</v>
      </c>
    </row>
    <row r="328" spans="2:3" x14ac:dyDescent="0.25">
      <c r="B328" s="257">
        <v>265</v>
      </c>
      <c r="C328" s="256">
        <v>102.06705898680022</v>
      </c>
    </row>
    <row r="329" spans="2:3" x14ac:dyDescent="0.25">
      <c r="B329" s="257">
        <v>266</v>
      </c>
      <c r="C329" s="256">
        <v>94.972632724917815</v>
      </c>
    </row>
    <row r="330" spans="2:3" x14ac:dyDescent="0.25">
      <c r="B330" s="257">
        <v>267</v>
      </c>
      <c r="C330" s="256">
        <v>148.09236955658275</v>
      </c>
    </row>
    <row r="331" spans="2:3" x14ac:dyDescent="0.25">
      <c r="B331" s="257">
        <v>268</v>
      </c>
      <c r="C331" s="256">
        <v>76.438313557350341</v>
      </c>
    </row>
    <row r="332" spans="2:3" x14ac:dyDescent="0.25">
      <c r="B332" s="257">
        <v>269</v>
      </c>
      <c r="C332" s="256">
        <v>112.48505969918521</v>
      </c>
    </row>
    <row r="333" spans="2:3" x14ac:dyDescent="0.25">
      <c r="B333" s="257">
        <v>270</v>
      </c>
      <c r="C333" s="256">
        <v>91.786776625881117</v>
      </c>
    </row>
    <row r="334" spans="2:3" x14ac:dyDescent="0.25">
      <c r="B334" s="257">
        <v>271</v>
      </c>
      <c r="C334" s="256">
        <v>126.14017415788607</v>
      </c>
    </row>
    <row r="335" spans="2:3" x14ac:dyDescent="0.25">
      <c r="B335" s="257">
        <v>272</v>
      </c>
      <c r="C335" s="256">
        <v>132.67919865490876</v>
      </c>
    </row>
    <row r="336" spans="2:3" x14ac:dyDescent="0.25">
      <c r="B336" s="257">
        <v>273</v>
      </c>
      <c r="C336" s="256">
        <v>113.09194622273864</v>
      </c>
    </row>
    <row r="337" spans="2:3" x14ac:dyDescent="0.25">
      <c r="B337" s="257">
        <v>274</v>
      </c>
      <c r="C337" s="256">
        <v>93.950596079363706</v>
      </c>
    </row>
    <row r="338" spans="2:3" x14ac:dyDescent="0.25">
      <c r="B338" s="257">
        <v>275</v>
      </c>
      <c r="C338" s="256">
        <v>96.060876561748529</v>
      </c>
    </row>
    <row r="339" spans="2:3" x14ac:dyDescent="0.25">
      <c r="B339" s="257">
        <v>276</v>
      </c>
      <c r="C339" s="256">
        <v>104.20451434575246</v>
      </c>
    </row>
    <row r="340" spans="2:3" x14ac:dyDescent="0.25">
      <c r="B340" s="257">
        <v>277</v>
      </c>
      <c r="C340" s="256">
        <v>138.21310623015054</v>
      </c>
    </row>
    <row r="341" spans="2:3" x14ac:dyDescent="0.25">
      <c r="B341" s="257">
        <v>278</v>
      </c>
      <c r="C341" s="256">
        <v>119.12752659659654</v>
      </c>
    </row>
    <row r="342" spans="2:3" x14ac:dyDescent="0.25">
      <c r="B342" s="257">
        <v>279</v>
      </c>
      <c r="C342" s="256">
        <v>129.59591738467293</v>
      </c>
    </row>
    <row r="343" spans="2:3" x14ac:dyDescent="0.25">
      <c r="B343" s="257">
        <v>280</v>
      </c>
      <c r="C343" s="256">
        <v>68.162853468650781</v>
      </c>
    </row>
    <row r="344" spans="2:3" x14ac:dyDescent="0.25">
      <c r="B344" s="257">
        <v>281</v>
      </c>
      <c r="C344" s="256">
        <v>113.62907079036179</v>
      </c>
    </row>
    <row r="345" spans="2:3" x14ac:dyDescent="0.25">
      <c r="B345" s="257">
        <v>282</v>
      </c>
      <c r="C345" s="256">
        <v>165.68988209973517</v>
      </c>
    </row>
    <row r="346" spans="2:3" x14ac:dyDescent="0.25">
      <c r="B346" s="257">
        <v>283</v>
      </c>
      <c r="C346" s="256">
        <v>125.33314536458812</v>
      </c>
    </row>
    <row r="347" spans="2:3" x14ac:dyDescent="0.25">
      <c r="B347" s="257">
        <v>284</v>
      </c>
      <c r="C347" s="256">
        <v>104.52658035231059</v>
      </c>
    </row>
    <row r="348" spans="2:3" x14ac:dyDescent="0.25">
      <c r="B348" s="257">
        <v>285</v>
      </c>
      <c r="C348" s="256">
        <v>123.51159916750429</v>
      </c>
    </row>
    <row r="349" spans="2:3" x14ac:dyDescent="0.25">
      <c r="B349" s="257">
        <v>286</v>
      </c>
      <c r="C349" s="256">
        <v>142.85441917765647</v>
      </c>
    </row>
    <row r="350" spans="2:3" x14ac:dyDescent="0.25">
      <c r="B350" s="257">
        <v>287</v>
      </c>
      <c r="C350" s="256">
        <v>114.60951591691541</v>
      </c>
    </row>
    <row r="351" spans="2:3" x14ac:dyDescent="0.25">
      <c r="B351" s="257">
        <v>288</v>
      </c>
      <c r="C351" s="256">
        <v>136.36012994121512</v>
      </c>
    </row>
    <row r="352" spans="2:3" x14ac:dyDescent="0.25">
      <c r="B352" s="257">
        <v>289</v>
      </c>
      <c r="C352" s="256">
        <v>128.42005838164383</v>
      </c>
    </row>
    <row r="353" spans="2:3" x14ac:dyDescent="0.25">
      <c r="B353" s="257">
        <v>290</v>
      </c>
      <c r="C353" s="256">
        <v>90.456303166508775</v>
      </c>
    </row>
    <row r="354" spans="2:3" x14ac:dyDescent="0.25">
      <c r="B354" s="257">
        <v>291</v>
      </c>
      <c r="C354" s="256">
        <v>162.90186162930044</v>
      </c>
    </row>
    <row r="355" spans="2:3" x14ac:dyDescent="0.25">
      <c r="B355" s="257">
        <v>292</v>
      </c>
      <c r="C355" s="256">
        <v>89.67827807301822</v>
      </c>
    </row>
    <row r="356" spans="2:3" x14ac:dyDescent="0.25">
      <c r="B356" s="257">
        <v>293</v>
      </c>
      <c r="C356" s="256">
        <v>95.096146557178713</v>
      </c>
    </row>
    <row r="357" spans="2:3" x14ac:dyDescent="0.25">
      <c r="B357" s="257">
        <v>294</v>
      </c>
      <c r="C357" s="256">
        <v>140.07639569123168</v>
      </c>
    </row>
    <row r="358" spans="2:3" x14ac:dyDescent="0.25">
      <c r="B358" s="257">
        <v>295</v>
      </c>
      <c r="C358" s="256">
        <v>103.45084340606898</v>
      </c>
    </row>
    <row r="359" spans="2:3" x14ac:dyDescent="0.25">
      <c r="B359" s="257">
        <v>296</v>
      </c>
      <c r="C359" s="256">
        <v>126.52343923076822</v>
      </c>
    </row>
    <row r="360" spans="2:3" x14ac:dyDescent="0.25">
      <c r="B360" s="257">
        <v>297</v>
      </c>
      <c r="C360" s="256">
        <v>101.66188140565907</v>
      </c>
    </row>
    <row r="361" spans="2:3" x14ac:dyDescent="0.25">
      <c r="B361" s="257">
        <v>298</v>
      </c>
      <c r="C361" s="256">
        <v>101.87334085849717</v>
      </c>
    </row>
    <row r="362" spans="2:3" x14ac:dyDescent="0.25">
      <c r="B362" s="257">
        <v>299</v>
      </c>
      <c r="C362" s="256">
        <v>135.43706784370863</v>
      </c>
    </row>
    <row r="363" spans="2:3" x14ac:dyDescent="0.25">
      <c r="B363" s="257">
        <v>300</v>
      </c>
      <c r="C363" s="256">
        <v>114.84357400912774</v>
      </c>
    </row>
    <row r="364" spans="2:3" x14ac:dyDescent="0.25">
      <c r="B364" s="257">
        <v>301</v>
      </c>
      <c r="C364" s="256">
        <v>95.343927392164659</v>
      </c>
    </row>
    <row r="365" spans="2:3" x14ac:dyDescent="0.25">
      <c r="B365" s="257">
        <v>302</v>
      </c>
      <c r="C365" s="256">
        <v>106.88846981317293</v>
      </c>
    </row>
    <row r="366" spans="2:3" x14ac:dyDescent="0.25">
      <c r="B366" s="257">
        <v>303</v>
      </c>
      <c r="C366" s="256">
        <v>104.92811415194279</v>
      </c>
    </row>
    <row r="367" spans="2:3" x14ac:dyDescent="0.25">
      <c r="B367" s="257">
        <v>304</v>
      </c>
      <c r="C367" s="256">
        <v>123.21253771121945</v>
      </c>
    </row>
    <row r="368" spans="2:3" x14ac:dyDescent="0.25">
      <c r="B368" s="257">
        <v>305</v>
      </c>
      <c r="C368" s="256">
        <v>129.05955199777006</v>
      </c>
    </row>
    <row r="369" spans="2:3" x14ac:dyDescent="0.25">
      <c r="B369" s="257">
        <v>306</v>
      </c>
      <c r="C369" s="256">
        <v>138.6350896958896</v>
      </c>
    </row>
    <row r="370" spans="2:3" x14ac:dyDescent="0.25">
      <c r="B370" s="257">
        <v>307</v>
      </c>
      <c r="C370" s="256">
        <v>109.60653742258283</v>
      </c>
    </row>
    <row r="371" spans="2:3" x14ac:dyDescent="0.25">
      <c r="B371" s="257">
        <v>308</v>
      </c>
      <c r="C371" s="256">
        <v>136.09769098742379</v>
      </c>
    </row>
    <row r="372" spans="2:3" x14ac:dyDescent="0.25">
      <c r="B372" s="257">
        <v>309</v>
      </c>
      <c r="C372" s="256">
        <v>86.266011035851733</v>
      </c>
    </row>
    <row r="373" spans="2:3" x14ac:dyDescent="0.25">
      <c r="B373" s="257">
        <v>310</v>
      </c>
      <c r="C373" s="256">
        <v>95.199475640926934</v>
      </c>
    </row>
    <row r="374" spans="2:3" x14ac:dyDescent="0.25">
      <c r="B374" s="257">
        <v>311</v>
      </c>
      <c r="C374" s="256">
        <v>148.21423647978807</v>
      </c>
    </row>
    <row r="375" spans="2:3" x14ac:dyDescent="0.25">
      <c r="B375" s="257">
        <v>312</v>
      </c>
      <c r="C375" s="256">
        <v>118.7187967990167</v>
      </c>
    </row>
    <row r="376" spans="2:3" x14ac:dyDescent="0.25">
      <c r="B376" s="257">
        <v>313</v>
      </c>
      <c r="C376" s="256">
        <v>134.60294801666987</v>
      </c>
    </row>
    <row r="377" spans="2:3" x14ac:dyDescent="0.25">
      <c r="B377" s="257">
        <v>314</v>
      </c>
      <c r="C377" s="256">
        <v>91.879308450134232</v>
      </c>
    </row>
    <row r="378" spans="2:3" x14ac:dyDescent="0.25">
      <c r="B378" s="257">
        <v>315</v>
      </c>
      <c r="C378" s="256">
        <v>102.99725242323437</v>
      </c>
    </row>
    <row r="379" spans="2:3" x14ac:dyDescent="0.25">
      <c r="B379" s="257">
        <v>316</v>
      </c>
      <c r="C379" s="256">
        <v>163.75241137675806</v>
      </c>
    </row>
    <row r="380" spans="2:3" x14ac:dyDescent="0.25">
      <c r="B380" s="257">
        <v>317</v>
      </c>
      <c r="C380" s="256">
        <v>133.37861010551316</v>
      </c>
    </row>
    <row r="381" spans="2:3" x14ac:dyDescent="0.25">
      <c r="B381" s="257">
        <v>318</v>
      </c>
      <c r="C381" s="256">
        <v>111.29627247399982</v>
      </c>
    </row>
    <row r="382" spans="2:3" x14ac:dyDescent="0.25">
      <c r="B382" s="257">
        <v>319</v>
      </c>
      <c r="C382" s="256">
        <v>146.62184785067825</v>
      </c>
    </row>
    <row r="383" spans="2:3" x14ac:dyDescent="0.25">
      <c r="B383" s="257">
        <v>320</v>
      </c>
      <c r="C383" s="256">
        <v>134.45691751399073</v>
      </c>
    </row>
    <row r="384" spans="2:3" x14ac:dyDescent="0.25">
      <c r="B384" s="257">
        <v>321</v>
      </c>
      <c r="C384" s="256">
        <v>113.28731680174373</v>
      </c>
    </row>
    <row r="385" spans="2:3" x14ac:dyDescent="0.25">
      <c r="B385" s="257">
        <v>322</v>
      </c>
      <c r="C385" s="256">
        <v>91.566721848089841</v>
      </c>
    </row>
    <row r="386" spans="2:3" x14ac:dyDescent="0.25">
      <c r="B386" s="257">
        <v>323</v>
      </c>
      <c r="C386" s="256">
        <v>98.301718879947742</v>
      </c>
    </row>
    <row r="387" spans="2:3" x14ac:dyDescent="0.25">
      <c r="B387" s="257">
        <v>324</v>
      </c>
      <c r="C387" s="256">
        <v>95.43494956012168</v>
      </c>
    </row>
    <row r="388" spans="2:3" x14ac:dyDescent="0.25">
      <c r="B388" s="257">
        <v>325</v>
      </c>
      <c r="C388" s="256">
        <v>67.772161500715242</v>
      </c>
    </row>
    <row r="389" spans="2:3" x14ac:dyDescent="0.25">
      <c r="B389" s="257">
        <v>326</v>
      </c>
      <c r="C389" s="256">
        <v>143.02092055423941</v>
      </c>
    </row>
    <row r="390" spans="2:3" x14ac:dyDescent="0.25">
      <c r="B390" s="257">
        <v>327</v>
      </c>
      <c r="C390" s="256">
        <v>139.89928225818048</v>
      </c>
    </row>
    <row r="391" spans="2:3" x14ac:dyDescent="0.25">
      <c r="B391" s="257">
        <v>328</v>
      </c>
      <c r="C391" s="256">
        <v>130.79483472437283</v>
      </c>
    </row>
    <row r="392" spans="2:3" x14ac:dyDescent="0.25">
      <c r="B392" s="257">
        <v>329</v>
      </c>
      <c r="C392" s="256">
        <v>89.462252569605837</v>
      </c>
    </row>
    <row r="393" spans="2:3" x14ac:dyDescent="0.25">
      <c r="B393" s="257">
        <v>330</v>
      </c>
      <c r="C393" s="256">
        <v>112.35401163587815</v>
      </c>
    </row>
    <row r="394" spans="2:3" x14ac:dyDescent="0.25">
      <c r="B394" s="257">
        <v>331</v>
      </c>
      <c r="C394" s="256">
        <v>96.257532482096963</v>
      </c>
    </row>
    <row r="395" spans="2:3" x14ac:dyDescent="0.25">
      <c r="B395" s="257">
        <v>332</v>
      </c>
      <c r="C395" s="256">
        <v>133.10179585541542</v>
      </c>
    </row>
    <row r="396" spans="2:3" x14ac:dyDescent="0.25">
      <c r="B396" s="257">
        <v>333</v>
      </c>
      <c r="C396" s="256">
        <v>106.29290057299573</v>
      </c>
    </row>
    <row r="397" spans="2:3" x14ac:dyDescent="0.25">
      <c r="B397" s="257">
        <v>334</v>
      </c>
      <c r="C397" s="256">
        <v>101.97211376520548</v>
      </c>
    </row>
    <row r="398" spans="2:3" x14ac:dyDescent="0.25">
      <c r="B398" s="257">
        <v>335</v>
      </c>
      <c r="C398" s="256">
        <v>61.47500360154379</v>
      </c>
    </row>
    <row r="399" spans="2:3" x14ac:dyDescent="0.25">
      <c r="B399" s="257">
        <v>336</v>
      </c>
      <c r="C399" s="256">
        <v>122.24520425393948</v>
      </c>
    </row>
    <row r="400" spans="2:3" x14ac:dyDescent="0.25">
      <c r="B400" s="257">
        <v>337</v>
      </c>
      <c r="C400" s="256">
        <v>130.16544337740802</v>
      </c>
    </row>
    <row r="401" spans="2:3" x14ac:dyDescent="0.25">
      <c r="B401" s="257">
        <v>338</v>
      </c>
      <c r="C401" s="256">
        <v>153.95706556943685</v>
      </c>
    </row>
    <row r="402" spans="2:3" x14ac:dyDescent="0.25">
      <c r="B402" s="257">
        <v>339</v>
      </c>
      <c r="C402" s="256">
        <v>135.53486444033646</v>
      </c>
    </row>
    <row r="403" spans="2:3" x14ac:dyDescent="0.25">
      <c r="B403" s="257">
        <v>340</v>
      </c>
      <c r="C403" s="256">
        <v>142.49353639595662</v>
      </c>
    </row>
    <row r="404" spans="2:3" x14ac:dyDescent="0.25">
      <c r="B404" s="257">
        <v>341</v>
      </c>
      <c r="C404" s="256">
        <v>71.366135987335781</v>
      </c>
    </row>
    <row r="405" spans="2:3" x14ac:dyDescent="0.25">
      <c r="B405" s="257">
        <v>342</v>
      </c>
      <c r="C405" s="256">
        <v>81.684342740593678</v>
      </c>
    </row>
    <row r="406" spans="2:3" x14ac:dyDescent="0.25">
      <c r="B406" s="257">
        <v>343</v>
      </c>
      <c r="C406" s="256">
        <v>158.64532925370733</v>
      </c>
    </row>
    <row r="407" spans="2:3" x14ac:dyDescent="0.25">
      <c r="B407" s="257">
        <v>344</v>
      </c>
      <c r="C407" s="256">
        <v>170.01025837040891</v>
      </c>
    </row>
    <row r="408" spans="2:3" x14ac:dyDescent="0.25">
      <c r="B408" s="257">
        <v>345</v>
      </c>
      <c r="C408" s="256">
        <v>104.60731232067009</v>
      </c>
    </row>
    <row r="409" spans="2:3" x14ac:dyDescent="0.25">
      <c r="B409" s="257">
        <v>346</v>
      </c>
      <c r="C409" s="256">
        <v>144.96154513387594</v>
      </c>
    </row>
    <row r="410" spans="2:3" x14ac:dyDescent="0.25">
      <c r="B410" s="257">
        <v>347</v>
      </c>
      <c r="C410" s="256">
        <v>126.43881490765892</v>
      </c>
    </row>
    <row r="411" spans="2:3" x14ac:dyDescent="0.25">
      <c r="B411" s="257">
        <v>348</v>
      </c>
      <c r="C411" s="256">
        <v>152.44624260497531</v>
      </c>
    </row>
    <row r="412" spans="2:3" x14ac:dyDescent="0.25">
      <c r="B412" s="257">
        <v>349</v>
      </c>
      <c r="C412" s="256">
        <v>117.37847524255727</v>
      </c>
    </row>
    <row r="413" spans="2:3" x14ac:dyDescent="0.25">
      <c r="B413" s="257">
        <v>350</v>
      </c>
      <c r="C413" s="256">
        <v>175.30786355541812</v>
      </c>
    </row>
    <row r="414" spans="2:3" x14ac:dyDescent="0.25">
      <c r="B414" s="257">
        <v>351</v>
      </c>
      <c r="C414" s="256">
        <v>118.96489200631885</v>
      </c>
    </row>
    <row r="415" spans="2:3" x14ac:dyDescent="0.25">
      <c r="B415" s="257">
        <v>352</v>
      </c>
      <c r="C415" s="256">
        <v>120.88193108540179</v>
      </c>
    </row>
    <row r="416" spans="2:3" x14ac:dyDescent="0.25">
      <c r="B416" s="257">
        <v>353</v>
      </c>
      <c r="C416" s="256">
        <v>162.22926330158194</v>
      </c>
    </row>
    <row r="417" spans="2:3" x14ac:dyDescent="0.25">
      <c r="B417" s="257">
        <v>354</v>
      </c>
      <c r="C417" s="256">
        <v>138.76332893136873</v>
      </c>
    </row>
    <row r="418" spans="2:3" x14ac:dyDescent="0.25">
      <c r="B418" s="257">
        <v>355</v>
      </c>
      <c r="C418" s="256">
        <v>143.36602509505713</v>
      </c>
    </row>
    <row r="419" spans="2:3" x14ac:dyDescent="0.25">
      <c r="B419" s="257">
        <v>356</v>
      </c>
      <c r="C419" s="256">
        <v>125.23574970783388</v>
      </c>
    </row>
    <row r="420" spans="2:3" x14ac:dyDescent="0.25">
      <c r="B420" s="257">
        <v>357</v>
      </c>
      <c r="C420" s="256">
        <v>129.99787496606615</v>
      </c>
    </row>
    <row r="421" spans="2:3" x14ac:dyDescent="0.25">
      <c r="B421" s="257">
        <v>358</v>
      </c>
      <c r="C421" s="256">
        <v>125.03251089031498</v>
      </c>
    </row>
    <row r="422" spans="2:3" x14ac:dyDescent="0.25">
      <c r="B422" s="257">
        <v>359</v>
      </c>
      <c r="C422" s="256">
        <v>101.60155492676017</v>
      </c>
    </row>
    <row r="423" spans="2:3" x14ac:dyDescent="0.25">
      <c r="B423" s="257">
        <v>360</v>
      </c>
      <c r="C423" s="256">
        <v>121.2513947305178</v>
      </c>
    </row>
    <row r="424" spans="2:3" x14ac:dyDescent="0.25">
      <c r="B424" s="257">
        <v>361</v>
      </c>
      <c r="C424" s="256">
        <v>118.32982464863454</v>
      </c>
    </row>
    <row r="425" spans="2:3" x14ac:dyDescent="0.25">
      <c r="B425" s="257">
        <v>362</v>
      </c>
      <c r="C425" s="256">
        <v>154.84318016577089</v>
      </c>
    </row>
    <row r="426" spans="2:3" x14ac:dyDescent="0.25">
      <c r="B426" s="257">
        <v>363</v>
      </c>
      <c r="C426" s="256">
        <v>126.77072419919944</v>
      </c>
    </row>
    <row r="427" spans="2:3" x14ac:dyDescent="0.25">
      <c r="B427" s="257">
        <v>364</v>
      </c>
      <c r="C427" s="256">
        <v>153.71204296062973</v>
      </c>
    </row>
    <row r="428" spans="2:3" x14ac:dyDescent="0.25">
      <c r="B428" s="257">
        <v>365</v>
      </c>
      <c r="C428" s="256">
        <v>144.39271283233171</v>
      </c>
    </row>
    <row r="429" spans="2:3" x14ac:dyDescent="0.25">
      <c r="B429" s="257">
        <v>366</v>
      </c>
      <c r="C429" s="256">
        <v>156.71562585994917</v>
      </c>
    </row>
    <row r="430" spans="2:3" x14ac:dyDescent="0.25">
      <c r="B430" s="257">
        <v>367</v>
      </c>
      <c r="C430" s="256">
        <v>137.5508130309106</v>
      </c>
    </row>
    <row r="431" spans="2:3" x14ac:dyDescent="0.25">
      <c r="B431" s="257">
        <v>368</v>
      </c>
      <c r="C431" s="256">
        <v>102.97745020794952</v>
      </c>
    </row>
    <row r="432" spans="2:3" x14ac:dyDescent="0.25">
      <c r="B432" s="257">
        <v>369</v>
      </c>
      <c r="C432" s="256">
        <v>101.11224105801615</v>
      </c>
    </row>
    <row r="433" spans="2:3" x14ac:dyDescent="0.25">
      <c r="B433" s="257">
        <v>370</v>
      </c>
      <c r="C433" s="256">
        <v>156.83286584007044</v>
      </c>
    </row>
    <row r="434" spans="2:3" x14ac:dyDescent="0.25">
      <c r="B434" s="257">
        <v>371</v>
      </c>
      <c r="C434" s="256">
        <v>72.688419768713572</v>
      </c>
    </row>
    <row r="435" spans="2:3" x14ac:dyDescent="0.25">
      <c r="B435" s="257">
        <v>372</v>
      </c>
      <c r="C435" s="256">
        <v>86.470922010221699</v>
      </c>
    </row>
    <row r="436" spans="2:3" x14ac:dyDescent="0.25">
      <c r="B436" s="257">
        <v>373</v>
      </c>
      <c r="C436" s="256">
        <v>119.02622682927658</v>
      </c>
    </row>
    <row r="437" spans="2:3" x14ac:dyDescent="0.25">
      <c r="B437" s="257">
        <v>374</v>
      </c>
      <c r="C437" s="256">
        <v>98.591599918442725</v>
      </c>
    </row>
    <row r="438" spans="2:3" x14ac:dyDescent="0.25">
      <c r="B438" s="257">
        <v>375</v>
      </c>
      <c r="C438" s="256">
        <v>145.19043736862082</v>
      </c>
    </row>
    <row r="439" spans="2:3" x14ac:dyDescent="0.25">
      <c r="B439" s="257">
        <v>376</v>
      </c>
      <c r="C439" s="256">
        <v>139.10756271448767</v>
      </c>
    </row>
    <row r="440" spans="2:3" x14ac:dyDescent="0.25">
      <c r="B440" s="257">
        <v>377</v>
      </c>
      <c r="C440" s="256">
        <v>103.30838231555902</v>
      </c>
    </row>
    <row r="441" spans="2:3" x14ac:dyDescent="0.25">
      <c r="B441" s="257">
        <v>378</v>
      </c>
      <c r="C441" s="256">
        <v>119.65483697613216</v>
      </c>
    </row>
    <row r="442" spans="2:3" x14ac:dyDescent="0.25">
      <c r="B442" s="257">
        <v>379</v>
      </c>
      <c r="C442" s="256">
        <v>107.8937247438933</v>
      </c>
    </row>
    <row r="443" spans="2:3" x14ac:dyDescent="0.25">
      <c r="B443" s="257">
        <v>380</v>
      </c>
      <c r="C443" s="256">
        <v>146.00271355271877</v>
      </c>
    </row>
    <row r="444" spans="2:3" x14ac:dyDescent="0.25">
      <c r="B444" s="257">
        <v>381</v>
      </c>
      <c r="C444" s="256">
        <v>85.948273763224037</v>
      </c>
    </row>
    <row r="445" spans="2:3" x14ac:dyDescent="0.25">
      <c r="B445" s="257">
        <v>382</v>
      </c>
      <c r="C445" s="256">
        <v>142.77656728345295</v>
      </c>
    </row>
    <row r="446" spans="2:3" x14ac:dyDescent="0.25">
      <c r="B446" s="257">
        <v>383</v>
      </c>
      <c r="C446" s="256">
        <v>170.52490596019251</v>
      </c>
    </row>
    <row r="447" spans="2:3" x14ac:dyDescent="0.25">
      <c r="B447" s="257">
        <v>384</v>
      </c>
      <c r="C447" s="256">
        <v>114.83107000624017</v>
      </c>
    </row>
    <row r="448" spans="2:3" x14ac:dyDescent="0.25">
      <c r="B448" s="257">
        <v>385</v>
      </c>
      <c r="C448" s="256">
        <v>115.15887059621721</v>
      </c>
    </row>
    <row r="449" spans="2:3" x14ac:dyDescent="0.25">
      <c r="B449" s="257">
        <v>386</v>
      </c>
      <c r="C449" s="256">
        <v>92.219125992081274</v>
      </c>
    </row>
    <row r="450" spans="2:3" x14ac:dyDescent="0.25">
      <c r="B450" s="257">
        <v>387</v>
      </c>
      <c r="C450" s="256">
        <v>143.41971501413394</v>
      </c>
    </row>
    <row r="451" spans="2:3" x14ac:dyDescent="0.25">
      <c r="B451" s="257">
        <v>388</v>
      </c>
      <c r="C451" s="256">
        <v>128.42142879339576</v>
      </c>
    </row>
    <row r="452" spans="2:3" x14ac:dyDescent="0.25">
      <c r="B452" s="257">
        <v>389</v>
      </c>
      <c r="C452" s="256">
        <v>90.886640994090271</v>
      </c>
    </row>
    <row r="453" spans="2:3" x14ac:dyDescent="0.25">
      <c r="B453" s="257">
        <v>390</v>
      </c>
      <c r="C453" s="256">
        <v>143.47263814832641</v>
      </c>
    </row>
    <row r="454" spans="2:3" x14ac:dyDescent="0.25">
      <c r="B454" s="257">
        <v>391</v>
      </c>
      <c r="C454" s="256">
        <v>171.26727904021615</v>
      </c>
    </row>
    <row r="455" spans="2:3" x14ac:dyDescent="0.25">
      <c r="B455" s="257">
        <v>392</v>
      </c>
      <c r="C455" s="256">
        <v>108.49954884048945</v>
      </c>
    </row>
    <row r="456" spans="2:3" x14ac:dyDescent="0.25">
      <c r="B456" s="257">
        <v>393</v>
      </c>
      <c r="C456" s="256">
        <v>125.07136053644909</v>
      </c>
    </row>
    <row r="457" spans="2:3" x14ac:dyDescent="0.25">
      <c r="B457" s="257">
        <v>394</v>
      </c>
      <c r="C457" s="256">
        <v>107.98434092972205</v>
      </c>
    </row>
    <row r="458" spans="2:3" x14ac:dyDescent="0.25">
      <c r="B458" s="257">
        <v>395</v>
      </c>
      <c r="C458" s="256">
        <v>121.05778097172417</v>
      </c>
    </row>
    <row r="459" spans="2:3" x14ac:dyDescent="0.25">
      <c r="B459" s="257">
        <v>396</v>
      </c>
      <c r="C459" s="256">
        <v>165.17817072779096</v>
      </c>
    </row>
    <row r="460" spans="2:3" x14ac:dyDescent="0.25">
      <c r="B460" s="257">
        <v>397</v>
      </c>
      <c r="C460" s="256">
        <v>101.01672760693793</v>
      </c>
    </row>
    <row r="461" spans="2:3" x14ac:dyDescent="0.25">
      <c r="B461" s="257">
        <v>398</v>
      </c>
      <c r="C461" s="256">
        <v>124.25950862542426</v>
      </c>
    </row>
    <row r="462" spans="2:3" x14ac:dyDescent="0.25">
      <c r="B462" s="257">
        <v>399</v>
      </c>
      <c r="C462" s="256">
        <v>121.49403008291141</v>
      </c>
    </row>
    <row r="463" spans="2:3" x14ac:dyDescent="0.25">
      <c r="B463" s="257">
        <v>400</v>
      </c>
      <c r="C463" s="256">
        <v>155.24830391234076</v>
      </c>
    </row>
    <row r="464" spans="2:3" x14ac:dyDescent="0.25">
      <c r="B464" s="257">
        <v>401</v>
      </c>
      <c r="C464" s="256">
        <v>128.38639493417745</v>
      </c>
    </row>
    <row r="465" spans="2:3" x14ac:dyDescent="0.25">
      <c r="B465" s="257">
        <v>402</v>
      </c>
      <c r="C465" s="256">
        <v>149.18890744980351</v>
      </c>
    </row>
    <row r="466" spans="2:3" x14ac:dyDescent="0.25">
      <c r="B466" s="257">
        <v>403</v>
      </c>
      <c r="C466" s="256">
        <v>151.54457307594282</v>
      </c>
    </row>
    <row r="467" spans="2:3" x14ac:dyDescent="0.25">
      <c r="B467" s="257">
        <v>404</v>
      </c>
      <c r="C467" s="256">
        <v>169.64782779376583</v>
      </c>
    </row>
    <row r="468" spans="2:3" x14ac:dyDescent="0.25">
      <c r="B468" s="257">
        <v>405</v>
      </c>
      <c r="C468" s="256">
        <v>163.00041020165088</v>
      </c>
    </row>
    <row r="469" spans="2:3" x14ac:dyDescent="0.25">
      <c r="B469" s="257">
        <v>406</v>
      </c>
      <c r="C469" s="256">
        <v>148.75635528204572</v>
      </c>
    </row>
    <row r="470" spans="2:3" x14ac:dyDescent="0.25">
      <c r="B470" s="257">
        <v>407</v>
      </c>
      <c r="C470" s="256">
        <v>66.535763526734556</v>
      </c>
    </row>
    <row r="471" spans="2:3" x14ac:dyDescent="0.25">
      <c r="B471" s="257">
        <v>408</v>
      </c>
      <c r="C471" s="256">
        <v>107.05022565995915</v>
      </c>
    </row>
    <row r="472" spans="2:3" x14ac:dyDescent="0.25">
      <c r="B472" s="257">
        <v>409</v>
      </c>
      <c r="C472" s="256">
        <v>127.09612066508519</v>
      </c>
    </row>
    <row r="473" spans="2:3" x14ac:dyDescent="0.25">
      <c r="B473" s="257">
        <v>410</v>
      </c>
      <c r="C473" s="256">
        <v>102.91482303111076</v>
      </c>
    </row>
    <row r="474" spans="2:3" x14ac:dyDescent="0.25">
      <c r="B474" s="257">
        <v>411</v>
      </c>
      <c r="C474" s="256">
        <v>109.90632459495056</v>
      </c>
    </row>
    <row r="475" spans="2:3" x14ac:dyDescent="0.25">
      <c r="B475" s="257">
        <v>412</v>
      </c>
      <c r="C475" s="256">
        <v>113.85700937307058</v>
      </c>
    </row>
    <row r="476" spans="2:3" x14ac:dyDescent="0.25">
      <c r="B476" s="257">
        <v>413</v>
      </c>
      <c r="C476" s="256">
        <v>132.25514791061698</v>
      </c>
    </row>
    <row r="477" spans="2:3" x14ac:dyDescent="0.25">
      <c r="B477" s="257">
        <v>414</v>
      </c>
      <c r="C477" s="256">
        <v>110.09955231035428</v>
      </c>
    </row>
    <row r="478" spans="2:3" x14ac:dyDescent="0.25">
      <c r="B478" s="257">
        <v>415</v>
      </c>
      <c r="C478" s="256">
        <v>120.95787444577546</v>
      </c>
    </row>
    <row r="479" spans="2:3" x14ac:dyDescent="0.25">
      <c r="B479" s="257">
        <v>416</v>
      </c>
      <c r="C479" s="256">
        <v>108.24094582300287</v>
      </c>
    </row>
    <row r="480" spans="2:3" x14ac:dyDescent="0.25">
      <c r="B480" s="257">
        <v>417</v>
      </c>
      <c r="C480" s="256">
        <v>152.99842424137123</v>
      </c>
    </row>
    <row r="481" spans="2:3" x14ac:dyDescent="0.25">
      <c r="B481" s="257">
        <v>418</v>
      </c>
      <c r="C481" s="256">
        <v>117.73843803602318</v>
      </c>
    </row>
    <row r="482" spans="2:3" x14ac:dyDescent="0.25">
      <c r="B482" s="257">
        <v>419</v>
      </c>
      <c r="C482" s="256">
        <v>109.96510127265184</v>
      </c>
    </row>
    <row r="483" spans="2:3" x14ac:dyDescent="0.25">
      <c r="B483" s="257">
        <v>420</v>
      </c>
      <c r="C483" s="256">
        <v>99.979408546804109</v>
      </c>
    </row>
    <row r="484" spans="2:3" x14ac:dyDescent="0.25">
      <c r="B484" s="257">
        <v>421</v>
      </c>
      <c r="C484" s="256">
        <v>78.527476777652822</v>
      </c>
    </row>
    <row r="485" spans="2:3" x14ac:dyDescent="0.25">
      <c r="B485" s="257">
        <v>422</v>
      </c>
      <c r="C485" s="256">
        <v>134.00613589266226</v>
      </c>
    </row>
    <row r="486" spans="2:3" x14ac:dyDescent="0.25">
      <c r="B486" s="257">
        <v>423</v>
      </c>
      <c r="C486" s="256">
        <v>134.76595823268948</v>
      </c>
    </row>
    <row r="487" spans="2:3" x14ac:dyDescent="0.25">
      <c r="B487" s="257">
        <v>424</v>
      </c>
      <c r="C487" s="256">
        <v>79.069404628426724</v>
      </c>
    </row>
    <row r="488" spans="2:3" x14ac:dyDescent="0.25">
      <c r="B488" s="257">
        <v>425</v>
      </c>
      <c r="C488" s="256">
        <v>90.252384837189879</v>
      </c>
    </row>
    <row r="489" spans="2:3" x14ac:dyDescent="0.25">
      <c r="B489" s="257">
        <v>426</v>
      </c>
      <c r="C489" s="256">
        <v>123.81188704035023</v>
      </c>
    </row>
    <row r="490" spans="2:3" x14ac:dyDescent="0.25">
      <c r="B490" s="257">
        <v>427</v>
      </c>
      <c r="C490" s="256">
        <v>128.4293173323083</v>
      </c>
    </row>
    <row r="491" spans="2:3" x14ac:dyDescent="0.25">
      <c r="B491" s="257">
        <v>428</v>
      </c>
      <c r="C491" s="256">
        <v>150.05008944542806</v>
      </c>
    </row>
    <row r="492" spans="2:3" x14ac:dyDescent="0.25">
      <c r="B492" s="257">
        <v>429</v>
      </c>
      <c r="C492" s="256">
        <v>135.83052845116526</v>
      </c>
    </row>
    <row r="493" spans="2:3" x14ac:dyDescent="0.25">
      <c r="B493" s="257">
        <v>430</v>
      </c>
      <c r="C493" s="256">
        <v>40.925282165930426</v>
      </c>
    </row>
    <row r="494" spans="2:3" x14ac:dyDescent="0.25">
      <c r="B494" s="257">
        <v>431</v>
      </c>
      <c r="C494" s="256">
        <v>88.779051374302867</v>
      </c>
    </row>
    <row r="495" spans="2:3" x14ac:dyDescent="0.25">
      <c r="B495" s="257">
        <v>432</v>
      </c>
      <c r="C495" s="256">
        <v>121.37952794237171</v>
      </c>
    </row>
    <row r="496" spans="2:3" x14ac:dyDescent="0.25">
      <c r="B496" s="257">
        <v>433</v>
      </c>
      <c r="C496" s="256">
        <v>133.79289715039485</v>
      </c>
    </row>
    <row r="497" spans="2:3" x14ac:dyDescent="0.25">
      <c r="B497" s="257">
        <v>434</v>
      </c>
      <c r="C497" s="256">
        <v>131.48808062950042</v>
      </c>
    </row>
    <row r="498" spans="2:3" x14ac:dyDescent="0.25">
      <c r="B498" s="257">
        <v>435</v>
      </c>
      <c r="C498" s="256">
        <v>148.51461578973883</v>
      </c>
    </row>
    <row r="499" spans="2:3" x14ac:dyDescent="0.25">
      <c r="B499" s="257">
        <v>436</v>
      </c>
      <c r="C499" s="256">
        <v>94.525788653825941</v>
      </c>
    </row>
    <row r="500" spans="2:3" x14ac:dyDescent="0.25">
      <c r="B500" s="257">
        <v>437</v>
      </c>
      <c r="C500" s="256">
        <v>60.490379565135655</v>
      </c>
    </row>
    <row r="501" spans="2:3" x14ac:dyDescent="0.25">
      <c r="B501" s="257">
        <v>438</v>
      </c>
      <c r="C501" s="256">
        <v>85.329474574429497</v>
      </c>
    </row>
    <row r="502" spans="2:3" x14ac:dyDescent="0.25">
      <c r="B502" s="257">
        <v>439</v>
      </c>
      <c r="C502" s="256">
        <v>139.15897860850754</v>
      </c>
    </row>
    <row r="503" spans="2:3" x14ac:dyDescent="0.25">
      <c r="B503" s="257">
        <v>440</v>
      </c>
      <c r="C503" s="256">
        <v>145.37184796593351</v>
      </c>
    </row>
    <row r="504" spans="2:3" x14ac:dyDescent="0.25">
      <c r="B504" s="257">
        <v>441</v>
      </c>
      <c r="C504" s="256">
        <v>119.50730577954742</v>
      </c>
    </row>
    <row r="505" spans="2:3" x14ac:dyDescent="0.25">
      <c r="B505" s="257">
        <v>442</v>
      </c>
      <c r="C505" s="256">
        <v>143.97192477503046</v>
      </c>
    </row>
    <row r="506" spans="2:3" x14ac:dyDescent="0.25">
      <c r="B506" s="257">
        <v>443</v>
      </c>
      <c r="C506" s="256">
        <v>126.89655527286936</v>
      </c>
    </row>
    <row r="507" spans="2:3" x14ac:dyDescent="0.25">
      <c r="B507" s="257">
        <v>444</v>
      </c>
      <c r="C507" s="256">
        <v>105.09664413480913</v>
      </c>
    </row>
    <row r="508" spans="2:3" x14ac:dyDescent="0.25">
      <c r="B508" s="257">
        <v>445</v>
      </c>
      <c r="C508" s="256">
        <v>101.26811265677375</v>
      </c>
    </row>
    <row r="509" spans="2:3" x14ac:dyDescent="0.25">
      <c r="B509" s="257">
        <v>446</v>
      </c>
      <c r="C509" s="256">
        <v>132.78840281840294</v>
      </c>
    </row>
    <row r="510" spans="2:3" x14ac:dyDescent="0.25">
      <c r="B510" s="257">
        <v>447</v>
      </c>
      <c r="C510" s="256">
        <v>131.58180063032276</v>
      </c>
    </row>
    <row r="511" spans="2:3" x14ac:dyDescent="0.25">
      <c r="B511" s="257">
        <v>448</v>
      </c>
      <c r="C511" s="256">
        <v>103.13074167327343</v>
      </c>
    </row>
    <row r="512" spans="2:3" x14ac:dyDescent="0.25">
      <c r="B512" s="257">
        <v>449</v>
      </c>
      <c r="C512" s="256">
        <v>135.22641585563122</v>
      </c>
    </row>
    <row r="513" spans="2:3" x14ac:dyDescent="0.25">
      <c r="B513" s="257">
        <v>450</v>
      </c>
      <c r="C513" s="256">
        <v>105.22870181026636</v>
      </c>
    </row>
    <row r="514" spans="2:3" x14ac:dyDescent="0.25">
      <c r="B514" s="257">
        <v>451</v>
      </c>
      <c r="C514" s="256">
        <v>109.73230175333825</v>
      </c>
    </row>
    <row r="515" spans="2:3" x14ac:dyDescent="0.25">
      <c r="B515" s="257">
        <v>452</v>
      </c>
      <c r="C515" s="256">
        <v>112.99451332342548</v>
      </c>
    </row>
    <row r="516" spans="2:3" x14ac:dyDescent="0.25">
      <c r="B516" s="257">
        <v>453</v>
      </c>
      <c r="C516" s="256">
        <v>83.163224338315274</v>
      </c>
    </row>
    <row r="517" spans="2:3" x14ac:dyDescent="0.25">
      <c r="B517" s="257">
        <v>454</v>
      </c>
      <c r="C517" s="256">
        <v>166.32596104842654</v>
      </c>
    </row>
    <row r="518" spans="2:3" x14ac:dyDescent="0.25">
      <c r="B518" s="257">
        <v>455</v>
      </c>
      <c r="C518" s="256">
        <v>121.89883724113082</v>
      </c>
    </row>
    <row r="519" spans="2:3" x14ac:dyDescent="0.25">
      <c r="B519" s="257">
        <v>456</v>
      </c>
      <c r="C519" s="256">
        <v>135.51581463159042</v>
      </c>
    </row>
    <row r="520" spans="2:3" x14ac:dyDescent="0.25">
      <c r="B520" s="257">
        <v>457</v>
      </c>
      <c r="C520" s="256">
        <v>142.55998398101028</v>
      </c>
    </row>
    <row r="521" spans="2:3" x14ac:dyDescent="0.25">
      <c r="B521" s="257">
        <v>458</v>
      </c>
      <c r="C521" s="256">
        <v>103.35070206083833</v>
      </c>
    </row>
    <row r="522" spans="2:3" x14ac:dyDescent="0.25">
      <c r="B522" s="257">
        <v>459</v>
      </c>
      <c r="C522" s="256">
        <v>90.570977086745984</v>
      </c>
    </row>
    <row r="523" spans="2:3" x14ac:dyDescent="0.25">
      <c r="B523" s="257">
        <v>460</v>
      </c>
      <c r="C523" s="256">
        <v>105.92017418780983</v>
      </c>
    </row>
    <row r="524" spans="2:3" x14ac:dyDescent="0.25">
      <c r="B524" s="257">
        <v>461</v>
      </c>
      <c r="C524" s="256">
        <v>50.024950019954716</v>
      </c>
    </row>
    <row r="525" spans="2:3" x14ac:dyDescent="0.25">
      <c r="B525" s="257">
        <v>462</v>
      </c>
      <c r="C525" s="256">
        <v>139.43166407517998</v>
      </c>
    </row>
    <row r="526" spans="2:3" x14ac:dyDescent="0.25">
      <c r="B526" s="257">
        <v>463</v>
      </c>
      <c r="C526" s="256">
        <v>161.6388535827727</v>
      </c>
    </row>
    <row r="527" spans="2:3" x14ac:dyDescent="0.25">
      <c r="B527" s="257">
        <v>464</v>
      </c>
      <c r="C527" s="256">
        <v>144.4907343228688</v>
      </c>
    </row>
    <row r="528" spans="2:3" x14ac:dyDescent="0.25">
      <c r="B528" s="257">
        <v>465</v>
      </c>
      <c r="C528" s="256">
        <v>109.63456753122252</v>
      </c>
    </row>
    <row r="529" spans="2:3" x14ac:dyDescent="0.25">
      <c r="B529" s="257">
        <v>466</v>
      </c>
      <c r="C529" s="256">
        <v>109.48274823388626</v>
      </c>
    </row>
    <row r="530" spans="2:3" x14ac:dyDescent="0.25">
      <c r="B530" s="257">
        <v>467</v>
      </c>
      <c r="C530" s="256">
        <v>143.41691107783873</v>
      </c>
    </row>
    <row r="531" spans="2:3" x14ac:dyDescent="0.25">
      <c r="B531" s="257">
        <v>468</v>
      </c>
      <c r="C531" s="256">
        <v>61.115454180847465</v>
      </c>
    </row>
    <row r="532" spans="2:3" x14ac:dyDescent="0.25">
      <c r="B532" s="257">
        <v>469</v>
      </c>
      <c r="C532" s="256">
        <v>151.69533360099612</v>
      </c>
    </row>
    <row r="533" spans="2:3" x14ac:dyDescent="0.25">
      <c r="B533" s="257">
        <v>470</v>
      </c>
      <c r="C533" s="256">
        <v>125.62812390912335</v>
      </c>
    </row>
    <row r="534" spans="2:3" x14ac:dyDescent="0.25">
      <c r="B534" s="257">
        <v>471</v>
      </c>
      <c r="C534" s="256">
        <v>111.28037313645514</v>
      </c>
    </row>
    <row r="535" spans="2:3" x14ac:dyDescent="0.25">
      <c r="B535" s="257">
        <v>472</v>
      </c>
      <c r="C535" s="256">
        <v>128.96531950855652</v>
      </c>
    </row>
    <row r="536" spans="2:3" x14ac:dyDescent="0.25">
      <c r="B536" s="257">
        <v>473</v>
      </c>
      <c r="C536" s="256">
        <v>137.7430651584618</v>
      </c>
    </row>
    <row r="537" spans="2:3" x14ac:dyDescent="0.25">
      <c r="B537" s="257">
        <v>474</v>
      </c>
      <c r="C537" s="256">
        <v>129.14004966107845</v>
      </c>
    </row>
    <row r="538" spans="2:3" x14ac:dyDescent="0.25">
      <c r="B538" s="257">
        <v>475</v>
      </c>
      <c r="C538" s="256">
        <v>105.27364326620381</v>
      </c>
    </row>
    <row r="539" spans="2:3" x14ac:dyDescent="0.25">
      <c r="B539" s="257">
        <v>476</v>
      </c>
      <c r="C539" s="256">
        <v>132.64654945565945</v>
      </c>
    </row>
    <row r="540" spans="2:3" x14ac:dyDescent="0.25">
      <c r="B540" s="257">
        <v>477</v>
      </c>
      <c r="C540" s="256">
        <v>90.590731957679466</v>
      </c>
    </row>
    <row r="541" spans="2:3" x14ac:dyDescent="0.25">
      <c r="B541" s="257">
        <v>478</v>
      </c>
      <c r="C541" s="256">
        <v>125.53152983984457</v>
      </c>
    </row>
    <row r="542" spans="2:3" x14ac:dyDescent="0.25">
      <c r="B542" s="257">
        <v>479</v>
      </c>
      <c r="C542" s="256">
        <v>117.11604640099388</v>
      </c>
    </row>
    <row r="543" spans="2:3" x14ac:dyDescent="0.25">
      <c r="B543" s="257">
        <v>480</v>
      </c>
      <c r="C543" s="256">
        <v>80.691930957324047</v>
      </c>
    </row>
    <row r="544" spans="2:3" x14ac:dyDescent="0.25">
      <c r="B544" s="257">
        <v>481</v>
      </c>
      <c r="C544" s="256">
        <v>94.748186562649991</v>
      </c>
    </row>
    <row r="545" spans="2:3" x14ac:dyDescent="0.25">
      <c r="B545" s="257">
        <v>482</v>
      </c>
      <c r="C545" s="256">
        <v>147.96813272933659</v>
      </c>
    </row>
    <row r="546" spans="2:3" x14ac:dyDescent="0.25">
      <c r="B546" s="257">
        <v>483</v>
      </c>
      <c r="C546" s="256">
        <v>89.020926336401345</v>
      </c>
    </row>
    <row r="547" spans="2:3" x14ac:dyDescent="0.25">
      <c r="B547" s="257">
        <v>484</v>
      </c>
      <c r="C547" s="256">
        <v>125.40514569741067</v>
      </c>
    </row>
    <row r="548" spans="2:3" x14ac:dyDescent="0.25">
      <c r="B548" s="257">
        <v>485</v>
      </c>
      <c r="C548" s="256">
        <v>129.57705731960618</v>
      </c>
    </row>
    <row r="549" spans="2:3" x14ac:dyDescent="0.25">
      <c r="B549" s="257">
        <v>486</v>
      </c>
      <c r="C549" s="256">
        <v>93.450753856960588</v>
      </c>
    </row>
    <row r="550" spans="2:3" x14ac:dyDescent="0.25">
      <c r="B550" s="257">
        <v>487</v>
      </c>
      <c r="C550" s="256">
        <v>112.1729823742897</v>
      </c>
    </row>
    <row r="551" spans="2:3" x14ac:dyDescent="0.25">
      <c r="B551" s="257">
        <v>488</v>
      </c>
      <c r="C551" s="256">
        <v>131.89507376769055</v>
      </c>
    </row>
    <row r="552" spans="2:3" x14ac:dyDescent="0.25">
      <c r="B552" s="257">
        <v>489</v>
      </c>
      <c r="C552" s="256">
        <v>112.45435670246297</v>
      </c>
    </row>
    <row r="553" spans="2:3" x14ac:dyDescent="0.25">
      <c r="B553" s="257">
        <v>490</v>
      </c>
      <c r="C553" s="256">
        <v>100.52585248861133</v>
      </c>
    </row>
    <row r="554" spans="2:3" x14ac:dyDescent="0.25">
      <c r="B554" s="257">
        <v>491</v>
      </c>
      <c r="C554" s="256">
        <v>106.05603872001707</v>
      </c>
    </row>
    <row r="555" spans="2:3" x14ac:dyDescent="0.25">
      <c r="B555" s="257">
        <v>492</v>
      </c>
      <c r="C555" s="256">
        <v>106.75437528848732</v>
      </c>
    </row>
    <row r="556" spans="2:3" x14ac:dyDescent="0.25">
      <c r="B556" s="257">
        <v>493</v>
      </c>
      <c r="C556" s="256">
        <v>93.749746676751414</v>
      </c>
    </row>
    <row r="557" spans="2:3" x14ac:dyDescent="0.25">
      <c r="B557" s="257">
        <v>494</v>
      </c>
      <c r="C557" s="256">
        <v>110.5979763634688</v>
      </c>
    </row>
    <row r="558" spans="2:3" x14ac:dyDescent="0.25">
      <c r="B558" s="257">
        <v>495</v>
      </c>
      <c r="C558" s="256">
        <v>102.58811467665524</v>
      </c>
    </row>
    <row r="559" spans="2:3" x14ac:dyDescent="0.25">
      <c r="B559" s="257">
        <v>496</v>
      </c>
      <c r="C559" s="256">
        <v>155.03200725412341</v>
      </c>
    </row>
    <row r="560" spans="2:3" x14ac:dyDescent="0.25">
      <c r="B560" s="257">
        <v>497</v>
      </c>
      <c r="C560" s="256">
        <v>116.05943735188001</v>
      </c>
    </row>
    <row r="561" spans="2:3" x14ac:dyDescent="0.25">
      <c r="B561" s="257">
        <v>498</v>
      </c>
      <c r="C561" s="256">
        <v>110.25423346520525</v>
      </c>
    </row>
    <row r="562" spans="2:3" x14ac:dyDescent="0.25">
      <c r="B562" s="257">
        <v>499</v>
      </c>
      <c r="C562" s="256">
        <v>141.75626525910948</v>
      </c>
    </row>
    <row r="563" spans="2:3" x14ac:dyDescent="0.25">
      <c r="B563" s="257">
        <v>500</v>
      </c>
      <c r="C563" s="256">
        <v>99.587683564130401</v>
      </c>
    </row>
    <row r="564" spans="2:3" x14ac:dyDescent="0.25">
      <c r="B564" s="257">
        <v>501</v>
      </c>
      <c r="C564" s="256">
        <v>111.27637955222772</v>
      </c>
    </row>
    <row r="565" spans="2:3" x14ac:dyDescent="0.25">
      <c r="B565" s="257">
        <v>502</v>
      </c>
      <c r="C565" s="256">
        <v>106.5614337393401</v>
      </c>
    </row>
    <row r="566" spans="2:3" x14ac:dyDescent="0.25">
      <c r="B566" s="257">
        <v>503</v>
      </c>
      <c r="C566" s="256">
        <v>136.24803283913059</v>
      </c>
    </row>
    <row r="567" spans="2:3" x14ac:dyDescent="0.25">
      <c r="B567" s="257">
        <v>504</v>
      </c>
      <c r="C567" s="256">
        <v>111.01052923557384</v>
      </c>
    </row>
    <row r="568" spans="2:3" x14ac:dyDescent="0.25">
      <c r="B568" s="257">
        <v>505</v>
      </c>
      <c r="C568" s="256">
        <v>141.58827414641866</v>
      </c>
    </row>
    <row r="569" spans="2:3" x14ac:dyDescent="0.25">
      <c r="B569" s="257">
        <v>506</v>
      </c>
      <c r="C569" s="256">
        <v>135.38864946936957</v>
      </c>
    </row>
    <row r="570" spans="2:3" x14ac:dyDescent="0.25">
      <c r="B570" s="257">
        <v>507</v>
      </c>
      <c r="C570" s="256">
        <v>66.889507208341414</v>
      </c>
    </row>
    <row r="571" spans="2:3" x14ac:dyDescent="0.25">
      <c r="B571" s="257">
        <v>508</v>
      </c>
      <c r="C571" s="256">
        <v>142.64082593923598</v>
      </c>
    </row>
    <row r="572" spans="2:3" x14ac:dyDescent="0.25">
      <c r="B572" s="257">
        <v>509</v>
      </c>
      <c r="C572" s="256">
        <v>144.51288959715259</v>
      </c>
    </row>
    <row r="573" spans="2:3" x14ac:dyDescent="0.25">
      <c r="B573" s="257">
        <v>510</v>
      </c>
      <c r="C573" s="256">
        <v>96.084701956900957</v>
      </c>
    </row>
    <row r="574" spans="2:3" x14ac:dyDescent="0.25">
      <c r="B574" s="257">
        <v>511</v>
      </c>
      <c r="C574" s="256">
        <v>162.31459528067518</v>
      </c>
    </row>
    <row r="575" spans="2:3" x14ac:dyDescent="0.25">
      <c r="B575" s="257">
        <v>512</v>
      </c>
      <c r="C575" s="256">
        <v>85.979464270093303</v>
      </c>
    </row>
    <row r="576" spans="2:3" x14ac:dyDescent="0.25">
      <c r="B576" s="257">
        <v>513</v>
      </c>
      <c r="C576" s="256">
        <v>153.94583402529693</v>
      </c>
    </row>
    <row r="577" spans="2:3" x14ac:dyDescent="0.25">
      <c r="B577" s="257">
        <v>514</v>
      </c>
      <c r="C577" s="256">
        <v>100.80931270204738</v>
      </c>
    </row>
    <row r="578" spans="2:3" x14ac:dyDescent="0.25">
      <c r="B578" s="257">
        <v>515</v>
      </c>
      <c r="C578" s="256">
        <v>143.40343541946115</v>
      </c>
    </row>
    <row r="579" spans="2:3" x14ac:dyDescent="0.25">
      <c r="B579" s="257">
        <v>516</v>
      </c>
      <c r="C579" s="256">
        <v>99.909398189089274</v>
      </c>
    </row>
    <row r="580" spans="2:3" x14ac:dyDescent="0.25">
      <c r="B580" s="257">
        <v>517</v>
      </c>
      <c r="C580" s="256">
        <v>130.71888494194906</v>
      </c>
    </row>
    <row r="581" spans="2:3" x14ac:dyDescent="0.25">
      <c r="B581" s="257">
        <v>518</v>
      </c>
      <c r="C581" s="256">
        <v>106.0261857492129</v>
      </c>
    </row>
    <row r="582" spans="2:3" x14ac:dyDescent="0.25">
      <c r="B582" s="257">
        <v>519</v>
      </c>
      <c r="C582" s="256">
        <v>159.02693021779237</v>
      </c>
    </row>
    <row r="583" spans="2:3" x14ac:dyDescent="0.25">
      <c r="B583" s="257">
        <v>520</v>
      </c>
      <c r="C583" s="256">
        <v>107.97291495552676</v>
      </c>
    </row>
    <row r="584" spans="2:3" x14ac:dyDescent="0.25">
      <c r="B584" s="257">
        <v>521</v>
      </c>
      <c r="C584" s="256">
        <v>152.11440228218203</v>
      </c>
    </row>
    <row r="585" spans="2:3" x14ac:dyDescent="0.25">
      <c r="B585" s="257">
        <v>522</v>
      </c>
      <c r="C585" s="256">
        <v>86.34153127130989</v>
      </c>
    </row>
    <row r="586" spans="2:3" x14ac:dyDescent="0.25">
      <c r="B586" s="257">
        <v>523</v>
      </c>
      <c r="C586" s="256">
        <v>96.692591569731988</v>
      </c>
    </row>
    <row r="587" spans="2:3" x14ac:dyDescent="0.25">
      <c r="B587" s="257">
        <v>524</v>
      </c>
      <c r="C587" s="256">
        <v>141.48929924431545</v>
      </c>
    </row>
    <row r="588" spans="2:3" x14ac:dyDescent="0.25">
      <c r="B588" s="257">
        <v>525</v>
      </c>
      <c r="C588" s="256">
        <v>86.440673898569173</v>
      </c>
    </row>
    <row r="589" spans="2:3" x14ac:dyDescent="0.25">
      <c r="B589" s="257">
        <v>526</v>
      </c>
      <c r="C589" s="256">
        <v>120.40676233314613</v>
      </c>
    </row>
    <row r="590" spans="2:3" x14ac:dyDescent="0.25">
      <c r="B590" s="257">
        <v>527</v>
      </c>
      <c r="C590" s="256">
        <v>128.87486103551709</v>
      </c>
    </row>
    <row r="591" spans="2:3" x14ac:dyDescent="0.25">
      <c r="B591" s="257">
        <v>528</v>
      </c>
      <c r="C591" s="256">
        <v>103.76247179130694</v>
      </c>
    </row>
    <row r="592" spans="2:3" x14ac:dyDescent="0.25">
      <c r="B592" s="257">
        <v>529</v>
      </c>
      <c r="C592" s="256">
        <v>124.38003669464523</v>
      </c>
    </row>
    <row r="593" spans="2:3" x14ac:dyDescent="0.25">
      <c r="B593" s="257">
        <v>530</v>
      </c>
      <c r="C593" s="256">
        <v>116.89007160645905</v>
      </c>
    </row>
    <row r="594" spans="2:3" x14ac:dyDescent="0.25">
      <c r="B594" s="257">
        <v>531</v>
      </c>
      <c r="C594" s="256">
        <v>70.727305321888394</v>
      </c>
    </row>
    <row r="595" spans="2:3" x14ac:dyDescent="0.25">
      <c r="B595" s="257">
        <v>532</v>
      </c>
      <c r="C595" s="256">
        <v>153.41561589912953</v>
      </c>
    </row>
    <row r="596" spans="2:3" x14ac:dyDescent="0.25">
      <c r="B596" s="257">
        <v>533</v>
      </c>
      <c r="C596" s="256">
        <v>109.60289457993383</v>
      </c>
    </row>
    <row r="597" spans="2:3" x14ac:dyDescent="0.25">
      <c r="B597" s="257">
        <v>534</v>
      </c>
      <c r="C597" s="256">
        <v>125.12548367619529</v>
      </c>
    </row>
    <row r="598" spans="2:3" x14ac:dyDescent="0.25">
      <c r="B598" s="257">
        <v>535</v>
      </c>
      <c r="C598" s="256">
        <v>120.01810842083215</v>
      </c>
    </row>
    <row r="599" spans="2:3" x14ac:dyDescent="0.25">
      <c r="B599" s="257">
        <v>536</v>
      </c>
      <c r="C599" s="256">
        <v>95.25599833850633</v>
      </c>
    </row>
    <row r="600" spans="2:3" x14ac:dyDescent="0.25">
      <c r="B600" s="257">
        <v>537</v>
      </c>
      <c r="C600" s="256">
        <v>83.195501349640651</v>
      </c>
    </row>
    <row r="601" spans="2:3" x14ac:dyDescent="0.25">
      <c r="B601" s="257">
        <v>538</v>
      </c>
      <c r="C601" s="256">
        <v>134.65511474800564</v>
      </c>
    </row>
    <row r="602" spans="2:3" x14ac:dyDescent="0.25">
      <c r="B602" s="257">
        <v>539</v>
      </c>
      <c r="C602" s="256">
        <v>134.86526320695319</v>
      </c>
    </row>
    <row r="603" spans="2:3" x14ac:dyDescent="0.25">
      <c r="B603" s="257">
        <v>540</v>
      </c>
      <c r="C603" s="256">
        <v>137.03294538584566</v>
      </c>
    </row>
    <row r="604" spans="2:3" x14ac:dyDescent="0.25">
      <c r="B604" s="257">
        <v>541</v>
      </c>
      <c r="C604" s="256">
        <v>140.82732979936981</v>
      </c>
    </row>
    <row r="605" spans="2:3" x14ac:dyDescent="0.25">
      <c r="B605" s="257">
        <v>542</v>
      </c>
      <c r="C605" s="256">
        <v>131.45913349208362</v>
      </c>
    </row>
    <row r="606" spans="2:3" x14ac:dyDescent="0.25">
      <c r="B606" s="257">
        <v>543</v>
      </c>
      <c r="C606" s="256">
        <v>130.85916067781889</v>
      </c>
    </row>
    <row r="607" spans="2:3" x14ac:dyDescent="0.25">
      <c r="B607" s="257">
        <v>544</v>
      </c>
      <c r="C607" s="256">
        <v>114.64265249389848</v>
      </c>
    </row>
    <row r="608" spans="2:3" x14ac:dyDescent="0.25">
      <c r="B608" s="257">
        <v>545</v>
      </c>
      <c r="C608" s="256">
        <v>162.75905800877732</v>
      </c>
    </row>
    <row r="609" spans="2:3" x14ac:dyDescent="0.25">
      <c r="B609" s="257">
        <v>546</v>
      </c>
      <c r="C609" s="256">
        <v>168.62042190918686</v>
      </c>
    </row>
    <row r="610" spans="2:3" x14ac:dyDescent="0.25">
      <c r="B610" s="257">
        <v>547</v>
      </c>
      <c r="C610" s="256">
        <v>166.29435550792522</v>
      </c>
    </row>
    <row r="611" spans="2:3" x14ac:dyDescent="0.25">
      <c r="B611" s="257">
        <v>548</v>
      </c>
      <c r="C611" s="256">
        <v>142.9400671468652</v>
      </c>
    </row>
    <row r="612" spans="2:3" x14ac:dyDescent="0.25">
      <c r="B612" s="257">
        <v>549</v>
      </c>
      <c r="C612" s="256">
        <v>123.34485978849712</v>
      </c>
    </row>
    <row r="613" spans="2:3" x14ac:dyDescent="0.25">
      <c r="B613" s="257">
        <v>550</v>
      </c>
      <c r="C613" s="256">
        <v>159.78556423187052</v>
      </c>
    </row>
    <row r="614" spans="2:3" x14ac:dyDescent="0.25">
      <c r="B614" s="257">
        <v>551</v>
      </c>
      <c r="C614" s="256">
        <v>137.94859018584862</v>
      </c>
    </row>
    <row r="615" spans="2:3" x14ac:dyDescent="0.25">
      <c r="B615" s="257">
        <v>552</v>
      </c>
      <c r="C615" s="256">
        <v>87.534232010500602</v>
      </c>
    </row>
    <row r="616" spans="2:3" x14ac:dyDescent="0.25">
      <c r="B616" s="257">
        <v>553</v>
      </c>
      <c r="C616" s="256">
        <v>127.28002879299956</v>
      </c>
    </row>
    <row r="617" spans="2:3" x14ac:dyDescent="0.25">
      <c r="B617" s="257">
        <v>554</v>
      </c>
      <c r="C617" s="256">
        <v>101.8398833190215</v>
      </c>
    </row>
    <row r="618" spans="2:3" x14ac:dyDescent="0.25">
      <c r="B618" s="257">
        <v>555</v>
      </c>
      <c r="C618" s="256">
        <v>138.51509574687469</v>
      </c>
    </row>
    <row r="619" spans="2:3" x14ac:dyDescent="0.25">
      <c r="B619" s="257">
        <v>556</v>
      </c>
      <c r="C619" s="256">
        <v>139.59205768349091</v>
      </c>
    </row>
    <row r="620" spans="2:3" x14ac:dyDescent="0.25">
      <c r="B620" s="257">
        <v>557</v>
      </c>
      <c r="C620" s="256">
        <v>85.424437133917252</v>
      </c>
    </row>
    <row r="621" spans="2:3" x14ac:dyDescent="0.25">
      <c r="B621" s="257">
        <v>558</v>
      </c>
      <c r="C621" s="256">
        <v>121.76904922573377</v>
      </c>
    </row>
    <row r="622" spans="2:3" x14ac:dyDescent="0.25">
      <c r="B622" s="257">
        <v>559</v>
      </c>
      <c r="C622" s="256">
        <v>124.71579068331563</v>
      </c>
    </row>
    <row r="623" spans="2:3" x14ac:dyDescent="0.25">
      <c r="B623" s="257">
        <v>560</v>
      </c>
      <c r="C623" s="256">
        <v>115.24521744332475</v>
      </c>
    </row>
    <row r="624" spans="2:3" x14ac:dyDescent="0.25">
      <c r="B624" s="257">
        <v>561</v>
      </c>
      <c r="C624" s="256">
        <v>148.93595008176766</v>
      </c>
    </row>
    <row r="625" spans="2:3" x14ac:dyDescent="0.25">
      <c r="B625" s="257">
        <v>562</v>
      </c>
      <c r="C625" s="256">
        <v>109.39615303460822</v>
      </c>
    </row>
    <row r="626" spans="2:3" x14ac:dyDescent="0.25">
      <c r="B626" s="257">
        <v>563</v>
      </c>
      <c r="C626" s="256">
        <v>121.30031758805391</v>
      </c>
    </row>
    <row r="627" spans="2:3" x14ac:dyDescent="0.25">
      <c r="B627" s="257">
        <v>564</v>
      </c>
      <c r="C627" s="256">
        <v>129.42926737380103</v>
      </c>
    </row>
    <row r="628" spans="2:3" x14ac:dyDescent="0.25">
      <c r="B628" s="257">
        <v>565</v>
      </c>
      <c r="C628" s="256">
        <v>100.56019288316612</v>
      </c>
    </row>
    <row r="629" spans="2:3" x14ac:dyDescent="0.25">
      <c r="B629" s="257">
        <v>566</v>
      </c>
      <c r="C629" s="256">
        <v>129.75525931843842</v>
      </c>
    </row>
    <row r="630" spans="2:3" x14ac:dyDescent="0.25">
      <c r="B630" s="257">
        <v>567</v>
      </c>
      <c r="C630" s="256">
        <v>105.27948537366879</v>
      </c>
    </row>
    <row r="631" spans="2:3" x14ac:dyDescent="0.25">
      <c r="B631" s="257">
        <v>568</v>
      </c>
      <c r="C631" s="256">
        <v>116.53302557243813</v>
      </c>
    </row>
    <row r="632" spans="2:3" x14ac:dyDescent="0.25">
      <c r="B632" s="257">
        <v>569</v>
      </c>
      <c r="C632" s="256">
        <v>100.57870803978646</v>
      </c>
    </row>
    <row r="633" spans="2:3" x14ac:dyDescent="0.25">
      <c r="B633" s="257">
        <v>570</v>
      </c>
      <c r="C633" s="256">
        <v>153.43594081229708</v>
      </c>
    </row>
    <row r="634" spans="2:3" x14ac:dyDescent="0.25">
      <c r="B634" s="257">
        <v>571</v>
      </c>
      <c r="C634" s="256">
        <v>74.765267207886311</v>
      </c>
    </row>
    <row r="635" spans="2:3" x14ac:dyDescent="0.25">
      <c r="B635" s="257">
        <v>572</v>
      </c>
      <c r="C635" s="256">
        <v>134.49370816462343</v>
      </c>
    </row>
    <row r="636" spans="2:3" x14ac:dyDescent="0.25">
      <c r="B636" s="257">
        <v>573</v>
      </c>
      <c r="C636" s="256">
        <v>126.89554830006092</v>
      </c>
    </row>
    <row r="637" spans="2:3" x14ac:dyDescent="0.25">
      <c r="B637" s="257">
        <v>574</v>
      </c>
      <c r="C637" s="256">
        <v>127.32763480809865</v>
      </c>
    </row>
    <row r="638" spans="2:3" x14ac:dyDescent="0.25">
      <c r="B638" s="257">
        <v>575</v>
      </c>
      <c r="C638" s="256">
        <v>129.29967696414099</v>
      </c>
    </row>
    <row r="639" spans="2:3" x14ac:dyDescent="0.25">
      <c r="B639" s="257">
        <v>576</v>
      </c>
      <c r="C639" s="256">
        <v>175.43113712867668</v>
      </c>
    </row>
    <row r="640" spans="2:3" x14ac:dyDescent="0.25">
      <c r="B640" s="257">
        <v>577</v>
      </c>
      <c r="C640" s="256">
        <v>113.14506575007766</v>
      </c>
    </row>
    <row r="641" spans="2:3" x14ac:dyDescent="0.25">
      <c r="B641" s="257">
        <v>578</v>
      </c>
      <c r="C641" s="256">
        <v>88.430300406545513</v>
      </c>
    </row>
    <row r="642" spans="2:3" x14ac:dyDescent="0.25">
      <c r="B642" s="257">
        <v>579</v>
      </c>
      <c r="C642" s="256">
        <v>117.83970552508693</v>
      </c>
    </row>
    <row r="643" spans="2:3" x14ac:dyDescent="0.25">
      <c r="B643" s="257">
        <v>580</v>
      </c>
      <c r="C643" s="256">
        <v>137.76745536653763</v>
      </c>
    </row>
    <row r="644" spans="2:3" x14ac:dyDescent="0.25">
      <c r="B644" s="257">
        <v>581</v>
      </c>
      <c r="C644" s="256">
        <v>124.45208673923125</v>
      </c>
    </row>
    <row r="645" spans="2:3" x14ac:dyDescent="0.25">
      <c r="B645" s="257">
        <v>582</v>
      </c>
      <c r="C645" s="256">
        <v>133.84694650857878</v>
      </c>
    </row>
    <row r="646" spans="2:3" x14ac:dyDescent="0.25">
      <c r="B646" s="257">
        <v>583</v>
      </c>
      <c r="C646" s="256">
        <v>116.9517773820323</v>
      </c>
    </row>
    <row r="647" spans="2:3" x14ac:dyDescent="0.25">
      <c r="B647" s="257">
        <v>584</v>
      </c>
      <c r="C647" s="256">
        <v>129.25488504613082</v>
      </c>
    </row>
    <row r="648" spans="2:3" x14ac:dyDescent="0.25">
      <c r="B648" s="257">
        <v>585</v>
      </c>
      <c r="C648" s="256">
        <v>130.94446221170679</v>
      </c>
    </row>
    <row r="649" spans="2:3" x14ac:dyDescent="0.25">
      <c r="B649" s="257">
        <v>586</v>
      </c>
      <c r="C649" s="256">
        <v>134.04146478302641</v>
      </c>
    </row>
    <row r="650" spans="2:3" x14ac:dyDescent="0.25">
      <c r="B650" s="257">
        <v>587</v>
      </c>
      <c r="C650" s="256">
        <v>120.58242095624857</v>
      </c>
    </row>
    <row r="651" spans="2:3" x14ac:dyDescent="0.25">
      <c r="B651" s="257">
        <v>588</v>
      </c>
      <c r="C651" s="256">
        <v>95.228613761678957</v>
      </c>
    </row>
    <row r="652" spans="2:3" x14ac:dyDescent="0.25">
      <c r="B652" s="257">
        <v>589</v>
      </c>
      <c r="C652" s="256">
        <v>108.57900000367536</v>
      </c>
    </row>
    <row r="653" spans="2:3" x14ac:dyDescent="0.25">
      <c r="B653" s="257">
        <v>590</v>
      </c>
      <c r="C653" s="256">
        <v>123.4426213176439</v>
      </c>
    </row>
    <row r="654" spans="2:3" x14ac:dyDescent="0.25">
      <c r="B654" s="257">
        <v>591</v>
      </c>
      <c r="C654" s="256">
        <v>121.81041791622806</v>
      </c>
    </row>
    <row r="655" spans="2:3" x14ac:dyDescent="0.25">
      <c r="B655" s="257">
        <v>592</v>
      </c>
      <c r="C655" s="256">
        <v>101.54390067739853</v>
      </c>
    </row>
    <row r="656" spans="2:3" x14ac:dyDescent="0.25">
      <c r="B656" s="257">
        <v>593</v>
      </c>
      <c r="C656" s="256">
        <v>110.07679730456914</v>
      </c>
    </row>
    <row r="657" spans="2:3" x14ac:dyDescent="0.25">
      <c r="B657" s="257">
        <v>594</v>
      </c>
      <c r="C657" s="256">
        <v>139.31064192511158</v>
      </c>
    </row>
    <row r="658" spans="2:3" x14ac:dyDescent="0.25">
      <c r="B658" s="257">
        <v>595</v>
      </c>
      <c r="C658" s="256">
        <v>111.31291935576317</v>
      </c>
    </row>
    <row r="659" spans="2:3" x14ac:dyDescent="0.25">
      <c r="B659" s="257">
        <v>596</v>
      </c>
      <c r="C659" s="256">
        <v>94.97439503645829</v>
      </c>
    </row>
    <row r="660" spans="2:3" x14ac:dyDescent="0.25">
      <c r="B660" s="257">
        <v>597</v>
      </c>
      <c r="C660" s="256">
        <v>105.14686705017397</v>
      </c>
    </row>
    <row r="661" spans="2:3" x14ac:dyDescent="0.25">
      <c r="B661" s="257">
        <v>598</v>
      </c>
      <c r="C661" s="256">
        <v>134.29273918318086</v>
      </c>
    </row>
    <row r="662" spans="2:3" x14ac:dyDescent="0.25">
      <c r="B662" s="257">
        <v>599</v>
      </c>
      <c r="C662" s="256">
        <v>133.22949228258486</v>
      </c>
    </row>
    <row r="663" spans="2:3" x14ac:dyDescent="0.25">
      <c r="B663" s="257">
        <v>600</v>
      </c>
      <c r="C663" s="256">
        <v>110.39585154903759</v>
      </c>
    </row>
    <row r="664" spans="2:3" x14ac:dyDescent="0.25">
      <c r="B664" s="257">
        <v>601</v>
      </c>
      <c r="C664" s="256">
        <v>138.82591801195278</v>
      </c>
    </row>
    <row r="665" spans="2:3" x14ac:dyDescent="0.25">
      <c r="B665" s="257">
        <v>602</v>
      </c>
      <c r="C665" s="256">
        <v>154.27973244765667</v>
      </c>
    </row>
    <row r="666" spans="2:3" x14ac:dyDescent="0.25">
      <c r="B666" s="257">
        <v>603</v>
      </c>
      <c r="C666" s="256">
        <v>116.171299450932</v>
      </c>
    </row>
    <row r="667" spans="2:3" x14ac:dyDescent="0.25">
      <c r="B667" s="257">
        <v>604</v>
      </c>
      <c r="C667" s="256">
        <v>102.47619868048199</v>
      </c>
    </row>
    <row r="668" spans="2:3" x14ac:dyDescent="0.25">
      <c r="B668" s="257">
        <v>605</v>
      </c>
      <c r="C668" s="256">
        <v>144.35530066335687</v>
      </c>
    </row>
    <row r="669" spans="2:3" x14ac:dyDescent="0.25">
      <c r="B669" s="257">
        <v>606</v>
      </c>
      <c r="C669" s="256">
        <v>128.22228735278964</v>
      </c>
    </row>
    <row r="670" spans="2:3" x14ac:dyDescent="0.25">
      <c r="B670" s="257">
        <v>607</v>
      </c>
      <c r="C670" s="256">
        <v>112.54482305346595</v>
      </c>
    </row>
    <row r="671" spans="2:3" x14ac:dyDescent="0.25">
      <c r="B671" s="257">
        <v>608</v>
      </c>
      <c r="C671" s="256">
        <v>91.244111755369005</v>
      </c>
    </row>
    <row r="672" spans="2:3" x14ac:dyDescent="0.25">
      <c r="B672" s="257">
        <v>609</v>
      </c>
      <c r="C672" s="256">
        <v>144.51569764481275</v>
      </c>
    </row>
    <row r="673" spans="2:3" x14ac:dyDescent="0.25">
      <c r="B673" s="257">
        <v>610</v>
      </c>
      <c r="C673" s="256">
        <v>150.59651908898411</v>
      </c>
    </row>
    <row r="674" spans="2:3" x14ac:dyDescent="0.25">
      <c r="B674" s="257">
        <v>611</v>
      </c>
      <c r="C674" s="256">
        <v>105.30490136803488</v>
      </c>
    </row>
    <row r="675" spans="2:3" x14ac:dyDescent="0.25">
      <c r="B675" s="257">
        <v>612</v>
      </c>
      <c r="C675" s="256">
        <v>152.08316195926864</v>
      </c>
    </row>
    <row r="676" spans="2:3" x14ac:dyDescent="0.25">
      <c r="B676" s="257">
        <v>613</v>
      </c>
      <c r="C676" s="256">
        <v>121.6832822691502</v>
      </c>
    </row>
    <row r="677" spans="2:3" x14ac:dyDescent="0.25">
      <c r="B677" s="257">
        <v>614</v>
      </c>
      <c r="C677" s="256">
        <v>91.099244723070711</v>
      </c>
    </row>
    <row r="678" spans="2:3" x14ac:dyDescent="0.25">
      <c r="B678" s="257">
        <v>615</v>
      </c>
      <c r="C678" s="256">
        <v>150.30152874073144</v>
      </c>
    </row>
    <row r="679" spans="2:3" x14ac:dyDescent="0.25">
      <c r="B679" s="257">
        <v>616</v>
      </c>
      <c r="C679" s="256">
        <v>155.54816379643574</v>
      </c>
    </row>
    <row r="680" spans="2:3" x14ac:dyDescent="0.25">
      <c r="B680" s="257">
        <v>617</v>
      </c>
      <c r="C680" s="256">
        <v>148.37231717759889</v>
      </c>
    </row>
    <row r="681" spans="2:3" x14ac:dyDescent="0.25">
      <c r="B681" s="257">
        <v>618</v>
      </c>
      <c r="C681" s="256">
        <v>90.602818235245849</v>
      </c>
    </row>
    <row r="682" spans="2:3" x14ac:dyDescent="0.25">
      <c r="B682" s="257">
        <v>619</v>
      </c>
      <c r="C682" s="256">
        <v>118.09145772731846</v>
      </c>
    </row>
    <row r="683" spans="2:3" x14ac:dyDescent="0.25">
      <c r="B683" s="257">
        <v>620</v>
      </c>
      <c r="C683" s="256">
        <v>95.488514836013962</v>
      </c>
    </row>
    <row r="684" spans="2:3" x14ac:dyDescent="0.25">
      <c r="B684" s="257">
        <v>621</v>
      </c>
      <c r="C684" s="256">
        <v>98.270158261490948</v>
      </c>
    </row>
    <row r="685" spans="2:3" x14ac:dyDescent="0.25">
      <c r="B685" s="257">
        <v>622</v>
      </c>
      <c r="C685" s="256">
        <v>150.22304603196613</v>
      </c>
    </row>
    <row r="686" spans="2:3" x14ac:dyDescent="0.25">
      <c r="B686" s="257">
        <v>623</v>
      </c>
      <c r="C686" s="256">
        <v>105.3315042996928</v>
      </c>
    </row>
    <row r="687" spans="2:3" x14ac:dyDescent="0.25">
      <c r="B687" s="257">
        <v>624</v>
      </c>
      <c r="C687" s="256">
        <v>140.65255899114038</v>
      </c>
    </row>
    <row r="688" spans="2:3" x14ac:dyDescent="0.25">
      <c r="B688" s="257">
        <v>625</v>
      </c>
      <c r="C688" s="256">
        <v>106.50343733793621</v>
      </c>
    </row>
    <row r="689" spans="2:3" x14ac:dyDescent="0.25">
      <c r="B689" s="257">
        <v>626</v>
      </c>
      <c r="C689" s="256">
        <v>132.46577387147994</v>
      </c>
    </row>
    <row r="690" spans="2:3" x14ac:dyDescent="0.25">
      <c r="B690" s="257">
        <v>627</v>
      </c>
      <c r="C690" s="256">
        <v>99.60345708394118</v>
      </c>
    </row>
    <row r="691" spans="2:3" x14ac:dyDescent="0.25">
      <c r="B691" s="257">
        <v>628</v>
      </c>
      <c r="C691" s="256">
        <v>123.75741408674375</v>
      </c>
    </row>
    <row r="692" spans="2:3" x14ac:dyDescent="0.25">
      <c r="B692" s="257">
        <v>629</v>
      </c>
      <c r="C692" s="256">
        <v>138.44155373249163</v>
      </c>
    </row>
    <row r="693" spans="2:3" x14ac:dyDescent="0.25">
      <c r="B693" s="257">
        <v>630</v>
      </c>
      <c r="C693" s="256">
        <v>113.90802783661601</v>
      </c>
    </row>
    <row r="694" spans="2:3" x14ac:dyDescent="0.25">
      <c r="B694" s="257">
        <v>631</v>
      </c>
      <c r="C694" s="256">
        <v>122.69444844526703</v>
      </c>
    </row>
    <row r="695" spans="2:3" x14ac:dyDescent="0.25">
      <c r="B695" s="257">
        <v>632</v>
      </c>
      <c r="C695" s="256">
        <v>140.81731249144343</v>
      </c>
    </row>
    <row r="696" spans="2:3" x14ac:dyDescent="0.25">
      <c r="B696" s="257">
        <v>633</v>
      </c>
      <c r="C696" s="256">
        <v>118.64414075088654</v>
      </c>
    </row>
    <row r="697" spans="2:3" x14ac:dyDescent="0.25">
      <c r="B697" s="257">
        <v>634</v>
      </c>
      <c r="C697" s="256">
        <v>140.55735711266252</v>
      </c>
    </row>
    <row r="698" spans="2:3" x14ac:dyDescent="0.25">
      <c r="B698" s="257">
        <v>635</v>
      </c>
      <c r="C698" s="256">
        <v>136.36881387666202</v>
      </c>
    </row>
    <row r="699" spans="2:3" x14ac:dyDescent="0.25">
      <c r="B699" s="257">
        <v>636</v>
      </c>
      <c r="C699" s="256">
        <v>131.72240639375946</v>
      </c>
    </row>
    <row r="700" spans="2:3" x14ac:dyDescent="0.25">
      <c r="B700" s="257">
        <v>637</v>
      </c>
      <c r="C700" s="256">
        <v>90.727451050369552</v>
      </c>
    </row>
    <row r="701" spans="2:3" x14ac:dyDescent="0.25">
      <c r="B701" s="257">
        <v>638</v>
      </c>
      <c r="C701" s="256">
        <v>159.78393290490936</v>
      </c>
    </row>
    <row r="702" spans="2:3" x14ac:dyDescent="0.25">
      <c r="B702" s="257">
        <v>639</v>
      </c>
      <c r="C702" s="256">
        <v>92.787402915654965</v>
      </c>
    </row>
    <row r="703" spans="2:3" x14ac:dyDescent="0.25">
      <c r="B703" s="257">
        <v>640</v>
      </c>
      <c r="C703" s="256">
        <v>142.0107192992748</v>
      </c>
    </row>
    <row r="704" spans="2:3" x14ac:dyDescent="0.25">
      <c r="B704" s="257">
        <v>641</v>
      </c>
      <c r="C704" s="256">
        <v>92.05601044869276</v>
      </c>
    </row>
    <row r="705" spans="2:3" x14ac:dyDescent="0.25">
      <c r="B705" s="257">
        <v>642</v>
      </c>
      <c r="C705" s="256">
        <v>127.03652144087356</v>
      </c>
    </row>
    <row r="706" spans="2:3" x14ac:dyDescent="0.25">
      <c r="B706" s="257">
        <v>643</v>
      </c>
      <c r="C706" s="256">
        <v>122.8255034268569</v>
      </c>
    </row>
    <row r="707" spans="2:3" x14ac:dyDescent="0.25">
      <c r="B707" s="257">
        <v>644</v>
      </c>
      <c r="C707" s="256">
        <v>134.46757914816666</v>
      </c>
    </row>
    <row r="708" spans="2:3" x14ac:dyDescent="0.25">
      <c r="B708" s="257">
        <v>645</v>
      </c>
      <c r="C708" s="256">
        <v>149.11401477890354</v>
      </c>
    </row>
    <row r="709" spans="2:3" x14ac:dyDescent="0.25">
      <c r="B709" s="257">
        <v>646</v>
      </c>
      <c r="C709" s="256">
        <v>78.084079965923777</v>
      </c>
    </row>
    <row r="710" spans="2:3" x14ac:dyDescent="0.25">
      <c r="B710" s="257">
        <v>647</v>
      </c>
      <c r="C710" s="256">
        <v>73.154668895503818</v>
      </c>
    </row>
    <row r="711" spans="2:3" x14ac:dyDescent="0.25">
      <c r="B711" s="257">
        <v>648</v>
      </c>
      <c r="C711" s="256">
        <v>162.8005938310597</v>
      </c>
    </row>
    <row r="712" spans="2:3" x14ac:dyDescent="0.25">
      <c r="B712" s="257">
        <v>649</v>
      </c>
      <c r="C712" s="256">
        <v>104.94126203186791</v>
      </c>
    </row>
    <row r="713" spans="2:3" x14ac:dyDescent="0.25">
      <c r="B713" s="257">
        <v>650</v>
      </c>
      <c r="C713" s="256">
        <v>149.93245501792865</v>
      </c>
    </row>
    <row r="714" spans="2:3" x14ac:dyDescent="0.25">
      <c r="B714" s="257">
        <v>651</v>
      </c>
      <c r="C714" s="256">
        <v>138.34108229628131</v>
      </c>
    </row>
    <row r="715" spans="2:3" x14ac:dyDescent="0.25">
      <c r="B715" s="257">
        <v>652</v>
      </c>
      <c r="C715" s="256">
        <v>123.13860467651142</v>
      </c>
    </row>
    <row r="716" spans="2:3" x14ac:dyDescent="0.25">
      <c r="B716" s="257">
        <v>653</v>
      </c>
      <c r="C716" s="256">
        <v>117.58263326955259</v>
      </c>
    </row>
    <row r="717" spans="2:3" x14ac:dyDescent="0.25">
      <c r="B717" s="257">
        <v>654</v>
      </c>
      <c r="C717" s="256">
        <v>124.97617671494581</v>
      </c>
    </row>
    <row r="718" spans="2:3" x14ac:dyDescent="0.25">
      <c r="B718" s="257">
        <v>655</v>
      </c>
      <c r="C718" s="256">
        <v>95.086216866055778</v>
      </c>
    </row>
    <row r="719" spans="2:3" x14ac:dyDescent="0.25">
      <c r="B719" s="257">
        <v>656</v>
      </c>
      <c r="C719" s="256">
        <v>149.84000072688119</v>
      </c>
    </row>
    <row r="720" spans="2:3" x14ac:dyDescent="0.25">
      <c r="B720" s="257">
        <v>657</v>
      </c>
      <c r="C720" s="256">
        <v>142.44279665862732</v>
      </c>
    </row>
    <row r="721" spans="2:3" x14ac:dyDescent="0.25">
      <c r="B721" s="257">
        <v>658</v>
      </c>
      <c r="C721" s="256">
        <v>144.55370341203815</v>
      </c>
    </row>
    <row r="722" spans="2:3" x14ac:dyDescent="0.25">
      <c r="B722" s="257">
        <v>659</v>
      </c>
      <c r="C722" s="256">
        <v>139.32954382503425</v>
      </c>
    </row>
    <row r="723" spans="2:3" x14ac:dyDescent="0.25">
      <c r="B723" s="257">
        <v>660</v>
      </c>
      <c r="C723" s="256">
        <v>111.57082454425101</v>
      </c>
    </row>
    <row r="724" spans="2:3" x14ac:dyDescent="0.25">
      <c r="B724" s="257">
        <v>661</v>
      </c>
      <c r="C724" s="256">
        <v>148.83353461273163</v>
      </c>
    </row>
    <row r="725" spans="2:3" x14ac:dyDescent="0.25">
      <c r="B725" s="257">
        <v>662</v>
      </c>
      <c r="C725" s="256">
        <v>89.633083740981348</v>
      </c>
    </row>
    <row r="726" spans="2:3" x14ac:dyDescent="0.25">
      <c r="B726" s="257">
        <v>663</v>
      </c>
      <c r="C726" s="256">
        <v>120.72974290819303</v>
      </c>
    </row>
    <row r="727" spans="2:3" x14ac:dyDescent="0.25">
      <c r="B727" s="257">
        <v>664</v>
      </c>
      <c r="C727" s="256">
        <v>137.7271736522753</v>
      </c>
    </row>
    <row r="728" spans="2:3" x14ac:dyDescent="0.25">
      <c r="B728" s="257">
        <v>665</v>
      </c>
      <c r="C728" s="256">
        <v>107.30099029803075</v>
      </c>
    </row>
    <row r="729" spans="2:3" x14ac:dyDescent="0.25">
      <c r="B729" s="257">
        <v>666</v>
      </c>
      <c r="C729" s="256">
        <v>159.09325348437142</v>
      </c>
    </row>
    <row r="730" spans="2:3" x14ac:dyDescent="0.25">
      <c r="B730" s="257">
        <v>667</v>
      </c>
      <c r="C730" s="256">
        <v>149.77943097106018</v>
      </c>
    </row>
    <row r="731" spans="2:3" x14ac:dyDescent="0.25">
      <c r="B731" s="257">
        <v>668</v>
      </c>
      <c r="C731" s="256">
        <v>80.706323386507449</v>
      </c>
    </row>
    <row r="732" spans="2:3" x14ac:dyDescent="0.25">
      <c r="B732" s="257">
        <v>669</v>
      </c>
      <c r="C732" s="256">
        <v>157.40875200165553</v>
      </c>
    </row>
    <row r="733" spans="2:3" x14ac:dyDescent="0.25">
      <c r="B733" s="257">
        <v>670</v>
      </c>
      <c r="C733" s="256">
        <v>100.3796442497739</v>
      </c>
    </row>
    <row r="734" spans="2:3" x14ac:dyDescent="0.25">
      <c r="B734" s="257">
        <v>671</v>
      </c>
      <c r="C734" s="256">
        <v>107.61422761502797</v>
      </c>
    </row>
    <row r="735" spans="2:3" x14ac:dyDescent="0.25">
      <c r="B735" s="257">
        <v>672</v>
      </c>
      <c r="C735" s="256">
        <v>124.29825449812088</v>
      </c>
    </row>
    <row r="736" spans="2:3" x14ac:dyDescent="0.25">
      <c r="B736" s="257">
        <v>673</v>
      </c>
      <c r="C736" s="256">
        <v>111.61067555501667</v>
      </c>
    </row>
    <row r="737" spans="2:3" x14ac:dyDescent="0.25">
      <c r="B737" s="257">
        <v>674</v>
      </c>
      <c r="C737" s="256">
        <v>77.99210766019857</v>
      </c>
    </row>
    <row r="738" spans="2:3" x14ac:dyDescent="0.25">
      <c r="B738" s="257">
        <v>675</v>
      </c>
      <c r="C738" s="256">
        <v>120.79520158407091</v>
      </c>
    </row>
    <row r="739" spans="2:3" x14ac:dyDescent="0.25">
      <c r="B739" s="257">
        <v>676</v>
      </c>
      <c r="C739" s="256">
        <v>116.16454227924153</v>
      </c>
    </row>
    <row r="740" spans="2:3" x14ac:dyDescent="0.25">
      <c r="B740" s="257">
        <v>677</v>
      </c>
      <c r="C740" s="256">
        <v>113.40064542788541</v>
      </c>
    </row>
    <row r="741" spans="2:3" x14ac:dyDescent="0.25">
      <c r="B741" s="257">
        <v>678</v>
      </c>
      <c r="C741" s="256">
        <v>102.53864703851549</v>
      </c>
    </row>
    <row r="742" spans="2:3" x14ac:dyDescent="0.25">
      <c r="B742" s="257">
        <v>679</v>
      </c>
      <c r="C742" s="256">
        <v>105.64513253295375</v>
      </c>
    </row>
    <row r="743" spans="2:3" x14ac:dyDescent="0.25">
      <c r="B743" s="257">
        <v>680</v>
      </c>
      <c r="C743" s="256">
        <v>168.36059368841347</v>
      </c>
    </row>
    <row r="744" spans="2:3" x14ac:dyDescent="0.25">
      <c r="B744" s="257">
        <v>681</v>
      </c>
      <c r="C744" s="256">
        <v>165.01157093132647</v>
      </c>
    </row>
    <row r="745" spans="2:3" x14ac:dyDescent="0.25">
      <c r="B745" s="257">
        <v>682</v>
      </c>
      <c r="C745" s="256">
        <v>120.20603756411057</v>
      </c>
    </row>
    <row r="746" spans="2:3" x14ac:dyDescent="0.25">
      <c r="B746" s="257">
        <v>683</v>
      </c>
      <c r="C746" s="256">
        <v>101.02824819839098</v>
      </c>
    </row>
    <row r="747" spans="2:3" x14ac:dyDescent="0.25">
      <c r="B747" s="257">
        <v>684</v>
      </c>
      <c r="C747" s="256">
        <v>168.93170894170848</v>
      </c>
    </row>
    <row r="748" spans="2:3" x14ac:dyDescent="0.25">
      <c r="B748" s="257">
        <v>685</v>
      </c>
      <c r="C748" s="256">
        <v>132.17836295356392</v>
      </c>
    </row>
    <row r="749" spans="2:3" x14ac:dyDescent="0.25">
      <c r="B749" s="257">
        <v>686</v>
      </c>
      <c r="C749" s="256">
        <v>139.05348891223471</v>
      </c>
    </row>
    <row r="750" spans="2:3" x14ac:dyDescent="0.25">
      <c r="B750" s="257">
        <v>687</v>
      </c>
      <c r="C750" s="256">
        <v>124.83566267990251</v>
      </c>
    </row>
    <row r="751" spans="2:3" x14ac:dyDescent="0.25">
      <c r="B751" s="257">
        <v>688</v>
      </c>
      <c r="C751" s="256">
        <v>124.55395246506846</v>
      </c>
    </row>
    <row r="752" spans="2:3" x14ac:dyDescent="0.25">
      <c r="B752" s="257">
        <v>689</v>
      </c>
      <c r="C752" s="256">
        <v>156.69941594619644</v>
      </c>
    </row>
    <row r="753" spans="2:3" x14ac:dyDescent="0.25">
      <c r="B753" s="257">
        <v>690</v>
      </c>
      <c r="C753" s="256">
        <v>138.64858339296958</v>
      </c>
    </row>
    <row r="754" spans="2:3" x14ac:dyDescent="0.25">
      <c r="B754" s="257">
        <v>691</v>
      </c>
      <c r="C754" s="256">
        <v>123.99186043575557</v>
      </c>
    </row>
    <row r="755" spans="2:3" x14ac:dyDescent="0.25">
      <c r="B755" s="257">
        <v>692</v>
      </c>
      <c r="C755" s="256">
        <v>130.11676247828754</v>
      </c>
    </row>
    <row r="756" spans="2:3" x14ac:dyDescent="0.25">
      <c r="B756" s="257">
        <v>693</v>
      </c>
      <c r="C756" s="256">
        <v>109.99322985129089</v>
      </c>
    </row>
    <row r="757" spans="2:3" x14ac:dyDescent="0.25">
      <c r="B757" s="257">
        <v>694</v>
      </c>
      <c r="C757" s="256">
        <v>167.07423730765169</v>
      </c>
    </row>
    <row r="758" spans="2:3" x14ac:dyDescent="0.25">
      <c r="B758" s="257">
        <v>695</v>
      </c>
      <c r="C758" s="256">
        <v>159.61114594574346</v>
      </c>
    </row>
    <row r="759" spans="2:3" x14ac:dyDescent="0.25">
      <c r="B759" s="257">
        <v>696</v>
      </c>
      <c r="C759" s="256">
        <v>109.47793231566261</v>
      </c>
    </row>
    <row r="760" spans="2:3" x14ac:dyDescent="0.25">
      <c r="B760" s="257">
        <v>697</v>
      </c>
      <c r="C760" s="256">
        <v>102.7820045676084</v>
      </c>
    </row>
    <row r="761" spans="2:3" x14ac:dyDescent="0.25">
      <c r="B761" s="257">
        <v>698</v>
      </c>
      <c r="C761" s="256">
        <v>143.35532800648721</v>
      </c>
    </row>
    <row r="762" spans="2:3" x14ac:dyDescent="0.25">
      <c r="B762" s="257">
        <v>699</v>
      </c>
      <c r="C762" s="256">
        <v>85.90157722986396</v>
      </c>
    </row>
    <row r="763" spans="2:3" x14ac:dyDescent="0.25">
      <c r="B763" s="257">
        <v>700</v>
      </c>
      <c r="C763" s="256">
        <v>117.12102822641577</v>
      </c>
    </row>
    <row r="764" spans="2:3" x14ac:dyDescent="0.25">
      <c r="B764" s="257">
        <v>701</v>
      </c>
      <c r="C764" s="256">
        <v>112.73408485596551</v>
      </c>
    </row>
    <row r="765" spans="2:3" x14ac:dyDescent="0.25">
      <c r="B765" s="257">
        <v>702</v>
      </c>
      <c r="C765" s="256">
        <v>112.23657589017397</v>
      </c>
    </row>
    <row r="766" spans="2:3" x14ac:dyDescent="0.25">
      <c r="B766" s="257">
        <v>703</v>
      </c>
      <c r="C766" s="256">
        <v>99.344182579988825</v>
      </c>
    </row>
    <row r="767" spans="2:3" x14ac:dyDescent="0.25">
      <c r="B767" s="257">
        <v>704</v>
      </c>
      <c r="C767" s="256">
        <v>83.393673302612228</v>
      </c>
    </row>
    <row r="768" spans="2:3" x14ac:dyDescent="0.25">
      <c r="B768" s="257">
        <v>705</v>
      </c>
      <c r="C768" s="256">
        <v>119.21464025163773</v>
      </c>
    </row>
    <row r="769" spans="2:3" x14ac:dyDescent="0.25">
      <c r="B769" s="257">
        <v>706</v>
      </c>
      <c r="C769" s="256">
        <v>107.13415241067041</v>
      </c>
    </row>
    <row r="770" spans="2:3" x14ac:dyDescent="0.25">
      <c r="B770" s="257">
        <v>707</v>
      </c>
      <c r="C770" s="256">
        <v>157.65880951285266</v>
      </c>
    </row>
    <row r="771" spans="2:3" x14ac:dyDescent="0.25">
      <c r="B771" s="257">
        <v>708</v>
      </c>
      <c r="C771" s="256">
        <v>139.9153211624886</v>
      </c>
    </row>
    <row r="772" spans="2:3" x14ac:dyDescent="0.25">
      <c r="B772" s="257">
        <v>709</v>
      </c>
      <c r="C772" s="256">
        <v>101.85115549433155</v>
      </c>
    </row>
    <row r="773" spans="2:3" x14ac:dyDescent="0.25">
      <c r="B773" s="257">
        <v>710</v>
      </c>
      <c r="C773" s="256">
        <v>105.31277418814058</v>
      </c>
    </row>
    <row r="774" spans="2:3" x14ac:dyDescent="0.25">
      <c r="B774" s="257">
        <v>711</v>
      </c>
      <c r="C774" s="256">
        <v>108.9097569939704</v>
      </c>
    </row>
    <row r="775" spans="2:3" x14ac:dyDescent="0.25">
      <c r="B775" s="257">
        <v>712</v>
      </c>
      <c r="C775" s="256">
        <v>111.45038692584966</v>
      </c>
    </row>
    <row r="776" spans="2:3" x14ac:dyDescent="0.25">
      <c r="B776" s="257">
        <v>713</v>
      </c>
      <c r="C776" s="256">
        <v>83.756531842892571</v>
      </c>
    </row>
    <row r="777" spans="2:3" x14ac:dyDescent="0.25">
      <c r="B777" s="257">
        <v>714</v>
      </c>
      <c r="C777" s="256">
        <v>150.44642811535596</v>
      </c>
    </row>
    <row r="778" spans="2:3" x14ac:dyDescent="0.25">
      <c r="B778" s="257">
        <v>715</v>
      </c>
      <c r="C778" s="256">
        <v>79.889101021239341</v>
      </c>
    </row>
    <row r="779" spans="2:3" x14ac:dyDescent="0.25">
      <c r="B779" s="257">
        <v>716</v>
      </c>
      <c r="C779" s="256">
        <v>113.22613637468575</v>
      </c>
    </row>
    <row r="780" spans="2:3" x14ac:dyDescent="0.25">
      <c r="B780" s="257">
        <v>717</v>
      </c>
      <c r="C780" s="256">
        <v>116.50089379362178</v>
      </c>
    </row>
    <row r="781" spans="2:3" x14ac:dyDescent="0.25">
      <c r="B781" s="257">
        <v>718</v>
      </c>
      <c r="C781" s="256">
        <v>127.42693125165393</v>
      </c>
    </row>
    <row r="782" spans="2:3" x14ac:dyDescent="0.25">
      <c r="B782" s="257">
        <v>719</v>
      </c>
      <c r="C782" s="256">
        <v>121.53338543656582</v>
      </c>
    </row>
    <row r="783" spans="2:3" x14ac:dyDescent="0.25">
      <c r="B783" s="257">
        <v>720</v>
      </c>
      <c r="C783" s="256">
        <v>148.35649269975181</v>
      </c>
    </row>
    <row r="784" spans="2:3" x14ac:dyDescent="0.25">
      <c r="B784" s="257">
        <v>721</v>
      </c>
      <c r="C784" s="256">
        <v>117.90123202819396</v>
      </c>
    </row>
    <row r="785" spans="2:3" x14ac:dyDescent="0.25">
      <c r="B785" s="257">
        <v>722</v>
      </c>
      <c r="C785" s="256">
        <v>83.468776403228418</v>
      </c>
    </row>
    <row r="786" spans="2:3" x14ac:dyDescent="0.25">
      <c r="B786" s="257">
        <v>723</v>
      </c>
      <c r="C786" s="256">
        <v>120.66296422431033</v>
      </c>
    </row>
    <row r="787" spans="2:3" x14ac:dyDescent="0.25">
      <c r="B787" s="257">
        <v>724</v>
      </c>
      <c r="C787" s="256">
        <v>75.030558120769797</v>
      </c>
    </row>
    <row r="788" spans="2:3" x14ac:dyDescent="0.25">
      <c r="B788" s="257">
        <v>725</v>
      </c>
      <c r="C788" s="256">
        <v>82.882951972483497</v>
      </c>
    </row>
    <row r="789" spans="2:3" x14ac:dyDescent="0.25">
      <c r="B789" s="257">
        <v>726</v>
      </c>
      <c r="C789" s="256">
        <v>109.17670654317236</v>
      </c>
    </row>
    <row r="790" spans="2:3" x14ac:dyDescent="0.25">
      <c r="B790" s="257">
        <v>727</v>
      </c>
      <c r="C790" s="256">
        <v>85.221368928513812</v>
      </c>
    </row>
    <row r="791" spans="2:3" x14ac:dyDescent="0.25">
      <c r="B791" s="257">
        <v>728</v>
      </c>
      <c r="C791" s="256">
        <v>123.06230200039866</v>
      </c>
    </row>
    <row r="792" spans="2:3" x14ac:dyDescent="0.25">
      <c r="B792" s="257">
        <v>729</v>
      </c>
      <c r="C792" s="256">
        <v>75.964723233041951</v>
      </c>
    </row>
    <row r="793" spans="2:3" x14ac:dyDescent="0.25">
      <c r="B793" s="257">
        <v>730</v>
      </c>
      <c r="C793" s="256">
        <v>107.78442900102591</v>
      </c>
    </row>
    <row r="794" spans="2:3" x14ac:dyDescent="0.25">
      <c r="B794" s="257">
        <v>731</v>
      </c>
      <c r="C794" s="256">
        <v>135.92060005404926</v>
      </c>
    </row>
    <row r="795" spans="2:3" x14ac:dyDescent="0.25">
      <c r="B795" s="257">
        <v>732</v>
      </c>
      <c r="C795" s="256">
        <v>125.7800778142345</v>
      </c>
    </row>
    <row r="796" spans="2:3" x14ac:dyDescent="0.25">
      <c r="B796" s="257">
        <v>733</v>
      </c>
      <c r="C796" s="256">
        <v>83.856667476048472</v>
      </c>
    </row>
    <row r="797" spans="2:3" x14ac:dyDescent="0.25">
      <c r="B797" s="257">
        <v>734</v>
      </c>
      <c r="C797" s="256">
        <v>147.6190910068994</v>
      </c>
    </row>
    <row r="798" spans="2:3" x14ac:dyDescent="0.25">
      <c r="B798" s="257">
        <v>735</v>
      </c>
      <c r="C798" s="256">
        <v>51.991334228910674</v>
      </c>
    </row>
    <row r="799" spans="2:3" x14ac:dyDescent="0.25">
      <c r="B799" s="257">
        <v>736</v>
      </c>
      <c r="C799" s="256">
        <v>151.28928378274603</v>
      </c>
    </row>
    <row r="800" spans="2:3" x14ac:dyDescent="0.25">
      <c r="B800" s="257">
        <v>737</v>
      </c>
      <c r="C800" s="256">
        <v>89.775486546282025</v>
      </c>
    </row>
    <row r="801" spans="2:3" x14ac:dyDescent="0.25">
      <c r="B801" s="257">
        <v>738</v>
      </c>
      <c r="C801" s="256">
        <v>100.21541595117651</v>
      </c>
    </row>
    <row r="802" spans="2:3" x14ac:dyDescent="0.25">
      <c r="B802" s="257">
        <v>739</v>
      </c>
      <c r="C802" s="256">
        <v>130.0242940865223</v>
      </c>
    </row>
    <row r="803" spans="2:3" x14ac:dyDescent="0.25">
      <c r="B803" s="257">
        <v>740</v>
      </c>
      <c r="C803" s="256">
        <v>115.37330822952595</v>
      </c>
    </row>
    <row r="804" spans="2:3" x14ac:dyDescent="0.25">
      <c r="B804" s="257">
        <v>741</v>
      </c>
      <c r="C804" s="256">
        <v>125.8849441472466</v>
      </c>
    </row>
    <row r="805" spans="2:3" x14ac:dyDescent="0.25">
      <c r="B805" s="257">
        <v>742</v>
      </c>
      <c r="C805" s="256">
        <v>110.22055769333748</v>
      </c>
    </row>
    <row r="806" spans="2:3" x14ac:dyDescent="0.25">
      <c r="B806" s="257">
        <v>743</v>
      </c>
      <c r="C806" s="256">
        <v>104.33795832575913</v>
      </c>
    </row>
    <row r="807" spans="2:3" x14ac:dyDescent="0.25">
      <c r="B807" s="257">
        <v>744</v>
      </c>
      <c r="C807" s="256">
        <v>103.46774439471298</v>
      </c>
    </row>
    <row r="808" spans="2:3" x14ac:dyDescent="0.25">
      <c r="B808" s="257">
        <v>745</v>
      </c>
      <c r="C808" s="256">
        <v>117.53390731191435</v>
      </c>
    </row>
    <row r="809" spans="2:3" x14ac:dyDescent="0.25">
      <c r="B809" s="257">
        <v>746</v>
      </c>
      <c r="C809" s="256">
        <v>151.60476102807814</v>
      </c>
    </row>
    <row r="810" spans="2:3" x14ac:dyDescent="0.25">
      <c r="B810" s="257">
        <v>747</v>
      </c>
      <c r="C810" s="256">
        <v>123.16403580035885</v>
      </c>
    </row>
    <row r="811" spans="2:3" x14ac:dyDescent="0.25">
      <c r="B811" s="257">
        <v>748</v>
      </c>
      <c r="C811" s="256">
        <v>115.04767643577163</v>
      </c>
    </row>
    <row r="812" spans="2:3" x14ac:dyDescent="0.25">
      <c r="B812" s="257">
        <v>749</v>
      </c>
      <c r="C812" s="256">
        <v>122.62573947557318</v>
      </c>
    </row>
    <row r="813" spans="2:3" x14ac:dyDescent="0.25">
      <c r="B813" s="257">
        <v>750</v>
      </c>
      <c r="C813" s="256">
        <v>121.07783482123961</v>
      </c>
    </row>
    <row r="814" spans="2:3" x14ac:dyDescent="0.25">
      <c r="B814" s="257">
        <v>751</v>
      </c>
      <c r="C814" s="256">
        <v>94.977949340645793</v>
      </c>
    </row>
    <row r="815" spans="2:3" x14ac:dyDescent="0.25">
      <c r="B815" s="257">
        <v>752</v>
      </c>
      <c r="C815" s="256">
        <v>144.62529648856665</v>
      </c>
    </row>
    <row r="816" spans="2:3" x14ac:dyDescent="0.25">
      <c r="B816" s="257">
        <v>753</v>
      </c>
      <c r="C816" s="256">
        <v>180.84489639670574</v>
      </c>
    </row>
    <row r="817" spans="2:3" x14ac:dyDescent="0.25">
      <c r="B817" s="257">
        <v>754</v>
      </c>
      <c r="C817" s="256">
        <v>78.381548962275161</v>
      </c>
    </row>
    <row r="818" spans="2:3" x14ac:dyDescent="0.25">
      <c r="B818" s="257">
        <v>755</v>
      </c>
      <c r="C818" s="256">
        <v>122.92191541432551</v>
      </c>
    </row>
    <row r="819" spans="2:3" x14ac:dyDescent="0.25">
      <c r="B819" s="257">
        <v>756</v>
      </c>
      <c r="C819" s="256">
        <v>115.9226617037648</v>
      </c>
    </row>
    <row r="820" spans="2:3" x14ac:dyDescent="0.25">
      <c r="B820" s="257">
        <v>757</v>
      </c>
      <c r="C820" s="256">
        <v>103.25334656825841</v>
      </c>
    </row>
    <row r="821" spans="2:3" x14ac:dyDescent="0.25">
      <c r="B821" s="257">
        <v>758</v>
      </c>
      <c r="C821" s="256">
        <v>89.39463250177711</v>
      </c>
    </row>
    <row r="822" spans="2:3" x14ac:dyDescent="0.25">
      <c r="B822" s="257">
        <v>759</v>
      </c>
      <c r="C822" s="256">
        <v>102.28916563669988</v>
      </c>
    </row>
    <row r="823" spans="2:3" x14ac:dyDescent="0.25">
      <c r="B823" s="257">
        <v>760</v>
      </c>
      <c r="C823" s="256">
        <v>120.72625022994396</v>
      </c>
    </row>
    <row r="824" spans="2:3" x14ac:dyDescent="0.25">
      <c r="B824" s="257">
        <v>761</v>
      </c>
      <c r="C824" s="256">
        <v>155.72824862289858</v>
      </c>
    </row>
    <row r="825" spans="2:3" x14ac:dyDescent="0.25">
      <c r="B825" s="257">
        <v>762</v>
      </c>
      <c r="C825" s="256">
        <v>107.86969153669244</v>
      </c>
    </row>
    <row r="826" spans="2:3" x14ac:dyDescent="0.25">
      <c r="B826" s="257">
        <v>763</v>
      </c>
      <c r="C826" s="256">
        <v>70.477084539759062</v>
      </c>
    </row>
    <row r="827" spans="2:3" x14ac:dyDescent="0.25">
      <c r="B827" s="257">
        <v>764</v>
      </c>
      <c r="C827" s="256">
        <v>148.68452745824453</v>
      </c>
    </row>
    <row r="828" spans="2:3" x14ac:dyDescent="0.25">
      <c r="B828" s="257">
        <v>765</v>
      </c>
      <c r="C828" s="256">
        <v>122.17253063286442</v>
      </c>
    </row>
    <row r="829" spans="2:3" x14ac:dyDescent="0.25">
      <c r="B829" s="257">
        <v>766</v>
      </c>
      <c r="C829" s="256">
        <v>119.0557201465472</v>
      </c>
    </row>
    <row r="830" spans="2:3" x14ac:dyDescent="0.25">
      <c r="B830" s="257">
        <v>767</v>
      </c>
      <c r="C830" s="256">
        <v>90.342709837068668</v>
      </c>
    </row>
    <row r="831" spans="2:3" x14ac:dyDescent="0.25">
      <c r="B831" s="257">
        <v>768</v>
      </c>
      <c r="C831" s="256">
        <v>109.64651121685368</v>
      </c>
    </row>
    <row r="832" spans="2:3" x14ac:dyDescent="0.25">
      <c r="B832" s="257">
        <v>769</v>
      </c>
      <c r="C832" s="256">
        <v>89.583756118331024</v>
      </c>
    </row>
    <row r="833" spans="2:3" x14ac:dyDescent="0.25">
      <c r="B833" s="257">
        <v>770</v>
      </c>
      <c r="C833" s="256">
        <v>116.12456979923074</v>
      </c>
    </row>
    <row r="834" spans="2:3" x14ac:dyDescent="0.25">
      <c r="B834" s="257">
        <v>771</v>
      </c>
      <c r="C834" s="256">
        <v>124.55547706657553</v>
      </c>
    </row>
    <row r="835" spans="2:3" x14ac:dyDescent="0.25">
      <c r="B835" s="257">
        <v>772</v>
      </c>
      <c r="C835" s="256">
        <v>121.02308462609587</v>
      </c>
    </row>
    <row r="836" spans="2:3" x14ac:dyDescent="0.25">
      <c r="B836" s="257">
        <v>773</v>
      </c>
      <c r="C836" s="256">
        <v>96.039659684604302</v>
      </c>
    </row>
    <row r="837" spans="2:3" x14ac:dyDescent="0.25">
      <c r="B837" s="257">
        <v>774</v>
      </c>
      <c r="C837" s="256">
        <v>113.52739646399351</v>
      </c>
    </row>
    <row r="838" spans="2:3" x14ac:dyDescent="0.25">
      <c r="B838" s="257">
        <v>775</v>
      </c>
      <c r="C838" s="256">
        <v>77.967758174726896</v>
      </c>
    </row>
    <row r="839" spans="2:3" x14ac:dyDescent="0.25">
      <c r="B839" s="257">
        <v>776</v>
      </c>
      <c r="C839" s="256">
        <v>148.37480346903126</v>
      </c>
    </row>
    <row r="840" spans="2:3" x14ac:dyDescent="0.25">
      <c r="B840" s="257">
        <v>777</v>
      </c>
      <c r="C840" s="256">
        <v>147.8700481182168</v>
      </c>
    </row>
    <row r="841" spans="2:3" x14ac:dyDescent="0.25">
      <c r="B841" s="257">
        <v>778</v>
      </c>
      <c r="C841" s="256">
        <v>140.13600651131091</v>
      </c>
    </row>
    <row r="842" spans="2:3" x14ac:dyDescent="0.25">
      <c r="B842" s="257">
        <v>779</v>
      </c>
      <c r="C842" s="256">
        <v>142.15149852507585</v>
      </c>
    </row>
    <row r="843" spans="2:3" x14ac:dyDescent="0.25">
      <c r="B843" s="257">
        <v>780</v>
      </c>
      <c r="C843" s="256">
        <v>118.44542621058331</v>
      </c>
    </row>
    <row r="844" spans="2:3" x14ac:dyDescent="0.25">
      <c r="B844" s="257">
        <v>781</v>
      </c>
      <c r="C844" s="256">
        <v>125.54122097315154</v>
      </c>
    </row>
    <row r="845" spans="2:3" x14ac:dyDescent="0.25">
      <c r="B845" s="257">
        <v>782</v>
      </c>
      <c r="C845" s="256">
        <v>129.55979755496202</v>
      </c>
    </row>
    <row r="846" spans="2:3" x14ac:dyDescent="0.25">
      <c r="B846" s="257">
        <v>783</v>
      </c>
      <c r="C846" s="256">
        <v>153.05876157873959</v>
      </c>
    </row>
    <row r="847" spans="2:3" x14ac:dyDescent="0.25">
      <c r="B847" s="257">
        <v>784</v>
      </c>
      <c r="C847" s="256">
        <v>107.56855460310368</v>
      </c>
    </row>
    <row r="848" spans="2:3" x14ac:dyDescent="0.25">
      <c r="B848" s="257">
        <v>785</v>
      </c>
      <c r="C848" s="256">
        <v>99.231744962757162</v>
      </c>
    </row>
    <row r="849" spans="2:3" x14ac:dyDescent="0.25">
      <c r="B849" s="257">
        <v>786</v>
      </c>
      <c r="C849" s="256">
        <v>99.646865493292324</v>
      </c>
    </row>
    <row r="850" spans="2:3" x14ac:dyDescent="0.25">
      <c r="B850" s="257">
        <v>787</v>
      </c>
      <c r="C850" s="256">
        <v>108.45852069546748</v>
      </c>
    </row>
    <row r="851" spans="2:3" x14ac:dyDescent="0.25">
      <c r="B851" s="257">
        <v>788</v>
      </c>
      <c r="C851" s="256">
        <v>132.64413744236629</v>
      </c>
    </row>
    <row r="852" spans="2:3" x14ac:dyDescent="0.25">
      <c r="B852" s="257">
        <v>789</v>
      </c>
      <c r="C852" s="256">
        <v>113.00794773366543</v>
      </c>
    </row>
    <row r="853" spans="2:3" x14ac:dyDescent="0.25">
      <c r="B853" s="257">
        <v>790</v>
      </c>
      <c r="C853" s="256">
        <v>130.44374159346623</v>
      </c>
    </row>
    <row r="854" spans="2:3" x14ac:dyDescent="0.25">
      <c r="B854" s="257">
        <v>791</v>
      </c>
      <c r="C854" s="256">
        <v>186.29132096596635</v>
      </c>
    </row>
    <row r="855" spans="2:3" x14ac:dyDescent="0.25">
      <c r="B855" s="257">
        <v>792</v>
      </c>
      <c r="C855" s="256">
        <v>113.20670001738119</v>
      </c>
    </row>
    <row r="856" spans="2:3" x14ac:dyDescent="0.25">
      <c r="B856" s="257">
        <v>793</v>
      </c>
      <c r="C856" s="256">
        <v>149.37186421799106</v>
      </c>
    </row>
    <row r="857" spans="2:3" x14ac:dyDescent="0.25">
      <c r="B857" s="257">
        <v>794</v>
      </c>
      <c r="C857" s="256">
        <v>143.97612855252231</v>
      </c>
    </row>
    <row r="858" spans="2:3" x14ac:dyDescent="0.25">
      <c r="B858" s="257">
        <v>795</v>
      </c>
      <c r="C858" s="256">
        <v>103.3643513691954</v>
      </c>
    </row>
    <row r="859" spans="2:3" x14ac:dyDescent="0.25">
      <c r="B859" s="257">
        <v>796</v>
      </c>
      <c r="C859" s="256">
        <v>113.95749742646596</v>
      </c>
    </row>
    <row r="860" spans="2:3" x14ac:dyDescent="0.25">
      <c r="B860" s="257">
        <v>797</v>
      </c>
      <c r="C860" s="256">
        <v>102.18611820338884</v>
      </c>
    </row>
    <row r="861" spans="2:3" x14ac:dyDescent="0.25">
      <c r="B861" s="257">
        <v>798</v>
      </c>
      <c r="C861" s="256">
        <v>128.84084142846626</v>
      </c>
    </row>
    <row r="862" spans="2:3" x14ac:dyDescent="0.25">
      <c r="B862" s="257">
        <v>799</v>
      </c>
      <c r="C862" s="256">
        <v>121.08542768575451</v>
      </c>
    </row>
    <row r="863" spans="2:3" x14ac:dyDescent="0.25">
      <c r="B863" s="257">
        <v>800</v>
      </c>
      <c r="C863" s="256">
        <v>104.58028087014233</v>
      </c>
    </row>
    <row r="864" spans="2:3" x14ac:dyDescent="0.25">
      <c r="B864" s="257">
        <v>801</v>
      </c>
      <c r="C864" s="256">
        <v>102.36374115224069</v>
      </c>
    </row>
    <row r="865" spans="2:3" x14ac:dyDescent="0.25">
      <c r="B865" s="257">
        <v>802</v>
      </c>
      <c r="C865" s="256">
        <v>91.220504977055654</v>
      </c>
    </row>
    <row r="866" spans="2:3" x14ac:dyDescent="0.25">
      <c r="B866" s="257">
        <v>803</v>
      </c>
      <c r="C866" s="256">
        <v>155.58851957496199</v>
      </c>
    </row>
    <row r="867" spans="2:3" x14ac:dyDescent="0.25">
      <c r="B867" s="257">
        <v>804</v>
      </c>
      <c r="C867" s="256">
        <v>88.559725289832926</v>
      </c>
    </row>
    <row r="868" spans="2:3" x14ac:dyDescent="0.25">
      <c r="B868" s="257">
        <v>805</v>
      </c>
      <c r="C868" s="256">
        <v>127.24562768685146</v>
      </c>
    </row>
    <row r="869" spans="2:3" x14ac:dyDescent="0.25">
      <c r="B869" s="257">
        <v>806</v>
      </c>
      <c r="C869" s="256">
        <v>85.543056439560331</v>
      </c>
    </row>
    <row r="870" spans="2:3" x14ac:dyDescent="0.25">
      <c r="B870" s="257">
        <v>807</v>
      </c>
      <c r="C870" s="256">
        <v>106.53768148935077</v>
      </c>
    </row>
    <row r="871" spans="2:3" x14ac:dyDescent="0.25">
      <c r="B871" s="257">
        <v>808</v>
      </c>
      <c r="C871" s="256">
        <v>153.24572721965103</v>
      </c>
    </row>
    <row r="872" spans="2:3" x14ac:dyDescent="0.25">
      <c r="B872" s="257">
        <v>809</v>
      </c>
      <c r="C872" s="256">
        <v>138.14322701341084</v>
      </c>
    </row>
    <row r="873" spans="2:3" x14ac:dyDescent="0.25">
      <c r="B873" s="257">
        <v>810</v>
      </c>
      <c r="C873" s="256">
        <v>128.58016668871514</v>
      </c>
    </row>
    <row r="874" spans="2:3" x14ac:dyDescent="0.25">
      <c r="B874" s="257">
        <v>811</v>
      </c>
      <c r="C874" s="256">
        <v>105.62757435128222</v>
      </c>
    </row>
    <row r="875" spans="2:3" x14ac:dyDescent="0.25">
      <c r="B875" s="257">
        <v>812</v>
      </c>
      <c r="C875" s="256">
        <v>100.92764382454845</v>
      </c>
    </row>
    <row r="876" spans="2:3" x14ac:dyDescent="0.25">
      <c r="B876" s="257">
        <v>813</v>
      </c>
      <c r="C876" s="256">
        <v>106.85780753398465</v>
      </c>
    </row>
    <row r="877" spans="2:3" x14ac:dyDescent="0.25">
      <c r="B877" s="257">
        <v>814</v>
      </c>
      <c r="C877" s="256">
        <v>126.31255506429694</v>
      </c>
    </row>
    <row r="878" spans="2:3" x14ac:dyDescent="0.25">
      <c r="B878" s="257">
        <v>815</v>
      </c>
      <c r="C878" s="256">
        <v>116.14336104864425</v>
      </c>
    </row>
    <row r="879" spans="2:3" x14ac:dyDescent="0.25">
      <c r="B879" s="257">
        <v>816</v>
      </c>
      <c r="C879" s="256">
        <v>109.98710343199629</v>
      </c>
    </row>
    <row r="880" spans="2:3" x14ac:dyDescent="0.25">
      <c r="B880" s="257">
        <v>817</v>
      </c>
      <c r="C880" s="256">
        <v>129.48215495518679</v>
      </c>
    </row>
    <row r="881" spans="2:3" x14ac:dyDescent="0.25">
      <c r="B881" s="257">
        <v>818</v>
      </c>
      <c r="C881" s="256">
        <v>111.54546988814479</v>
      </c>
    </row>
    <row r="882" spans="2:3" x14ac:dyDescent="0.25">
      <c r="B882" s="257">
        <v>819</v>
      </c>
      <c r="C882" s="256">
        <v>135.46996560173903</v>
      </c>
    </row>
    <row r="883" spans="2:3" x14ac:dyDescent="0.25">
      <c r="B883" s="257">
        <v>820</v>
      </c>
      <c r="C883" s="256">
        <v>159.31527763007142</v>
      </c>
    </row>
    <row r="884" spans="2:3" x14ac:dyDescent="0.25">
      <c r="B884" s="257">
        <v>821</v>
      </c>
      <c r="C884" s="256">
        <v>55.085960707231905</v>
      </c>
    </row>
    <row r="885" spans="2:3" x14ac:dyDescent="0.25">
      <c r="B885" s="257">
        <v>822</v>
      </c>
      <c r="C885" s="256">
        <v>108.03160762399639</v>
      </c>
    </row>
    <row r="886" spans="2:3" x14ac:dyDescent="0.25">
      <c r="B886" s="257">
        <v>823</v>
      </c>
      <c r="C886" s="256">
        <v>112.67326887040204</v>
      </c>
    </row>
    <row r="887" spans="2:3" x14ac:dyDescent="0.25">
      <c r="B887" s="257">
        <v>824</v>
      </c>
      <c r="C887" s="256">
        <v>104.24806119236359</v>
      </c>
    </row>
    <row r="888" spans="2:3" x14ac:dyDescent="0.25">
      <c r="B888" s="257">
        <v>825</v>
      </c>
      <c r="C888" s="256">
        <v>61.984886351098403</v>
      </c>
    </row>
    <row r="889" spans="2:3" x14ac:dyDescent="0.25">
      <c r="B889" s="257">
        <v>826</v>
      </c>
      <c r="C889" s="256">
        <v>158.67820816740596</v>
      </c>
    </row>
    <row r="890" spans="2:3" x14ac:dyDescent="0.25">
      <c r="B890" s="257">
        <v>827</v>
      </c>
      <c r="C890" s="256">
        <v>103.30677396433641</v>
      </c>
    </row>
    <row r="891" spans="2:3" x14ac:dyDescent="0.25">
      <c r="B891" s="257">
        <v>828</v>
      </c>
      <c r="C891" s="256">
        <v>126.51927545852766</v>
      </c>
    </row>
    <row r="892" spans="2:3" x14ac:dyDescent="0.25">
      <c r="B892" s="257">
        <v>829</v>
      </c>
      <c r="C892" s="256">
        <v>127.99362316157344</v>
      </c>
    </row>
    <row r="893" spans="2:3" x14ac:dyDescent="0.25">
      <c r="B893" s="257">
        <v>830</v>
      </c>
      <c r="C893" s="256">
        <v>127.96133623162044</v>
      </c>
    </row>
    <row r="894" spans="2:3" x14ac:dyDescent="0.25">
      <c r="B894" s="257">
        <v>831</v>
      </c>
      <c r="C894" s="256">
        <v>129.28408749172303</v>
      </c>
    </row>
    <row r="895" spans="2:3" x14ac:dyDescent="0.25">
      <c r="B895" s="257">
        <v>832</v>
      </c>
      <c r="C895" s="256">
        <v>106.50541249945036</v>
      </c>
    </row>
    <row r="896" spans="2:3" x14ac:dyDescent="0.25">
      <c r="B896" s="257">
        <v>833</v>
      </c>
      <c r="C896" s="256">
        <v>99.863226562609384</v>
      </c>
    </row>
    <row r="897" spans="2:3" x14ac:dyDescent="0.25">
      <c r="B897" s="257">
        <v>834</v>
      </c>
      <c r="C897" s="256">
        <v>124.40635443334928</v>
      </c>
    </row>
    <row r="898" spans="2:3" x14ac:dyDescent="0.25">
      <c r="B898" s="257">
        <v>835</v>
      </c>
      <c r="C898" s="256">
        <v>78.562220123256367</v>
      </c>
    </row>
    <row r="899" spans="2:3" x14ac:dyDescent="0.25">
      <c r="B899" s="257">
        <v>836</v>
      </c>
      <c r="C899" s="256">
        <v>107.46264760815883</v>
      </c>
    </row>
    <row r="900" spans="2:3" x14ac:dyDescent="0.25">
      <c r="B900" s="257">
        <v>837</v>
      </c>
      <c r="C900" s="256">
        <v>165.15688355553368</v>
      </c>
    </row>
    <row r="901" spans="2:3" x14ac:dyDescent="0.25">
      <c r="B901" s="257">
        <v>838</v>
      </c>
      <c r="C901" s="256">
        <v>164.52777712096443</v>
      </c>
    </row>
    <row r="902" spans="2:3" x14ac:dyDescent="0.25">
      <c r="B902" s="257">
        <v>839</v>
      </c>
      <c r="C902" s="256">
        <v>142.23763074104565</v>
      </c>
    </row>
    <row r="903" spans="2:3" x14ac:dyDescent="0.25">
      <c r="B903" s="257">
        <v>840</v>
      </c>
      <c r="C903" s="256">
        <v>93.167991363923264</v>
      </c>
    </row>
    <row r="904" spans="2:3" x14ac:dyDescent="0.25">
      <c r="B904" s="257">
        <v>841</v>
      </c>
      <c r="C904" s="256">
        <v>105.15720143524487</v>
      </c>
    </row>
    <row r="905" spans="2:3" x14ac:dyDescent="0.25">
      <c r="B905" s="257">
        <v>842</v>
      </c>
      <c r="C905" s="256">
        <v>135.31253453245736</v>
      </c>
    </row>
    <row r="906" spans="2:3" x14ac:dyDescent="0.25">
      <c r="B906" s="257">
        <v>843</v>
      </c>
      <c r="C906" s="256">
        <v>141.54536917204678</v>
      </c>
    </row>
    <row r="907" spans="2:3" x14ac:dyDescent="0.25">
      <c r="B907" s="257">
        <v>844</v>
      </c>
      <c r="C907" s="256">
        <v>119.12529485838165</v>
      </c>
    </row>
    <row r="908" spans="2:3" x14ac:dyDescent="0.25">
      <c r="B908" s="257">
        <v>845</v>
      </c>
      <c r="C908" s="256">
        <v>88.191279086600474</v>
      </c>
    </row>
    <row r="909" spans="2:3" x14ac:dyDescent="0.25">
      <c r="B909" s="257">
        <v>846</v>
      </c>
      <c r="C909" s="256">
        <v>81.09746710755276</v>
      </c>
    </row>
    <row r="910" spans="2:3" x14ac:dyDescent="0.25">
      <c r="B910" s="257">
        <v>847</v>
      </c>
      <c r="C910" s="256">
        <v>136.9034510443399</v>
      </c>
    </row>
    <row r="911" spans="2:3" x14ac:dyDescent="0.25">
      <c r="B911" s="257">
        <v>848</v>
      </c>
      <c r="C911" s="256">
        <v>116.41773922923831</v>
      </c>
    </row>
    <row r="912" spans="2:3" x14ac:dyDescent="0.25">
      <c r="B912" s="257">
        <v>849</v>
      </c>
      <c r="C912" s="256">
        <v>97.838655923529956</v>
      </c>
    </row>
    <row r="913" spans="2:3" x14ac:dyDescent="0.25">
      <c r="B913" s="257">
        <v>850</v>
      </c>
      <c r="C913" s="256">
        <v>108.48909877108576</v>
      </c>
    </row>
    <row r="914" spans="2:3" x14ac:dyDescent="0.25">
      <c r="B914" s="257">
        <v>851</v>
      </c>
      <c r="C914" s="256">
        <v>134.56608420204111</v>
      </c>
    </row>
    <row r="915" spans="2:3" x14ac:dyDescent="0.25">
      <c r="B915" s="257">
        <v>852</v>
      </c>
      <c r="C915" s="256">
        <v>125.55331642514922</v>
      </c>
    </row>
    <row r="916" spans="2:3" x14ac:dyDescent="0.25">
      <c r="B916" s="257">
        <v>853</v>
      </c>
      <c r="C916" s="256">
        <v>152.3352449547092</v>
      </c>
    </row>
    <row r="917" spans="2:3" x14ac:dyDescent="0.25">
      <c r="B917" s="257">
        <v>854</v>
      </c>
      <c r="C917" s="256">
        <v>129.40397233033653</v>
      </c>
    </row>
    <row r="918" spans="2:3" x14ac:dyDescent="0.25">
      <c r="B918" s="257">
        <v>855</v>
      </c>
      <c r="C918" s="256">
        <v>143.69188796598792</v>
      </c>
    </row>
    <row r="919" spans="2:3" x14ac:dyDescent="0.25">
      <c r="B919" s="257">
        <v>856</v>
      </c>
      <c r="C919" s="256">
        <v>129.79051734945449</v>
      </c>
    </row>
    <row r="920" spans="2:3" x14ac:dyDescent="0.25">
      <c r="B920" s="257">
        <v>857</v>
      </c>
      <c r="C920" s="256">
        <v>124.20544036987178</v>
      </c>
    </row>
    <row r="921" spans="2:3" x14ac:dyDescent="0.25">
      <c r="B921" s="257">
        <v>858</v>
      </c>
      <c r="C921" s="256">
        <v>162.12268390411384</v>
      </c>
    </row>
    <row r="922" spans="2:3" x14ac:dyDescent="0.25">
      <c r="B922" s="257">
        <v>859</v>
      </c>
      <c r="C922" s="256">
        <v>119.9098974146987</v>
      </c>
    </row>
    <row r="923" spans="2:3" x14ac:dyDescent="0.25">
      <c r="B923" s="257">
        <v>860</v>
      </c>
      <c r="C923" s="256">
        <v>82.698461250142572</v>
      </c>
    </row>
    <row r="924" spans="2:3" x14ac:dyDescent="0.25">
      <c r="B924" s="257">
        <v>861</v>
      </c>
      <c r="C924" s="256">
        <v>115.12467664996753</v>
      </c>
    </row>
    <row r="925" spans="2:3" x14ac:dyDescent="0.25">
      <c r="B925" s="257">
        <v>862</v>
      </c>
      <c r="C925" s="256">
        <v>136.72749031690392</v>
      </c>
    </row>
    <row r="926" spans="2:3" x14ac:dyDescent="0.25">
      <c r="B926" s="257">
        <v>863</v>
      </c>
      <c r="C926" s="256">
        <v>76.680466562095631</v>
      </c>
    </row>
    <row r="927" spans="2:3" x14ac:dyDescent="0.25">
      <c r="B927" s="257">
        <v>864</v>
      </c>
      <c r="C927" s="256">
        <v>98.140823153039889</v>
      </c>
    </row>
    <row r="928" spans="2:3" x14ac:dyDescent="0.25">
      <c r="B928" s="257">
        <v>865</v>
      </c>
      <c r="C928" s="256">
        <v>145.67132082965099</v>
      </c>
    </row>
    <row r="929" spans="2:3" x14ac:dyDescent="0.25">
      <c r="B929" s="257">
        <v>866</v>
      </c>
      <c r="C929" s="256">
        <v>99.977961226570329</v>
      </c>
    </row>
    <row r="930" spans="2:3" x14ac:dyDescent="0.25">
      <c r="B930" s="257">
        <v>867</v>
      </c>
      <c r="C930" s="256">
        <v>107.16572317411351</v>
      </c>
    </row>
    <row r="931" spans="2:3" x14ac:dyDescent="0.25">
      <c r="B931" s="257">
        <v>868</v>
      </c>
      <c r="C931" s="256">
        <v>134.9743187569855</v>
      </c>
    </row>
    <row r="932" spans="2:3" x14ac:dyDescent="0.25">
      <c r="B932" s="257">
        <v>869</v>
      </c>
      <c r="C932" s="256">
        <v>131.40625470796559</v>
      </c>
    </row>
    <row r="933" spans="2:3" x14ac:dyDescent="0.25">
      <c r="B933" s="257">
        <v>870</v>
      </c>
      <c r="C933" s="256">
        <v>160.38074268111541</v>
      </c>
    </row>
    <row r="934" spans="2:3" x14ac:dyDescent="0.25">
      <c r="B934" s="257">
        <v>871</v>
      </c>
      <c r="C934" s="256">
        <v>120.06675283270559</v>
      </c>
    </row>
    <row r="935" spans="2:3" x14ac:dyDescent="0.25">
      <c r="B935" s="257">
        <v>872</v>
      </c>
      <c r="C935" s="256">
        <v>113.74927309423407</v>
      </c>
    </row>
    <row r="936" spans="2:3" x14ac:dyDescent="0.25">
      <c r="B936" s="257">
        <v>873</v>
      </c>
      <c r="C936" s="256">
        <v>101.63299046962376</v>
      </c>
    </row>
    <row r="937" spans="2:3" x14ac:dyDescent="0.25">
      <c r="B937" s="257">
        <v>874</v>
      </c>
      <c r="C937" s="256">
        <v>82.683299614496519</v>
      </c>
    </row>
    <row r="938" spans="2:3" x14ac:dyDescent="0.25">
      <c r="B938" s="257">
        <v>875</v>
      </c>
      <c r="C938" s="256">
        <v>114.27051359305347</v>
      </c>
    </row>
    <row r="939" spans="2:3" x14ac:dyDescent="0.25">
      <c r="B939" s="257">
        <v>876</v>
      </c>
      <c r="C939" s="256">
        <v>56.779202286710884</v>
      </c>
    </row>
    <row r="940" spans="2:3" x14ac:dyDescent="0.25">
      <c r="B940" s="257">
        <v>877</v>
      </c>
      <c r="C940" s="256">
        <v>129.52583343521951</v>
      </c>
    </row>
    <row r="941" spans="2:3" x14ac:dyDescent="0.25">
      <c r="B941" s="257">
        <v>878</v>
      </c>
      <c r="C941" s="256">
        <v>120.09142375590166</v>
      </c>
    </row>
    <row r="942" spans="2:3" x14ac:dyDescent="0.25">
      <c r="B942" s="257">
        <v>879</v>
      </c>
      <c r="C942" s="256">
        <v>93.725244303841919</v>
      </c>
    </row>
    <row r="943" spans="2:3" x14ac:dyDescent="0.25">
      <c r="B943" s="257">
        <v>880</v>
      </c>
      <c r="C943" s="256">
        <v>90.273765671948041</v>
      </c>
    </row>
    <row r="944" spans="2:3" x14ac:dyDescent="0.25">
      <c r="B944" s="257">
        <v>881</v>
      </c>
      <c r="C944" s="256">
        <v>132.82512262898427</v>
      </c>
    </row>
    <row r="945" spans="2:3" x14ac:dyDescent="0.25">
      <c r="B945" s="257">
        <v>882</v>
      </c>
      <c r="C945" s="256">
        <v>87.881802571656181</v>
      </c>
    </row>
    <row r="946" spans="2:3" x14ac:dyDescent="0.25">
      <c r="B946" s="257">
        <v>883</v>
      </c>
      <c r="C946" s="256">
        <v>145.76670370441821</v>
      </c>
    </row>
    <row r="947" spans="2:3" x14ac:dyDescent="0.25">
      <c r="B947" s="257">
        <v>884</v>
      </c>
      <c r="C947" s="256">
        <v>129.78159448505036</v>
      </c>
    </row>
    <row r="948" spans="2:3" x14ac:dyDescent="0.25">
      <c r="B948" s="257">
        <v>885</v>
      </c>
      <c r="C948" s="256">
        <v>129.93192074837904</v>
      </c>
    </row>
    <row r="949" spans="2:3" x14ac:dyDescent="0.25">
      <c r="B949" s="257">
        <v>886</v>
      </c>
      <c r="C949" s="256">
        <v>134.13189232525062</v>
      </c>
    </row>
    <row r="950" spans="2:3" x14ac:dyDescent="0.25">
      <c r="B950" s="257">
        <v>887</v>
      </c>
      <c r="C950" s="256">
        <v>166.22187982382329</v>
      </c>
    </row>
    <row r="951" spans="2:3" x14ac:dyDescent="0.25">
      <c r="B951" s="257">
        <v>888</v>
      </c>
      <c r="C951" s="256">
        <v>126.03184342665875</v>
      </c>
    </row>
    <row r="952" spans="2:3" x14ac:dyDescent="0.25">
      <c r="B952" s="257">
        <v>889</v>
      </c>
      <c r="C952" s="256">
        <v>158.13487694602429</v>
      </c>
    </row>
    <row r="953" spans="2:3" x14ac:dyDescent="0.25">
      <c r="B953" s="257">
        <v>890</v>
      </c>
      <c r="C953" s="256">
        <v>84.799454082601358</v>
      </c>
    </row>
    <row r="954" spans="2:3" x14ac:dyDescent="0.25">
      <c r="B954" s="257">
        <v>891</v>
      </c>
      <c r="C954" s="256">
        <v>86.925448940629877</v>
      </c>
    </row>
    <row r="955" spans="2:3" x14ac:dyDescent="0.25">
      <c r="B955" s="257">
        <v>892</v>
      </c>
      <c r="C955" s="256">
        <v>152.25881304049051</v>
      </c>
    </row>
    <row r="956" spans="2:3" x14ac:dyDescent="0.25">
      <c r="B956" s="257">
        <v>893</v>
      </c>
      <c r="C956" s="256">
        <v>112.07515561103629</v>
      </c>
    </row>
    <row r="957" spans="2:3" x14ac:dyDescent="0.25">
      <c r="B957" s="257">
        <v>894</v>
      </c>
      <c r="C957" s="256">
        <v>96.510157435660915</v>
      </c>
    </row>
    <row r="958" spans="2:3" x14ac:dyDescent="0.25">
      <c r="B958" s="257">
        <v>895</v>
      </c>
      <c r="C958" s="256">
        <v>118.35119375345997</v>
      </c>
    </row>
    <row r="959" spans="2:3" x14ac:dyDescent="0.25">
      <c r="B959" s="257">
        <v>896</v>
      </c>
      <c r="C959" s="256">
        <v>80.470824352497289</v>
      </c>
    </row>
    <row r="960" spans="2:3" x14ac:dyDescent="0.25">
      <c r="B960" s="257">
        <v>897</v>
      </c>
      <c r="C960" s="256">
        <v>154.14990093378282</v>
      </c>
    </row>
    <row r="961" spans="2:3" x14ac:dyDescent="0.25">
      <c r="B961" s="257">
        <v>898</v>
      </c>
      <c r="C961" s="256">
        <v>107.69957038068733</v>
      </c>
    </row>
    <row r="962" spans="2:3" x14ac:dyDescent="0.25">
      <c r="B962" s="257">
        <v>899</v>
      </c>
      <c r="C962" s="256">
        <v>90.853449195794241</v>
      </c>
    </row>
    <row r="963" spans="2:3" x14ac:dyDescent="0.25">
      <c r="B963" s="257">
        <v>900</v>
      </c>
      <c r="C963" s="256">
        <v>92.338981139618582</v>
      </c>
    </row>
    <row r="964" spans="2:3" x14ac:dyDescent="0.25">
      <c r="B964" s="257">
        <v>901</v>
      </c>
      <c r="C964" s="256">
        <v>144.05694451431108</v>
      </c>
    </row>
    <row r="965" spans="2:3" x14ac:dyDescent="0.25">
      <c r="B965" s="257">
        <v>902</v>
      </c>
      <c r="C965" s="256">
        <v>150.64272022978403</v>
      </c>
    </row>
    <row r="966" spans="2:3" x14ac:dyDescent="0.25">
      <c r="B966" s="257">
        <v>903</v>
      </c>
      <c r="C966" s="256">
        <v>132.12338442434276</v>
      </c>
    </row>
    <row r="967" spans="2:3" x14ac:dyDescent="0.25">
      <c r="B967" s="257">
        <v>904</v>
      </c>
      <c r="C967" s="256">
        <v>149.53555284529247</v>
      </c>
    </row>
    <row r="968" spans="2:3" x14ac:dyDescent="0.25">
      <c r="B968" s="257">
        <v>905</v>
      </c>
      <c r="C968" s="256">
        <v>77.589902321177846</v>
      </c>
    </row>
    <row r="969" spans="2:3" x14ac:dyDescent="0.25">
      <c r="B969" s="257">
        <v>906</v>
      </c>
      <c r="C969" s="256">
        <v>129.40449911804492</v>
      </c>
    </row>
    <row r="970" spans="2:3" x14ac:dyDescent="0.25">
      <c r="B970" s="257">
        <v>907</v>
      </c>
      <c r="C970" s="256">
        <v>129.08969574163598</v>
      </c>
    </row>
    <row r="971" spans="2:3" x14ac:dyDescent="0.25">
      <c r="B971" s="257">
        <v>908</v>
      </c>
      <c r="C971" s="256">
        <v>56.443435561290926</v>
      </c>
    </row>
    <row r="972" spans="2:3" x14ac:dyDescent="0.25">
      <c r="B972" s="257">
        <v>909</v>
      </c>
      <c r="C972" s="256">
        <v>125.83042524587493</v>
      </c>
    </row>
    <row r="973" spans="2:3" x14ac:dyDescent="0.25">
      <c r="B973" s="257">
        <v>910</v>
      </c>
      <c r="C973" s="256">
        <v>112.82431166945105</v>
      </c>
    </row>
    <row r="974" spans="2:3" x14ac:dyDescent="0.25">
      <c r="B974" s="257">
        <v>911</v>
      </c>
      <c r="C974" s="256">
        <v>187.66725741870914</v>
      </c>
    </row>
    <row r="975" spans="2:3" x14ac:dyDescent="0.25">
      <c r="B975" s="257">
        <v>912</v>
      </c>
      <c r="C975" s="256">
        <v>157.74955774349402</v>
      </c>
    </row>
    <row r="976" spans="2:3" x14ac:dyDescent="0.25">
      <c r="B976" s="257">
        <v>913</v>
      </c>
      <c r="C976" s="256">
        <v>120.1318253387784</v>
      </c>
    </row>
    <row r="977" spans="2:3" x14ac:dyDescent="0.25">
      <c r="B977" s="257">
        <v>914</v>
      </c>
      <c r="C977" s="256">
        <v>120.03640536225269</v>
      </c>
    </row>
    <row r="978" spans="2:3" x14ac:dyDescent="0.25">
      <c r="B978" s="257">
        <v>915</v>
      </c>
      <c r="C978" s="256">
        <v>146.72846943892091</v>
      </c>
    </row>
    <row r="979" spans="2:3" x14ac:dyDescent="0.25">
      <c r="B979" s="257">
        <v>916</v>
      </c>
      <c r="C979" s="256">
        <v>117.16864283927232</v>
      </c>
    </row>
    <row r="980" spans="2:3" x14ac:dyDescent="0.25">
      <c r="B980" s="257">
        <v>917</v>
      </c>
      <c r="C980" s="256">
        <v>26.099503163964371</v>
      </c>
    </row>
    <row r="981" spans="2:3" x14ac:dyDescent="0.25">
      <c r="B981" s="257">
        <v>918</v>
      </c>
      <c r="C981" s="256">
        <v>152.51633887514629</v>
      </c>
    </row>
    <row r="982" spans="2:3" x14ac:dyDescent="0.25">
      <c r="B982" s="257">
        <v>919</v>
      </c>
      <c r="C982" s="256">
        <v>128.56972872613085</v>
      </c>
    </row>
    <row r="983" spans="2:3" x14ac:dyDescent="0.25">
      <c r="B983" s="257">
        <v>920</v>
      </c>
      <c r="C983" s="256">
        <v>109.71316748224096</v>
      </c>
    </row>
    <row r="984" spans="2:3" x14ac:dyDescent="0.25">
      <c r="B984" s="257">
        <v>921</v>
      </c>
      <c r="C984" s="256">
        <v>123.45107314688552</v>
      </c>
    </row>
    <row r="985" spans="2:3" x14ac:dyDescent="0.25">
      <c r="B985" s="257">
        <v>922</v>
      </c>
      <c r="C985" s="256">
        <v>124.65785366235254</v>
      </c>
    </row>
    <row r="986" spans="2:3" x14ac:dyDescent="0.25">
      <c r="B986" s="257">
        <v>923</v>
      </c>
      <c r="C986" s="256">
        <v>111.92157764957636</v>
      </c>
    </row>
    <row r="987" spans="2:3" x14ac:dyDescent="0.25">
      <c r="B987" s="257">
        <v>924</v>
      </c>
      <c r="C987" s="256">
        <v>153.71415346082756</v>
      </c>
    </row>
    <row r="988" spans="2:3" x14ac:dyDescent="0.25">
      <c r="B988" s="257">
        <v>925</v>
      </c>
      <c r="C988" s="256">
        <v>121.54236066979908</v>
      </c>
    </row>
    <row r="989" spans="2:3" x14ac:dyDescent="0.25">
      <c r="B989" s="257">
        <v>926</v>
      </c>
      <c r="C989" s="256">
        <v>162.1079977548562</v>
      </c>
    </row>
    <row r="990" spans="2:3" x14ac:dyDescent="0.25">
      <c r="B990" s="257">
        <v>927</v>
      </c>
      <c r="C990" s="256">
        <v>138.7876720436218</v>
      </c>
    </row>
    <row r="991" spans="2:3" x14ac:dyDescent="0.25">
      <c r="B991" s="257">
        <v>928</v>
      </c>
      <c r="C991" s="256">
        <v>110.12353590786361</v>
      </c>
    </row>
    <row r="992" spans="2:3" x14ac:dyDescent="0.25">
      <c r="B992" s="257">
        <v>929</v>
      </c>
      <c r="C992" s="256">
        <v>99.8983505561839</v>
      </c>
    </row>
    <row r="993" spans="2:3" x14ac:dyDescent="0.25">
      <c r="B993" s="257">
        <v>930</v>
      </c>
      <c r="C993" s="256">
        <v>80.760996245245011</v>
      </c>
    </row>
    <row r="994" spans="2:3" x14ac:dyDescent="0.25">
      <c r="B994" s="257">
        <v>931</v>
      </c>
      <c r="C994" s="256">
        <v>172.22353665866621</v>
      </c>
    </row>
    <row r="995" spans="2:3" x14ac:dyDescent="0.25">
      <c r="B995" s="257">
        <v>932</v>
      </c>
      <c r="C995" s="256">
        <v>152.57372975569888</v>
      </c>
    </row>
    <row r="996" spans="2:3" x14ac:dyDescent="0.25">
      <c r="B996" s="257">
        <v>933</v>
      </c>
      <c r="C996" s="256">
        <v>133.85250267502676</v>
      </c>
    </row>
    <row r="997" spans="2:3" x14ac:dyDescent="0.25">
      <c r="B997" s="257">
        <v>934</v>
      </c>
      <c r="C997" s="256">
        <v>118.68033016761044</v>
      </c>
    </row>
    <row r="998" spans="2:3" x14ac:dyDescent="0.25">
      <c r="B998" s="257">
        <v>935</v>
      </c>
      <c r="C998" s="256">
        <v>108.1818279144094</v>
      </c>
    </row>
    <row r="999" spans="2:3" x14ac:dyDescent="0.25">
      <c r="B999" s="257">
        <v>936</v>
      </c>
      <c r="C999" s="256">
        <v>141.52419662297208</v>
      </c>
    </row>
    <row r="1000" spans="2:3" x14ac:dyDescent="0.25">
      <c r="B1000" s="257">
        <v>937</v>
      </c>
      <c r="C1000" s="256">
        <v>126.73328405469354</v>
      </c>
    </row>
    <row r="1001" spans="2:3" x14ac:dyDescent="0.25">
      <c r="B1001" s="257">
        <v>938</v>
      </c>
      <c r="C1001" s="256">
        <v>88.471360298875638</v>
      </c>
    </row>
    <row r="1002" spans="2:3" x14ac:dyDescent="0.25">
      <c r="B1002" s="257">
        <v>939</v>
      </c>
      <c r="C1002" s="256">
        <v>112.19293912995211</v>
      </c>
    </row>
    <row r="1003" spans="2:3" x14ac:dyDescent="0.25">
      <c r="B1003" s="257">
        <v>940</v>
      </c>
      <c r="C1003" s="256">
        <v>123.40202078701351</v>
      </c>
    </row>
    <row r="1004" spans="2:3" x14ac:dyDescent="0.25">
      <c r="B1004" s="257">
        <v>941</v>
      </c>
      <c r="C1004" s="256">
        <v>110.60785633334994</v>
      </c>
    </row>
    <row r="1005" spans="2:3" x14ac:dyDescent="0.25">
      <c r="B1005" s="257">
        <v>942</v>
      </c>
      <c r="C1005" s="256">
        <v>118.09367270479285</v>
      </c>
    </row>
    <row r="1006" spans="2:3" x14ac:dyDescent="0.25">
      <c r="B1006" s="257">
        <v>943</v>
      </c>
      <c r="C1006" s="256">
        <v>88.683052886681295</v>
      </c>
    </row>
    <row r="1007" spans="2:3" x14ac:dyDescent="0.25">
      <c r="B1007" s="257">
        <v>944</v>
      </c>
      <c r="C1007" s="256">
        <v>118.09687186800519</v>
      </c>
    </row>
    <row r="1008" spans="2:3" x14ac:dyDescent="0.25">
      <c r="B1008" s="257">
        <v>945</v>
      </c>
      <c r="C1008" s="256">
        <v>124.87321167270464</v>
      </c>
    </row>
    <row r="1009" spans="2:3" x14ac:dyDescent="0.25">
      <c r="B1009" s="257">
        <v>946</v>
      </c>
      <c r="C1009" s="256">
        <v>83.344319353097234</v>
      </c>
    </row>
    <row r="1010" spans="2:3" x14ac:dyDescent="0.25">
      <c r="B1010" s="257">
        <v>947</v>
      </c>
      <c r="C1010" s="256">
        <v>101.31388159927053</v>
      </c>
    </row>
    <row r="1011" spans="2:3" x14ac:dyDescent="0.25">
      <c r="B1011" s="257">
        <v>948</v>
      </c>
      <c r="C1011" s="256">
        <v>124.94989364838543</v>
      </c>
    </row>
    <row r="1012" spans="2:3" x14ac:dyDescent="0.25">
      <c r="B1012" s="257">
        <v>949</v>
      </c>
      <c r="C1012" s="256">
        <v>122.62558581863944</v>
      </c>
    </row>
    <row r="1013" spans="2:3" x14ac:dyDescent="0.25">
      <c r="B1013" s="257">
        <v>950</v>
      </c>
      <c r="C1013" s="256">
        <v>124.19120862630065</v>
      </c>
    </row>
    <row r="1014" spans="2:3" x14ac:dyDescent="0.25">
      <c r="B1014" s="257">
        <v>951</v>
      </c>
      <c r="C1014" s="256">
        <v>91.672901788759106</v>
      </c>
    </row>
    <row r="1015" spans="2:3" x14ac:dyDescent="0.25">
      <c r="B1015" s="257">
        <v>952</v>
      </c>
      <c r="C1015" s="256">
        <v>130.0190735228384</v>
      </c>
    </row>
    <row r="1016" spans="2:3" x14ac:dyDescent="0.25">
      <c r="B1016" s="257">
        <v>953</v>
      </c>
      <c r="C1016" s="256">
        <v>142.83050559567562</v>
      </c>
    </row>
    <row r="1017" spans="2:3" x14ac:dyDescent="0.25">
      <c r="B1017" s="257">
        <v>954</v>
      </c>
      <c r="C1017" s="256">
        <v>108.70639225192417</v>
      </c>
    </row>
    <row r="1018" spans="2:3" x14ac:dyDescent="0.25">
      <c r="B1018" s="257">
        <v>955</v>
      </c>
      <c r="C1018" s="256">
        <v>128.24055699191933</v>
      </c>
    </row>
    <row r="1019" spans="2:3" x14ac:dyDescent="0.25">
      <c r="B1019" s="257">
        <v>956</v>
      </c>
      <c r="C1019" s="256">
        <v>101.49851977612454</v>
      </c>
    </row>
    <row r="1020" spans="2:3" x14ac:dyDescent="0.25">
      <c r="B1020" s="257">
        <v>957</v>
      </c>
      <c r="C1020" s="256">
        <v>114.63971379452816</v>
      </c>
    </row>
    <row r="1021" spans="2:3" x14ac:dyDescent="0.25">
      <c r="B1021" s="257">
        <v>958</v>
      </c>
      <c r="C1021" s="256">
        <v>138.19562973336943</v>
      </c>
    </row>
    <row r="1022" spans="2:3" x14ac:dyDescent="0.25">
      <c r="B1022" s="257">
        <v>959</v>
      </c>
      <c r="C1022" s="256">
        <v>90.313122942292836</v>
      </c>
    </row>
    <row r="1023" spans="2:3" x14ac:dyDescent="0.25">
      <c r="B1023" s="257">
        <v>960</v>
      </c>
      <c r="C1023" s="256">
        <v>137.60986349214829</v>
      </c>
    </row>
    <row r="1024" spans="2:3" x14ac:dyDescent="0.25">
      <c r="B1024" s="257">
        <v>961</v>
      </c>
      <c r="C1024" s="256">
        <v>173.01285471168723</v>
      </c>
    </row>
    <row r="1025" spans="2:3" x14ac:dyDescent="0.25">
      <c r="B1025" s="257">
        <v>962</v>
      </c>
      <c r="C1025" s="256">
        <v>99.031818463207159</v>
      </c>
    </row>
    <row r="1026" spans="2:3" x14ac:dyDescent="0.25">
      <c r="B1026" s="257">
        <v>963</v>
      </c>
      <c r="C1026" s="256">
        <v>104.776854689129</v>
      </c>
    </row>
    <row r="1027" spans="2:3" x14ac:dyDescent="0.25">
      <c r="B1027" s="257">
        <v>964</v>
      </c>
      <c r="C1027" s="256">
        <v>105.26668544522104</v>
      </c>
    </row>
    <row r="1028" spans="2:3" x14ac:dyDescent="0.25">
      <c r="B1028" s="257">
        <v>965</v>
      </c>
      <c r="C1028" s="256">
        <v>99.396779309459646</v>
      </c>
    </row>
    <row r="1029" spans="2:3" x14ac:dyDescent="0.25">
      <c r="B1029" s="257">
        <v>966</v>
      </c>
      <c r="C1029" s="256">
        <v>102.17634340676959</v>
      </c>
    </row>
    <row r="1030" spans="2:3" x14ac:dyDescent="0.25">
      <c r="B1030" s="257">
        <v>967</v>
      </c>
      <c r="C1030" s="256">
        <v>159.76440326257932</v>
      </c>
    </row>
    <row r="1031" spans="2:3" x14ac:dyDescent="0.25">
      <c r="B1031" s="257">
        <v>968</v>
      </c>
      <c r="C1031" s="256">
        <v>140.81700884426371</v>
      </c>
    </row>
    <row r="1032" spans="2:3" x14ac:dyDescent="0.25">
      <c r="B1032" s="257">
        <v>969</v>
      </c>
      <c r="C1032" s="256">
        <v>80.849494707428747</v>
      </c>
    </row>
    <row r="1033" spans="2:3" x14ac:dyDescent="0.25">
      <c r="B1033" s="257">
        <v>970</v>
      </c>
      <c r="C1033" s="256">
        <v>145.30664504567594</v>
      </c>
    </row>
    <row r="1034" spans="2:3" x14ac:dyDescent="0.25">
      <c r="B1034" s="257">
        <v>971</v>
      </c>
      <c r="C1034" s="256">
        <v>124.18228644018714</v>
      </c>
    </row>
    <row r="1035" spans="2:3" x14ac:dyDescent="0.25">
      <c r="B1035" s="257">
        <v>972</v>
      </c>
      <c r="C1035" s="256">
        <v>104.23941771435759</v>
      </c>
    </row>
    <row r="1036" spans="2:3" x14ac:dyDescent="0.25">
      <c r="B1036" s="257">
        <v>973</v>
      </c>
      <c r="C1036" s="256">
        <v>127.34288613103163</v>
      </c>
    </row>
    <row r="1037" spans="2:3" x14ac:dyDescent="0.25">
      <c r="B1037" s="257">
        <v>974</v>
      </c>
      <c r="C1037" s="256">
        <v>136.4500038863801</v>
      </c>
    </row>
    <row r="1038" spans="2:3" x14ac:dyDescent="0.25">
      <c r="B1038" s="257">
        <v>975</v>
      </c>
      <c r="C1038" s="256">
        <v>146.62742397411134</v>
      </c>
    </row>
    <row r="1039" spans="2:3" x14ac:dyDescent="0.25">
      <c r="B1039" s="257">
        <v>976</v>
      </c>
      <c r="C1039" s="256">
        <v>103.59898892762925</v>
      </c>
    </row>
    <row r="1040" spans="2:3" x14ac:dyDescent="0.25">
      <c r="B1040" s="257">
        <v>977</v>
      </c>
      <c r="C1040" s="256">
        <v>108.93447573505479</v>
      </c>
    </row>
    <row r="1041" spans="2:3" x14ac:dyDescent="0.25">
      <c r="B1041" s="257">
        <v>978</v>
      </c>
      <c r="C1041" s="256">
        <v>108.56736436171099</v>
      </c>
    </row>
    <row r="1042" spans="2:3" x14ac:dyDescent="0.25">
      <c r="B1042" s="257">
        <v>979</v>
      </c>
      <c r="C1042" s="256">
        <v>148.89235327512003</v>
      </c>
    </row>
    <row r="1043" spans="2:3" x14ac:dyDescent="0.25">
      <c r="B1043" s="257">
        <v>980</v>
      </c>
      <c r="C1043" s="256">
        <v>112.12128334977187</v>
      </c>
    </row>
    <row r="1044" spans="2:3" x14ac:dyDescent="0.25">
      <c r="B1044" s="257">
        <v>981</v>
      </c>
      <c r="C1044" s="256">
        <v>104.18189702237723</v>
      </c>
    </row>
    <row r="1045" spans="2:3" x14ac:dyDescent="0.25">
      <c r="B1045" s="257">
        <v>982</v>
      </c>
      <c r="C1045" s="256">
        <v>132.40803316643772</v>
      </c>
    </row>
    <row r="1046" spans="2:3" x14ac:dyDescent="0.25">
      <c r="B1046" s="257">
        <v>983</v>
      </c>
      <c r="C1046" s="256">
        <v>119.65466640834116</v>
      </c>
    </row>
    <row r="1047" spans="2:3" x14ac:dyDescent="0.25">
      <c r="B1047" s="257">
        <v>984</v>
      </c>
      <c r="C1047" s="256">
        <v>131.48164338643673</v>
      </c>
    </row>
    <row r="1048" spans="2:3" x14ac:dyDescent="0.25">
      <c r="B1048" s="257">
        <v>985</v>
      </c>
      <c r="C1048" s="256">
        <v>94.665186861795931</v>
      </c>
    </row>
    <row r="1049" spans="2:3" x14ac:dyDescent="0.25">
      <c r="B1049" s="257">
        <v>986</v>
      </c>
      <c r="C1049" s="256">
        <v>123.90121771217211</v>
      </c>
    </row>
    <row r="1050" spans="2:3" x14ac:dyDescent="0.25">
      <c r="B1050" s="257">
        <v>987</v>
      </c>
      <c r="C1050" s="256">
        <v>127.26986467544965</v>
      </c>
    </row>
    <row r="1051" spans="2:3" x14ac:dyDescent="0.25">
      <c r="B1051" s="257">
        <v>988</v>
      </c>
      <c r="C1051" s="256">
        <v>75.75505317439638</v>
      </c>
    </row>
    <row r="1052" spans="2:3" x14ac:dyDescent="0.25">
      <c r="B1052" s="257">
        <v>989</v>
      </c>
      <c r="C1052" s="256">
        <v>123.03460538071062</v>
      </c>
    </row>
    <row r="1053" spans="2:3" x14ac:dyDescent="0.25">
      <c r="B1053" s="257">
        <v>990</v>
      </c>
      <c r="C1053" s="256">
        <v>115.69208736029756</v>
      </c>
    </row>
    <row r="1054" spans="2:3" x14ac:dyDescent="0.25">
      <c r="B1054" s="257">
        <v>991</v>
      </c>
      <c r="C1054" s="256">
        <v>76.304273055294871</v>
      </c>
    </row>
    <row r="1055" spans="2:3" x14ac:dyDescent="0.25">
      <c r="B1055" s="257">
        <v>992</v>
      </c>
      <c r="C1055" s="256">
        <v>79.913172649202011</v>
      </c>
    </row>
    <row r="1056" spans="2:3" x14ac:dyDescent="0.25">
      <c r="B1056" s="257">
        <v>993</v>
      </c>
      <c r="C1056" s="256">
        <v>127.45852599137658</v>
      </c>
    </row>
    <row r="1057" spans="2:3" x14ac:dyDescent="0.25">
      <c r="B1057" s="257">
        <v>994</v>
      </c>
      <c r="C1057" s="256">
        <v>126.90900174659224</v>
      </c>
    </row>
    <row r="1058" spans="2:3" x14ac:dyDescent="0.25">
      <c r="B1058" s="257">
        <v>995</v>
      </c>
      <c r="C1058" s="256">
        <v>106.44792150887027</v>
      </c>
    </row>
    <row r="1059" spans="2:3" x14ac:dyDescent="0.25">
      <c r="B1059" s="257">
        <v>996</v>
      </c>
      <c r="C1059" s="256">
        <v>114.30703141547458</v>
      </c>
    </row>
    <row r="1060" spans="2:3" x14ac:dyDescent="0.25">
      <c r="B1060" s="257">
        <v>997</v>
      </c>
      <c r="C1060" s="256">
        <v>103.73176138692378</v>
      </c>
    </row>
    <row r="1061" spans="2:3" x14ac:dyDescent="0.25">
      <c r="B1061" s="257">
        <v>998</v>
      </c>
      <c r="C1061" s="256">
        <v>82.799372808941882</v>
      </c>
    </row>
    <row r="1062" spans="2:3" x14ac:dyDescent="0.25">
      <c r="B1062" s="257">
        <v>999</v>
      </c>
      <c r="C1062" s="256">
        <v>119.14252300078907</v>
      </c>
    </row>
    <row r="1063" spans="2:3" x14ac:dyDescent="0.25">
      <c r="B1063" s="257">
        <v>1000</v>
      </c>
      <c r="C1063" s="256">
        <v>81.100490685637155</v>
      </c>
    </row>
    <row r="1064" spans="2:3" x14ac:dyDescent="0.25">
      <c r="B1064" s="257">
        <v>1001</v>
      </c>
      <c r="C1064" s="256">
        <v>125.54906602772657</v>
      </c>
    </row>
    <row r="1065" spans="2:3" x14ac:dyDescent="0.25">
      <c r="B1065" s="257">
        <v>1002</v>
      </c>
      <c r="C1065" s="256">
        <v>112.43877525841317</v>
      </c>
    </row>
    <row r="1066" spans="2:3" x14ac:dyDescent="0.25">
      <c r="B1066" s="257">
        <v>1003</v>
      </c>
      <c r="C1066" s="256">
        <v>96.070127734384229</v>
      </c>
    </row>
    <row r="1067" spans="2:3" x14ac:dyDescent="0.25">
      <c r="B1067" s="257">
        <v>1004</v>
      </c>
      <c r="C1067" s="256">
        <v>113.57406429716198</v>
      </c>
    </row>
    <row r="1068" spans="2:3" x14ac:dyDescent="0.25">
      <c r="B1068" s="257">
        <v>1005</v>
      </c>
      <c r="C1068" s="256">
        <v>134.66601623050451</v>
      </c>
    </row>
    <row r="1069" spans="2:3" x14ac:dyDescent="0.25">
      <c r="B1069" s="257">
        <v>1006</v>
      </c>
      <c r="C1069" s="256">
        <v>180.64344859443125</v>
      </c>
    </row>
    <row r="1070" spans="2:3" x14ac:dyDescent="0.25">
      <c r="B1070" s="257">
        <v>1007</v>
      </c>
      <c r="C1070" s="256">
        <v>80.833058916654352</v>
      </c>
    </row>
    <row r="1071" spans="2:3" x14ac:dyDescent="0.25">
      <c r="B1071" s="257">
        <v>1008</v>
      </c>
      <c r="C1071" s="256">
        <v>94.542851370102767</v>
      </c>
    </row>
    <row r="1072" spans="2:3" x14ac:dyDescent="0.25">
      <c r="B1072" s="257">
        <v>1009</v>
      </c>
      <c r="C1072" s="256">
        <v>130.83592822130626</v>
      </c>
    </row>
    <row r="1073" spans="2:3" x14ac:dyDescent="0.25">
      <c r="B1073" s="257">
        <v>1010</v>
      </c>
      <c r="C1073" s="256">
        <v>95.999173130283765</v>
      </c>
    </row>
    <row r="1074" spans="2:3" x14ac:dyDescent="0.25">
      <c r="B1074" s="257">
        <v>1011</v>
      </c>
      <c r="C1074" s="256">
        <v>109.1152507293108</v>
      </c>
    </row>
    <row r="1075" spans="2:3" x14ac:dyDescent="0.25">
      <c r="B1075" s="257">
        <v>1012</v>
      </c>
      <c r="C1075" s="256">
        <v>122.0918114369712</v>
      </c>
    </row>
    <row r="1076" spans="2:3" x14ac:dyDescent="0.25">
      <c r="B1076" s="257">
        <v>1013</v>
      </c>
      <c r="C1076" s="256">
        <v>117.3514553949272</v>
      </c>
    </row>
    <row r="1077" spans="2:3" x14ac:dyDescent="0.25">
      <c r="B1077" s="257">
        <v>1014</v>
      </c>
      <c r="C1077" s="256">
        <v>134.71034924558037</v>
      </c>
    </row>
    <row r="1078" spans="2:3" x14ac:dyDescent="0.25">
      <c r="B1078" s="257">
        <v>1015</v>
      </c>
      <c r="C1078" s="256">
        <v>141.1065570989073</v>
      </c>
    </row>
    <row r="1079" spans="2:3" x14ac:dyDescent="0.25">
      <c r="B1079" s="257">
        <v>1016</v>
      </c>
      <c r="C1079" s="256">
        <v>123.81314427257784</v>
      </c>
    </row>
    <row r="1080" spans="2:3" x14ac:dyDescent="0.25">
      <c r="B1080" s="257">
        <v>1017</v>
      </c>
      <c r="C1080" s="256">
        <v>162.73897552747331</v>
      </c>
    </row>
    <row r="1081" spans="2:3" x14ac:dyDescent="0.25">
      <c r="B1081" s="257">
        <v>1018</v>
      </c>
      <c r="C1081" s="256">
        <v>93.103802432034172</v>
      </c>
    </row>
    <row r="1082" spans="2:3" x14ac:dyDescent="0.25">
      <c r="B1082" s="257">
        <v>1019</v>
      </c>
      <c r="C1082" s="256">
        <v>95.206473699565436</v>
      </c>
    </row>
    <row r="1083" spans="2:3" x14ac:dyDescent="0.25">
      <c r="B1083" s="257">
        <v>1020</v>
      </c>
      <c r="C1083" s="256">
        <v>119.84527190957226</v>
      </c>
    </row>
    <row r="1084" spans="2:3" x14ac:dyDescent="0.25">
      <c r="B1084" s="257">
        <v>1021</v>
      </c>
      <c r="C1084" s="256">
        <v>143.59779519123504</v>
      </c>
    </row>
    <row r="1085" spans="2:3" x14ac:dyDescent="0.25">
      <c r="B1085" s="257">
        <v>1022</v>
      </c>
      <c r="C1085" s="256">
        <v>145.42510248802714</v>
      </c>
    </row>
    <row r="1086" spans="2:3" x14ac:dyDescent="0.25">
      <c r="B1086" s="257">
        <v>1023</v>
      </c>
      <c r="C1086" s="256">
        <v>123.72241527096247</v>
      </c>
    </row>
    <row r="1087" spans="2:3" x14ac:dyDescent="0.25">
      <c r="B1087" s="257">
        <v>1024</v>
      </c>
      <c r="C1087" s="256">
        <v>108.02764711020835</v>
      </c>
    </row>
    <row r="1088" spans="2:3" x14ac:dyDescent="0.25">
      <c r="B1088" s="257">
        <v>1025</v>
      </c>
      <c r="C1088" s="256">
        <v>154.93048903498047</v>
      </c>
    </row>
    <row r="1089" spans="2:3" x14ac:dyDescent="0.25">
      <c r="B1089" s="257">
        <v>1026</v>
      </c>
      <c r="C1089" s="256">
        <v>101.60649913703797</v>
      </c>
    </row>
    <row r="1090" spans="2:3" x14ac:dyDescent="0.25">
      <c r="B1090" s="257">
        <v>1027</v>
      </c>
      <c r="C1090" s="256">
        <v>100.09350843361166</v>
      </c>
    </row>
    <row r="1091" spans="2:3" x14ac:dyDescent="0.25">
      <c r="B1091" s="257">
        <v>1028</v>
      </c>
      <c r="C1091" s="256">
        <v>116.50026477823121</v>
      </c>
    </row>
    <row r="1092" spans="2:3" x14ac:dyDescent="0.25">
      <c r="B1092" s="257">
        <v>1029</v>
      </c>
      <c r="C1092" s="256">
        <v>99.170942911032327</v>
      </c>
    </row>
    <row r="1093" spans="2:3" x14ac:dyDescent="0.25">
      <c r="B1093" s="257">
        <v>1030</v>
      </c>
      <c r="C1093" s="256">
        <v>95.485543039966075</v>
      </c>
    </row>
    <row r="1094" spans="2:3" x14ac:dyDescent="0.25">
      <c r="B1094" s="257">
        <v>1031</v>
      </c>
      <c r="C1094" s="256">
        <v>89.362940771812134</v>
      </c>
    </row>
    <row r="1095" spans="2:3" x14ac:dyDescent="0.25">
      <c r="B1095" s="257">
        <v>1032</v>
      </c>
      <c r="C1095" s="256">
        <v>103.45957900153192</v>
      </c>
    </row>
    <row r="1096" spans="2:3" x14ac:dyDescent="0.25">
      <c r="B1096" s="257">
        <v>1033</v>
      </c>
      <c r="C1096" s="256">
        <v>109.55337314758485</v>
      </c>
    </row>
    <row r="1097" spans="2:3" x14ac:dyDescent="0.25">
      <c r="B1097" s="257">
        <v>1034</v>
      </c>
      <c r="C1097" s="256">
        <v>153.49326598131526</v>
      </c>
    </row>
    <row r="1098" spans="2:3" x14ac:dyDescent="0.25">
      <c r="B1098" s="257">
        <v>1035</v>
      </c>
      <c r="C1098" s="256">
        <v>111.93598565622298</v>
      </c>
    </row>
    <row r="1099" spans="2:3" x14ac:dyDescent="0.25">
      <c r="B1099" s="257">
        <v>1036</v>
      </c>
      <c r="C1099" s="256">
        <v>123.18451721592561</v>
      </c>
    </row>
    <row r="1100" spans="2:3" x14ac:dyDescent="0.25">
      <c r="B1100" s="257">
        <v>1037</v>
      </c>
      <c r="C1100" s="256">
        <v>121.97799525049348</v>
      </c>
    </row>
    <row r="1101" spans="2:3" x14ac:dyDescent="0.25">
      <c r="B1101" s="257">
        <v>1038</v>
      </c>
      <c r="C1101" s="256">
        <v>85.2443777684027</v>
      </c>
    </row>
    <row r="1102" spans="2:3" x14ac:dyDescent="0.25">
      <c r="B1102" s="257">
        <v>1039</v>
      </c>
      <c r="C1102" s="256">
        <v>104.48833973266333</v>
      </c>
    </row>
    <row r="1103" spans="2:3" x14ac:dyDescent="0.25">
      <c r="B1103" s="257">
        <v>1040</v>
      </c>
      <c r="C1103" s="256">
        <v>117.48012116521585</v>
      </c>
    </row>
    <row r="1104" spans="2:3" x14ac:dyDescent="0.25">
      <c r="B1104" s="257">
        <v>1041</v>
      </c>
      <c r="C1104" s="256">
        <v>143.22567226524072</v>
      </c>
    </row>
    <row r="1105" spans="2:3" x14ac:dyDescent="0.25">
      <c r="B1105" s="257">
        <v>1042</v>
      </c>
      <c r="C1105" s="256">
        <v>112.98194665392886</v>
      </c>
    </row>
    <row r="1106" spans="2:3" x14ac:dyDescent="0.25">
      <c r="B1106" s="257">
        <v>1043</v>
      </c>
      <c r="C1106" s="256">
        <v>99.841549696151063</v>
      </c>
    </row>
    <row r="1107" spans="2:3" x14ac:dyDescent="0.25">
      <c r="B1107" s="257">
        <v>1044</v>
      </c>
      <c r="C1107" s="256">
        <v>157.60310986399566</v>
      </c>
    </row>
    <row r="1108" spans="2:3" x14ac:dyDescent="0.25">
      <c r="B1108" s="257">
        <v>1045</v>
      </c>
      <c r="C1108" s="256">
        <v>86.432381654430785</v>
      </c>
    </row>
    <row r="1109" spans="2:3" x14ac:dyDescent="0.25">
      <c r="B1109" s="257">
        <v>1046</v>
      </c>
      <c r="C1109" s="256">
        <v>148.42081638806101</v>
      </c>
    </row>
    <row r="1110" spans="2:3" x14ac:dyDescent="0.25">
      <c r="B1110" s="257">
        <v>1047</v>
      </c>
      <c r="C1110" s="256">
        <v>187.56422103340515</v>
      </c>
    </row>
    <row r="1111" spans="2:3" x14ac:dyDescent="0.25">
      <c r="B1111" s="257">
        <v>1048</v>
      </c>
      <c r="C1111" s="256">
        <v>126.78642487649608</v>
      </c>
    </row>
    <row r="1112" spans="2:3" x14ac:dyDescent="0.25">
      <c r="B1112" s="257">
        <v>1049</v>
      </c>
      <c r="C1112" s="256">
        <v>157.33522330576756</v>
      </c>
    </row>
    <row r="1113" spans="2:3" x14ac:dyDescent="0.25">
      <c r="B1113" s="257">
        <v>1050</v>
      </c>
      <c r="C1113" s="256">
        <v>102.76913548197098</v>
      </c>
    </row>
    <row r="1114" spans="2:3" x14ac:dyDescent="0.25">
      <c r="B1114" s="257">
        <v>1051</v>
      </c>
      <c r="C1114" s="256">
        <v>90.464133269248705</v>
      </c>
    </row>
    <row r="1115" spans="2:3" x14ac:dyDescent="0.25">
      <c r="B1115" s="257">
        <v>1052</v>
      </c>
      <c r="C1115" s="256">
        <v>77.336678057046271</v>
      </c>
    </row>
    <row r="1116" spans="2:3" x14ac:dyDescent="0.25">
      <c r="B1116" s="257">
        <v>1053</v>
      </c>
      <c r="C1116" s="256">
        <v>145.36096574920813</v>
      </c>
    </row>
    <row r="1117" spans="2:3" x14ac:dyDescent="0.25">
      <c r="B1117" s="257">
        <v>1054</v>
      </c>
      <c r="C1117" s="256">
        <v>101.84412056567285</v>
      </c>
    </row>
    <row r="1118" spans="2:3" x14ac:dyDescent="0.25">
      <c r="B1118" s="257">
        <v>1055</v>
      </c>
      <c r="C1118" s="256">
        <v>117.13357807710388</v>
      </c>
    </row>
    <row r="1119" spans="2:3" x14ac:dyDescent="0.25">
      <c r="B1119" s="257">
        <v>1056</v>
      </c>
      <c r="C1119" s="256">
        <v>108.43416973995593</v>
      </c>
    </row>
    <row r="1120" spans="2:3" x14ac:dyDescent="0.25">
      <c r="B1120" s="257">
        <v>1057</v>
      </c>
      <c r="C1120" s="256">
        <v>89.012282330795742</v>
      </c>
    </row>
    <row r="1121" spans="2:3" x14ac:dyDescent="0.25">
      <c r="B1121" s="257">
        <v>1058</v>
      </c>
      <c r="C1121" s="256">
        <v>163.45284110798897</v>
      </c>
    </row>
    <row r="1122" spans="2:3" x14ac:dyDescent="0.25">
      <c r="B1122" s="257">
        <v>1059</v>
      </c>
      <c r="C1122" s="256">
        <v>74.028951460581624</v>
      </c>
    </row>
    <row r="1123" spans="2:3" x14ac:dyDescent="0.25">
      <c r="B1123" s="257">
        <v>1060</v>
      </c>
      <c r="C1123" s="256">
        <v>112.67455486713867</v>
      </c>
    </row>
    <row r="1124" spans="2:3" x14ac:dyDescent="0.25">
      <c r="B1124" s="257">
        <v>1061</v>
      </c>
      <c r="C1124" s="256">
        <v>114.40792283417299</v>
      </c>
    </row>
    <row r="1125" spans="2:3" x14ac:dyDescent="0.25">
      <c r="B1125" s="257">
        <v>1062</v>
      </c>
      <c r="C1125" s="256">
        <v>110.65343645554108</v>
      </c>
    </row>
    <row r="1126" spans="2:3" x14ac:dyDescent="0.25">
      <c r="B1126" s="257">
        <v>1063</v>
      </c>
      <c r="C1126" s="256">
        <v>117.97368718644792</v>
      </c>
    </row>
    <row r="1127" spans="2:3" x14ac:dyDescent="0.25">
      <c r="B1127" s="257">
        <v>1064</v>
      </c>
      <c r="C1127" s="256">
        <v>100.40062492931487</v>
      </c>
    </row>
    <row r="1128" spans="2:3" x14ac:dyDescent="0.25">
      <c r="B1128" s="257">
        <v>1065</v>
      </c>
      <c r="C1128" s="256">
        <v>124.41659958936371</v>
      </c>
    </row>
    <row r="1129" spans="2:3" x14ac:dyDescent="0.25">
      <c r="B1129" s="257">
        <v>1066</v>
      </c>
      <c r="C1129" s="256">
        <v>97.241199420237081</v>
      </c>
    </row>
    <row r="1130" spans="2:3" x14ac:dyDescent="0.25">
      <c r="B1130" s="257">
        <v>1067</v>
      </c>
      <c r="C1130" s="256">
        <v>148.98900752209607</v>
      </c>
    </row>
    <row r="1131" spans="2:3" x14ac:dyDescent="0.25">
      <c r="B1131" s="257">
        <v>1068</v>
      </c>
      <c r="C1131" s="256">
        <v>133.07755744806209</v>
      </c>
    </row>
    <row r="1132" spans="2:3" x14ac:dyDescent="0.25">
      <c r="B1132" s="257">
        <v>1069</v>
      </c>
      <c r="C1132" s="256">
        <v>150.38788697178481</v>
      </c>
    </row>
    <row r="1133" spans="2:3" x14ac:dyDescent="0.25">
      <c r="B1133" s="257">
        <v>1070</v>
      </c>
      <c r="C1133" s="256">
        <v>126.51588287208682</v>
      </c>
    </row>
    <row r="1134" spans="2:3" x14ac:dyDescent="0.25">
      <c r="B1134" s="257">
        <v>1071</v>
      </c>
      <c r="C1134" s="256">
        <v>133.31808009383903</v>
      </c>
    </row>
    <row r="1135" spans="2:3" x14ac:dyDescent="0.25">
      <c r="B1135" s="257">
        <v>1072</v>
      </c>
      <c r="C1135" s="256">
        <v>130.22918307524651</v>
      </c>
    </row>
    <row r="1136" spans="2:3" x14ac:dyDescent="0.25">
      <c r="B1136" s="257">
        <v>1073</v>
      </c>
      <c r="C1136" s="256">
        <v>137.28373352563116</v>
      </c>
    </row>
    <row r="1137" spans="2:3" x14ac:dyDescent="0.25">
      <c r="B1137" s="257">
        <v>1074</v>
      </c>
      <c r="C1137" s="256">
        <v>96.938832489944275</v>
      </c>
    </row>
    <row r="1138" spans="2:3" x14ac:dyDescent="0.25">
      <c r="B1138" s="257">
        <v>1075</v>
      </c>
      <c r="C1138" s="256">
        <v>146.25826990088549</v>
      </c>
    </row>
    <row r="1139" spans="2:3" x14ac:dyDescent="0.25">
      <c r="B1139" s="257">
        <v>1076</v>
      </c>
      <c r="C1139" s="256">
        <v>122.25697388507282</v>
      </c>
    </row>
    <row r="1140" spans="2:3" x14ac:dyDescent="0.25">
      <c r="B1140" s="257">
        <v>1077</v>
      </c>
      <c r="C1140" s="256">
        <v>114.26297484457304</v>
      </c>
    </row>
    <row r="1141" spans="2:3" x14ac:dyDescent="0.25">
      <c r="B1141" s="257">
        <v>1078</v>
      </c>
      <c r="C1141" s="256">
        <v>115.88478893084607</v>
      </c>
    </row>
    <row r="1142" spans="2:3" x14ac:dyDescent="0.25">
      <c r="B1142" s="257">
        <v>1079</v>
      </c>
      <c r="C1142" s="256">
        <v>127.25657954424118</v>
      </c>
    </row>
    <row r="1143" spans="2:3" x14ac:dyDescent="0.25">
      <c r="B1143" s="257">
        <v>1080</v>
      </c>
      <c r="C1143" s="256">
        <v>104.05378252889918</v>
      </c>
    </row>
    <row r="1144" spans="2:3" x14ac:dyDescent="0.25">
      <c r="B1144" s="257">
        <v>1081</v>
      </c>
      <c r="C1144" s="256">
        <v>93.644750979673205</v>
      </c>
    </row>
    <row r="1145" spans="2:3" x14ac:dyDescent="0.25">
      <c r="B1145" s="257">
        <v>1082</v>
      </c>
      <c r="C1145" s="256">
        <v>157.23907875457633</v>
      </c>
    </row>
    <row r="1146" spans="2:3" x14ac:dyDescent="0.25">
      <c r="B1146" s="257">
        <v>1083</v>
      </c>
      <c r="C1146" s="256">
        <v>134.257327383199</v>
      </c>
    </row>
    <row r="1147" spans="2:3" x14ac:dyDescent="0.25">
      <c r="B1147" s="257">
        <v>1084</v>
      </c>
      <c r="C1147" s="256">
        <v>136.62043845464609</v>
      </c>
    </row>
    <row r="1148" spans="2:3" x14ac:dyDescent="0.25">
      <c r="B1148" s="257">
        <v>1085</v>
      </c>
      <c r="C1148" s="256">
        <v>181.17339220559859</v>
      </c>
    </row>
    <row r="1149" spans="2:3" x14ac:dyDescent="0.25">
      <c r="B1149" s="257">
        <v>1086</v>
      </c>
      <c r="C1149" s="256">
        <v>109.21922055293072</v>
      </c>
    </row>
    <row r="1150" spans="2:3" x14ac:dyDescent="0.25">
      <c r="B1150" s="257">
        <v>1087</v>
      </c>
      <c r="C1150" s="256">
        <v>80.397546934829649</v>
      </c>
    </row>
    <row r="1151" spans="2:3" x14ac:dyDescent="0.25">
      <c r="B1151" s="257">
        <v>1088</v>
      </c>
      <c r="C1151" s="256">
        <v>114.34950073619167</v>
      </c>
    </row>
    <row r="1152" spans="2:3" x14ac:dyDescent="0.25">
      <c r="B1152" s="257">
        <v>1089</v>
      </c>
      <c r="C1152" s="256">
        <v>110.17453518494381</v>
      </c>
    </row>
    <row r="1153" spans="2:3" x14ac:dyDescent="0.25">
      <c r="B1153" s="257">
        <v>1090</v>
      </c>
      <c r="C1153" s="256">
        <v>97.544378119733949</v>
      </c>
    </row>
    <row r="1154" spans="2:3" x14ac:dyDescent="0.25">
      <c r="B1154" s="257">
        <v>1091</v>
      </c>
      <c r="C1154" s="256">
        <v>71.677312236730074</v>
      </c>
    </row>
    <row r="1155" spans="2:3" x14ac:dyDescent="0.25">
      <c r="B1155" s="257">
        <v>1092</v>
      </c>
      <c r="C1155" s="256">
        <v>97.768703521861426</v>
      </c>
    </row>
    <row r="1156" spans="2:3" x14ac:dyDescent="0.25">
      <c r="B1156" s="257">
        <v>1093</v>
      </c>
      <c r="C1156" s="256">
        <v>120.44015112223586</v>
      </c>
    </row>
    <row r="1157" spans="2:3" x14ac:dyDescent="0.25">
      <c r="B1157" s="257">
        <v>1094</v>
      </c>
      <c r="C1157" s="256">
        <v>110.6320881840837</v>
      </c>
    </row>
    <row r="1158" spans="2:3" x14ac:dyDescent="0.25">
      <c r="B1158" s="257">
        <v>1095</v>
      </c>
      <c r="C1158" s="256">
        <v>123.07414183132832</v>
      </c>
    </row>
    <row r="1159" spans="2:3" x14ac:dyDescent="0.25">
      <c r="B1159" s="257">
        <v>1096</v>
      </c>
      <c r="C1159" s="256">
        <v>135.65464546512635</v>
      </c>
    </row>
    <row r="1160" spans="2:3" x14ac:dyDescent="0.25">
      <c r="B1160" s="257">
        <v>1097</v>
      </c>
      <c r="C1160" s="256">
        <v>118.9129555594499</v>
      </c>
    </row>
    <row r="1161" spans="2:3" x14ac:dyDescent="0.25">
      <c r="B1161" s="257">
        <v>1098</v>
      </c>
      <c r="C1161" s="256">
        <v>120.84902839096492</v>
      </c>
    </row>
    <row r="1162" spans="2:3" x14ac:dyDescent="0.25">
      <c r="B1162" s="257">
        <v>1099</v>
      </c>
      <c r="C1162" s="256">
        <v>136.83228704603226</v>
      </c>
    </row>
    <row r="1163" spans="2:3" x14ac:dyDescent="0.25">
      <c r="B1163" s="257">
        <v>1100</v>
      </c>
      <c r="C1163" s="256">
        <v>108.35989947583863</v>
      </c>
    </row>
    <row r="1164" spans="2:3" x14ac:dyDescent="0.25">
      <c r="B1164" s="257">
        <v>1101</v>
      </c>
      <c r="C1164" s="256">
        <v>107.26343079979705</v>
      </c>
    </row>
    <row r="1165" spans="2:3" x14ac:dyDescent="0.25">
      <c r="B1165" s="257">
        <v>1102</v>
      </c>
      <c r="C1165" s="256">
        <v>107.53324510326478</v>
      </c>
    </row>
    <row r="1166" spans="2:3" x14ac:dyDescent="0.25">
      <c r="B1166" s="257">
        <v>1103</v>
      </c>
      <c r="C1166" s="256">
        <v>87.224079367835827</v>
      </c>
    </row>
    <row r="1167" spans="2:3" x14ac:dyDescent="0.25">
      <c r="B1167" s="257">
        <v>1104</v>
      </c>
      <c r="C1167" s="256">
        <v>66.458639327274085</v>
      </c>
    </row>
    <row r="1168" spans="2:3" x14ac:dyDescent="0.25">
      <c r="B1168" s="257">
        <v>1105</v>
      </c>
      <c r="C1168" s="256">
        <v>133.95008894481893</v>
      </c>
    </row>
    <row r="1169" spans="2:3" x14ac:dyDescent="0.25">
      <c r="B1169" s="257">
        <v>1106</v>
      </c>
      <c r="C1169" s="256">
        <v>149.41263733170896</v>
      </c>
    </row>
    <row r="1170" spans="2:3" x14ac:dyDescent="0.25">
      <c r="B1170" s="257">
        <v>1107</v>
      </c>
      <c r="C1170" s="256">
        <v>131.60935223256527</v>
      </c>
    </row>
    <row r="1171" spans="2:3" x14ac:dyDescent="0.25">
      <c r="B1171" s="257">
        <v>1108</v>
      </c>
      <c r="C1171" s="256">
        <v>116.98274182276329</v>
      </c>
    </row>
    <row r="1172" spans="2:3" x14ac:dyDescent="0.25">
      <c r="B1172" s="257">
        <v>1109</v>
      </c>
      <c r="C1172" s="256">
        <v>96.653317312601246</v>
      </c>
    </row>
    <row r="1173" spans="2:3" x14ac:dyDescent="0.25">
      <c r="B1173" s="257">
        <v>1110</v>
      </c>
      <c r="C1173" s="256">
        <v>113.46023196359774</v>
      </c>
    </row>
    <row r="1174" spans="2:3" x14ac:dyDescent="0.25">
      <c r="B1174" s="257">
        <v>1111</v>
      </c>
      <c r="C1174" s="256">
        <v>124.0973118399445</v>
      </c>
    </row>
    <row r="1175" spans="2:3" x14ac:dyDescent="0.25">
      <c r="B1175" s="257">
        <v>1112</v>
      </c>
      <c r="C1175" s="256">
        <v>94.353406655734602</v>
      </c>
    </row>
    <row r="1176" spans="2:3" x14ac:dyDescent="0.25">
      <c r="B1176" s="257">
        <v>1113</v>
      </c>
      <c r="C1176" s="256">
        <v>102.2215074069692</v>
      </c>
    </row>
    <row r="1177" spans="2:3" x14ac:dyDescent="0.25">
      <c r="B1177" s="257">
        <v>1114</v>
      </c>
      <c r="C1177" s="256">
        <v>167.21722260943554</v>
      </c>
    </row>
    <row r="1178" spans="2:3" x14ac:dyDescent="0.25">
      <c r="B1178" s="257">
        <v>1115</v>
      </c>
      <c r="C1178" s="256">
        <v>96.809784113981422</v>
      </c>
    </row>
    <row r="1179" spans="2:3" x14ac:dyDescent="0.25">
      <c r="B1179" s="257">
        <v>1116</v>
      </c>
      <c r="C1179" s="256">
        <v>129.30604836014908</v>
      </c>
    </row>
    <row r="1180" spans="2:3" x14ac:dyDescent="0.25">
      <c r="B1180" s="257">
        <v>1117</v>
      </c>
      <c r="C1180" s="256">
        <v>110.52584312540625</v>
      </c>
    </row>
    <row r="1181" spans="2:3" x14ac:dyDescent="0.25">
      <c r="B1181" s="257">
        <v>1118</v>
      </c>
      <c r="C1181" s="256">
        <v>127.40512270642371</v>
      </c>
    </row>
    <row r="1182" spans="2:3" x14ac:dyDescent="0.25">
      <c r="B1182" s="257">
        <v>1119</v>
      </c>
      <c r="C1182" s="256">
        <v>161.42352235463892</v>
      </c>
    </row>
    <row r="1183" spans="2:3" x14ac:dyDescent="0.25">
      <c r="B1183" s="257">
        <v>1120</v>
      </c>
      <c r="C1183" s="256">
        <v>94.458710816655</v>
      </c>
    </row>
    <row r="1184" spans="2:3" x14ac:dyDescent="0.25">
      <c r="B1184" s="257">
        <v>1121</v>
      </c>
      <c r="C1184" s="256">
        <v>120.3775911387376</v>
      </c>
    </row>
    <row r="1185" spans="2:3" x14ac:dyDescent="0.25">
      <c r="B1185" s="257">
        <v>1122</v>
      </c>
      <c r="C1185" s="256">
        <v>106.23780754075736</v>
      </c>
    </row>
    <row r="1186" spans="2:3" x14ac:dyDescent="0.25">
      <c r="B1186" s="257">
        <v>1123</v>
      </c>
      <c r="C1186" s="256">
        <v>69.789158569815214</v>
      </c>
    </row>
    <row r="1187" spans="2:3" x14ac:dyDescent="0.25">
      <c r="B1187" s="257">
        <v>1124</v>
      </c>
      <c r="C1187" s="256">
        <v>119.68706739836004</v>
      </c>
    </row>
    <row r="1188" spans="2:3" x14ac:dyDescent="0.25">
      <c r="B1188" s="257">
        <v>1125</v>
      </c>
      <c r="C1188" s="256">
        <v>93.248195056342396</v>
      </c>
    </row>
    <row r="1189" spans="2:3" x14ac:dyDescent="0.25">
      <c r="B1189" s="257">
        <v>1126</v>
      </c>
      <c r="C1189" s="256">
        <v>141.73240356243025</v>
      </c>
    </row>
    <row r="1190" spans="2:3" x14ac:dyDescent="0.25">
      <c r="B1190" s="257">
        <v>1127</v>
      </c>
      <c r="C1190" s="256">
        <v>119.05683672819363</v>
      </c>
    </row>
    <row r="1191" spans="2:3" x14ac:dyDescent="0.25">
      <c r="B1191" s="257">
        <v>1128</v>
      </c>
      <c r="C1191" s="256">
        <v>98.782701618897534</v>
      </c>
    </row>
    <row r="1192" spans="2:3" x14ac:dyDescent="0.25">
      <c r="B1192" s="257">
        <v>1129</v>
      </c>
      <c r="C1192" s="256">
        <v>90.286917696098683</v>
      </c>
    </row>
    <row r="1193" spans="2:3" x14ac:dyDescent="0.25">
      <c r="B1193" s="257">
        <v>1130</v>
      </c>
      <c r="C1193" s="256">
        <v>135.15820615859511</v>
      </c>
    </row>
    <row r="1194" spans="2:3" x14ac:dyDescent="0.25">
      <c r="B1194" s="257">
        <v>1131</v>
      </c>
      <c r="C1194" s="256">
        <v>139.11003644168977</v>
      </c>
    </row>
    <row r="1195" spans="2:3" x14ac:dyDescent="0.25">
      <c r="B1195" s="257">
        <v>1132</v>
      </c>
      <c r="C1195" s="256">
        <v>140.17838892120855</v>
      </c>
    </row>
    <row r="1196" spans="2:3" x14ac:dyDescent="0.25">
      <c r="B1196" s="257">
        <v>1133</v>
      </c>
      <c r="C1196" s="256">
        <v>118.91979975472921</v>
      </c>
    </row>
    <row r="1197" spans="2:3" x14ac:dyDescent="0.25">
      <c r="B1197" s="257">
        <v>1134</v>
      </c>
      <c r="C1197" s="256">
        <v>113.94409593038716</v>
      </c>
    </row>
    <row r="1198" spans="2:3" x14ac:dyDescent="0.25">
      <c r="B1198" s="257">
        <v>1135</v>
      </c>
      <c r="C1198" s="256">
        <v>110.28624592241289</v>
      </c>
    </row>
    <row r="1199" spans="2:3" x14ac:dyDescent="0.25">
      <c r="B1199" s="257">
        <v>1136</v>
      </c>
      <c r="C1199" s="256">
        <v>130.1841117152976</v>
      </c>
    </row>
    <row r="1200" spans="2:3" x14ac:dyDescent="0.25">
      <c r="B1200" s="257">
        <v>1137</v>
      </c>
      <c r="C1200" s="256">
        <v>114.07830257219285</v>
      </c>
    </row>
    <row r="1201" spans="2:3" x14ac:dyDescent="0.25">
      <c r="B1201" s="257">
        <v>1138</v>
      </c>
      <c r="C1201" s="256">
        <v>111.4259436726297</v>
      </c>
    </row>
    <row r="1202" spans="2:3" x14ac:dyDescent="0.25">
      <c r="B1202" s="257">
        <v>1139</v>
      </c>
      <c r="C1202" s="256">
        <v>150.65332290899056</v>
      </c>
    </row>
    <row r="1203" spans="2:3" x14ac:dyDescent="0.25">
      <c r="B1203" s="257">
        <v>1140</v>
      </c>
      <c r="C1203" s="256">
        <v>145.19042185803826</v>
      </c>
    </row>
    <row r="1204" spans="2:3" x14ac:dyDescent="0.25">
      <c r="B1204" s="257">
        <v>1141</v>
      </c>
      <c r="C1204" s="256">
        <v>119.13351154896742</v>
      </c>
    </row>
    <row r="1205" spans="2:3" x14ac:dyDescent="0.25">
      <c r="B1205" s="257">
        <v>1142</v>
      </c>
      <c r="C1205" s="256">
        <v>92.510846044095175</v>
      </c>
    </row>
    <row r="1206" spans="2:3" x14ac:dyDescent="0.25">
      <c r="B1206" s="257">
        <v>1143</v>
      </c>
      <c r="C1206" s="256">
        <v>92.836441969490153</v>
      </c>
    </row>
    <row r="1207" spans="2:3" x14ac:dyDescent="0.25">
      <c r="B1207" s="257">
        <v>1144</v>
      </c>
      <c r="C1207" s="256">
        <v>50.723632523852231</v>
      </c>
    </row>
    <row r="1208" spans="2:3" x14ac:dyDescent="0.25">
      <c r="B1208" s="257">
        <v>1145</v>
      </c>
      <c r="C1208" s="256">
        <v>120.42938710091423</v>
      </c>
    </row>
    <row r="1209" spans="2:3" x14ac:dyDescent="0.25">
      <c r="B1209" s="257">
        <v>1146</v>
      </c>
      <c r="C1209" s="256">
        <v>117.9974541214216</v>
      </c>
    </row>
    <row r="1210" spans="2:3" x14ac:dyDescent="0.25">
      <c r="B1210" s="257">
        <v>1147</v>
      </c>
      <c r="C1210" s="256">
        <v>119.49625151162806</v>
      </c>
    </row>
    <row r="1211" spans="2:3" x14ac:dyDescent="0.25">
      <c r="B1211" s="257">
        <v>1148</v>
      </c>
      <c r="C1211" s="256">
        <v>94.812012180521691</v>
      </c>
    </row>
    <row r="1212" spans="2:3" x14ac:dyDescent="0.25">
      <c r="B1212" s="257">
        <v>1149</v>
      </c>
      <c r="C1212" s="256">
        <v>106.79014464908056</v>
      </c>
    </row>
    <row r="1213" spans="2:3" x14ac:dyDescent="0.25">
      <c r="B1213" s="257">
        <v>1150</v>
      </c>
      <c r="C1213" s="256">
        <v>99.564616624496296</v>
      </c>
    </row>
    <row r="1214" spans="2:3" x14ac:dyDescent="0.25">
      <c r="B1214" s="257">
        <v>1151</v>
      </c>
      <c r="C1214" s="256">
        <v>96.26947668570692</v>
      </c>
    </row>
    <row r="1215" spans="2:3" x14ac:dyDescent="0.25">
      <c r="B1215" s="257">
        <v>1152</v>
      </c>
      <c r="C1215" s="256">
        <v>124.79639118118415</v>
      </c>
    </row>
    <row r="1216" spans="2:3" x14ac:dyDescent="0.25">
      <c r="B1216" s="257">
        <v>1153</v>
      </c>
      <c r="C1216" s="256">
        <v>129.96477804606985</v>
      </c>
    </row>
    <row r="1217" spans="2:3" x14ac:dyDescent="0.25">
      <c r="B1217" s="257">
        <v>1154</v>
      </c>
      <c r="C1217" s="256">
        <v>144.93331439466354</v>
      </c>
    </row>
    <row r="1218" spans="2:3" x14ac:dyDescent="0.25">
      <c r="B1218" s="257">
        <v>1155</v>
      </c>
      <c r="C1218" s="256">
        <v>132.86206205808816</v>
      </c>
    </row>
    <row r="1219" spans="2:3" x14ac:dyDescent="0.25">
      <c r="B1219" s="257">
        <v>1156</v>
      </c>
      <c r="C1219" s="256">
        <v>81.108547892706795</v>
      </c>
    </row>
    <row r="1220" spans="2:3" x14ac:dyDescent="0.25">
      <c r="B1220" s="257">
        <v>1157</v>
      </c>
      <c r="C1220" s="256">
        <v>87.482406809744333</v>
      </c>
    </row>
    <row r="1221" spans="2:3" x14ac:dyDescent="0.25">
      <c r="B1221" s="257">
        <v>1158</v>
      </c>
      <c r="C1221" s="256">
        <v>149.44261008665353</v>
      </c>
    </row>
    <row r="1222" spans="2:3" x14ac:dyDescent="0.25">
      <c r="B1222" s="257">
        <v>1159</v>
      </c>
      <c r="C1222" s="256">
        <v>122.33557130924777</v>
      </c>
    </row>
    <row r="1223" spans="2:3" x14ac:dyDescent="0.25">
      <c r="B1223" s="257">
        <v>1160</v>
      </c>
      <c r="C1223" s="256">
        <v>83.039084528802704</v>
      </c>
    </row>
    <row r="1224" spans="2:3" x14ac:dyDescent="0.25">
      <c r="B1224" s="257">
        <v>1161</v>
      </c>
      <c r="C1224" s="256">
        <v>72.490277820931411</v>
      </c>
    </row>
    <row r="1225" spans="2:3" x14ac:dyDescent="0.25">
      <c r="B1225" s="257">
        <v>1162</v>
      </c>
      <c r="C1225" s="256">
        <v>92.576561625321233</v>
      </c>
    </row>
    <row r="1226" spans="2:3" x14ac:dyDescent="0.25">
      <c r="B1226" s="257">
        <v>1163</v>
      </c>
      <c r="C1226" s="256">
        <v>131.02251267167438</v>
      </c>
    </row>
    <row r="1227" spans="2:3" x14ac:dyDescent="0.25">
      <c r="B1227" s="257">
        <v>1164</v>
      </c>
      <c r="C1227" s="256">
        <v>144.71384314182961</v>
      </c>
    </row>
    <row r="1228" spans="2:3" x14ac:dyDescent="0.25">
      <c r="B1228" s="257">
        <v>1165</v>
      </c>
      <c r="C1228" s="256">
        <v>122.99900940598468</v>
      </c>
    </row>
    <row r="1229" spans="2:3" x14ac:dyDescent="0.25">
      <c r="B1229" s="257">
        <v>1166</v>
      </c>
      <c r="C1229" s="256">
        <v>153.41118371149253</v>
      </c>
    </row>
    <row r="1230" spans="2:3" x14ac:dyDescent="0.25">
      <c r="B1230" s="257">
        <v>1167</v>
      </c>
      <c r="C1230" s="256">
        <v>157.91961534312563</v>
      </c>
    </row>
    <row r="1231" spans="2:3" x14ac:dyDescent="0.25">
      <c r="B1231" s="257">
        <v>1168</v>
      </c>
      <c r="C1231" s="256">
        <v>101.02994125325031</v>
      </c>
    </row>
    <row r="1232" spans="2:3" x14ac:dyDescent="0.25">
      <c r="B1232" s="257">
        <v>1169</v>
      </c>
      <c r="C1232" s="256">
        <v>114.99474669564079</v>
      </c>
    </row>
    <row r="1233" spans="2:3" x14ac:dyDescent="0.25">
      <c r="B1233" s="257">
        <v>1170</v>
      </c>
      <c r="C1233" s="256">
        <v>117.39837098851456</v>
      </c>
    </row>
    <row r="1234" spans="2:3" x14ac:dyDescent="0.25">
      <c r="B1234" s="257">
        <v>1171</v>
      </c>
      <c r="C1234" s="256">
        <v>133.83409336171655</v>
      </c>
    </row>
    <row r="1235" spans="2:3" x14ac:dyDescent="0.25">
      <c r="B1235" s="257">
        <v>1172</v>
      </c>
      <c r="C1235" s="256">
        <v>168.8867878446041</v>
      </c>
    </row>
    <row r="1236" spans="2:3" x14ac:dyDescent="0.25">
      <c r="B1236" s="257">
        <v>1173</v>
      </c>
      <c r="C1236" s="256">
        <v>114.83366348210261</v>
      </c>
    </row>
    <row r="1237" spans="2:3" x14ac:dyDescent="0.25">
      <c r="B1237" s="257">
        <v>1174</v>
      </c>
      <c r="C1237" s="256">
        <v>126.23665428610492</v>
      </c>
    </row>
    <row r="1238" spans="2:3" x14ac:dyDescent="0.25">
      <c r="B1238" s="257">
        <v>1175</v>
      </c>
      <c r="C1238" s="256">
        <v>102.14374074543034</v>
      </c>
    </row>
    <row r="1239" spans="2:3" x14ac:dyDescent="0.25">
      <c r="B1239" s="257">
        <v>1176</v>
      </c>
      <c r="C1239" s="256">
        <v>132.46548361558771</v>
      </c>
    </row>
    <row r="1240" spans="2:3" x14ac:dyDescent="0.25">
      <c r="B1240" s="257">
        <v>1177</v>
      </c>
      <c r="C1240" s="256">
        <v>88.061971084159381</v>
      </c>
    </row>
    <row r="1241" spans="2:3" x14ac:dyDescent="0.25">
      <c r="B1241" s="257">
        <v>1178</v>
      </c>
      <c r="C1241" s="256">
        <v>116.09964486131989</v>
      </c>
    </row>
    <row r="1242" spans="2:3" x14ac:dyDescent="0.25">
      <c r="B1242" s="257">
        <v>1179</v>
      </c>
      <c r="C1242" s="256">
        <v>151.5397503409815</v>
      </c>
    </row>
    <row r="1243" spans="2:3" x14ac:dyDescent="0.25">
      <c r="B1243" s="257">
        <v>1180</v>
      </c>
      <c r="C1243" s="256">
        <v>97.688633925294624</v>
      </c>
    </row>
    <row r="1244" spans="2:3" x14ac:dyDescent="0.25">
      <c r="B1244" s="257">
        <v>1181</v>
      </c>
      <c r="C1244" s="256">
        <v>37.138730801140539</v>
      </c>
    </row>
    <row r="1245" spans="2:3" x14ac:dyDescent="0.25">
      <c r="B1245" s="257">
        <v>1182</v>
      </c>
      <c r="C1245" s="256">
        <v>94.162333960701829</v>
      </c>
    </row>
    <row r="1246" spans="2:3" x14ac:dyDescent="0.25">
      <c r="B1246" s="257">
        <v>1183</v>
      </c>
      <c r="C1246" s="256">
        <v>111.38155737536799</v>
      </c>
    </row>
    <row r="1247" spans="2:3" x14ac:dyDescent="0.25">
      <c r="B1247" s="257">
        <v>1184</v>
      </c>
      <c r="C1247" s="256">
        <v>124.1550291509222</v>
      </c>
    </row>
    <row r="1248" spans="2:3" x14ac:dyDescent="0.25">
      <c r="B1248" s="257">
        <v>1185</v>
      </c>
      <c r="C1248" s="256">
        <v>99.075519382642966</v>
      </c>
    </row>
    <row r="1249" spans="2:3" x14ac:dyDescent="0.25">
      <c r="B1249" s="257">
        <v>1186</v>
      </c>
      <c r="C1249" s="256">
        <v>139.4964564219905</v>
      </c>
    </row>
    <row r="1250" spans="2:3" x14ac:dyDescent="0.25">
      <c r="B1250" s="257">
        <v>1187</v>
      </c>
      <c r="C1250" s="256">
        <v>165.46750673783799</v>
      </c>
    </row>
    <row r="1251" spans="2:3" x14ac:dyDescent="0.25">
      <c r="B1251" s="257">
        <v>1188</v>
      </c>
      <c r="C1251" s="256">
        <v>158.95859706146447</v>
      </c>
    </row>
    <row r="1252" spans="2:3" x14ac:dyDescent="0.25">
      <c r="B1252" s="257">
        <v>1189</v>
      </c>
      <c r="C1252" s="256">
        <v>166.17701906449071</v>
      </c>
    </row>
    <row r="1253" spans="2:3" x14ac:dyDescent="0.25">
      <c r="B1253" s="257">
        <v>1190</v>
      </c>
      <c r="C1253" s="256">
        <v>140.6273771076803</v>
      </c>
    </row>
    <row r="1254" spans="2:3" x14ac:dyDescent="0.25">
      <c r="B1254" s="257">
        <v>1191</v>
      </c>
      <c r="C1254" s="256">
        <v>85.142828024033065</v>
      </c>
    </row>
    <row r="1255" spans="2:3" x14ac:dyDescent="0.25">
      <c r="B1255" s="257">
        <v>1192</v>
      </c>
      <c r="C1255" s="256">
        <v>141.23825798728336</v>
      </c>
    </row>
    <row r="1256" spans="2:3" x14ac:dyDescent="0.25">
      <c r="B1256" s="257">
        <v>1193</v>
      </c>
      <c r="C1256" s="256">
        <v>131.4251661800092</v>
      </c>
    </row>
    <row r="1257" spans="2:3" x14ac:dyDescent="0.25">
      <c r="B1257" s="257">
        <v>1194</v>
      </c>
      <c r="C1257" s="256">
        <v>125.784671113591</v>
      </c>
    </row>
    <row r="1258" spans="2:3" x14ac:dyDescent="0.25">
      <c r="B1258" s="257">
        <v>1195</v>
      </c>
      <c r="C1258" s="256">
        <v>102.94058497165642</v>
      </c>
    </row>
    <row r="1259" spans="2:3" x14ac:dyDescent="0.25">
      <c r="B1259" s="257">
        <v>1196</v>
      </c>
      <c r="C1259" s="256">
        <v>111.33333721727266</v>
      </c>
    </row>
    <row r="1260" spans="2:3" x14ac:dyDescent="0.25">
      <c r="B1260" s="257">
        <v>1197</v>
      </c>
      <c r="C1260" s="256">
        <v>116.20505716147963</v>
      </c>
    </row>
    <row r="1261" spans="2:3" x14ac:dyDescent="0.25">
      <c r="B1261" s="257">
        <v>1198</v>
      </c>
      <c r="C1261" s="256">
        <v>97.361509743476972</v>
      </c>
    </row>
    <row r="1262" spans="2:3" x14ac:dyDescent="0.25">
      <c r="B1262" s="257">
        <v>1199</v>
      </c>
      <c r="C1262" s="256">
        <v>109.09620286149266</v>
      </c>
    </row>
    <row r="1263" spans="2:3" x14ac:dyDescent="0.25">
      <c r="B1263" s="257">
        <v>1200</v>
      </c>
      <c r="C1263" s="256">
        <v>107.24639885961165</v>
      </c>
    </row>
    <row r="1264" spans="2:3" x14ac:dyDescent="0.25">
      <c r="B1264" s="257">
        <v>1201</v>
      </c>
      <c r="C1264" s="256">
        <v>153.87447960035476</v>
      </c>
    </row>
    <row r="1265" spans="2:3" x14ac:dyDescent="0.25">
      <c r="B1265" s="257">
        <v>1202</v>
      </c>
      <c r="C1265" s="256">
        <v>135.54202717185404</v>
      </c>
    </row>
    <row r="1266" spans="2:3" x14ac:dyDescent="0.25">
      <c r="B1266" s="257">
        <v>1203</v>
      </c>
      <c r="C1266" s="256">
        <v>127.00833558322847</v>
      </c>
    </row>
    <row r="1267" spans="2:3" x14ac:dyDescent="0.25">
      <c r="B1267" s="257">
        <v>1204</v>
      </c>
      <c r="C1267" s="256">
        <v>113.28508022857163</v>
      </c>
    </row>
    <row r="1268" spans="2:3" x14ac:dyDescent="0.25">
      <c r="B1268" s="257">
        <v>1205</v>
      </c>
      <c r="C1268" s="256">
        <v>73.463110472410818</v>
      </c>
    </row>
    <row r="1269" spans="2:3" x14ac:dyDescent="0.25">
      <c r="B1269" s="257">
        <v>1206</v>
      </c>
      <c r="C1269" s="256">
        <v>104.56678153235842</v>
      </c>
    </row>
    <row r="1270" spans="2:3" x14ac:dyDescent="0.25">
      <c r="B1270" s="257">
        <v>1207</v>
      </c>
      <c r="C1270" s="256">
        <v>126.85397889599075</v>
      </c>
    </row>
    <row r="1271" spans="2:3" x14ac:dyDescent="0.25">
      <c r="B1271" s="257">
        <v>1208</v>
      </c>
      <c r="C1271" s="256">
        <v>102.28516688089971</v>
      </c>
    </row>
    <row r="1272" spans="2:3" x14ac:dyDescent="0.25">
      <c r="B1272" s="257">
        <v>1209</v>
      </c>
      <c r="C1272" s="256">
        <v>89.906561331102097</v>
      </c>
    </row>
    <row r="1273" spans="2:3" x14ac:dyDescent="0.25">
      <c r="B1273" s="257">
        <v>1210</v>
      </c>
      <c r="C1273" s="256">
        <v>111.73017643252824</v>
      </c>
    </row>
    <row r="1274" spans="2:3" x14ac:dyDescent="0.25">
      <c r="B1274" s="257">
        <v>1211</v>
      </c>
      <c r="C1274" s="256">
        <v>149.92095432499215</v>
      </c>
    </row>
    <row r="1275" spans="2:3" x14ac:dyDescent="0.25">
      <c r="B1275" s="257">
        <v>1212</v>
      </c>
      <c r="C1275" s="256">
        <v>145.86787159656822</v>
      </c>
    </row>
    <row r="1276" spans="2:3" x14ac:dyDescent="0.25">
      <c r="B1276" s="257">
        <v>1213</v>
      </c>
      <c r="C1276" s="256">
        <v>121.995366320866</v>
      </c>
    </row>
    <row r="1277" spans="2:3" x14ac:dyDescent="0.25">
      <c r="B1277" s="257">
        <v>1214</v>
      </c>
      <c r="C1277" s="256">
        <v>171.28958359803204</v>
      </c>
    </row>
    <row r="1278" spans="2:3" x14ac:dyDescent="0.25">
      <c r="B1278" s="257">
        <v>1215</v>
      </c>
      <c r="C1278" s="256">
        <v>131.80865783381273</v>
      </c>
    </row>
    <row r="1279" spans="2:3" x14ac:dyDescent="0.25">
      <c r="B1279" s="257">
        <v>1216</v>
      </c>
      <c r="C1279" s="256">
        <v>86.707311009859637</v>
      </c>
    </row>
    <row r="1280" spans="2:3" x14ac:dyDescent="0.25">
      <c r="B1280" s="257">
        <v>1217</v>
      </c>
      <c r="C1280" s="256">
        <v>82.949496750955134</v>
      </c>
    </row>
    <row r="1281" spans="2:3" x14ac:dyDescent="0.25">
      <c r="B1281" s="257">
        <v>1218</v>
      </c>
      <c r="C1281" s="256">
        <v>136.27532223892572</v>
      </c>
    </row>
    <row r="1282" spans="2:3" x14ac:dyDescent="0.25">
      <c r="B1282" s="257">
        <v>1219</v>
      </c>
      <c r="C1282" s="256">
        <v>167.91753940973675</v>
      </c>
    </row>
    <row r="1283" spans="2:3" x14ac:dyDescent="0.25">
      <c r="B1283" s="257">
        <v>1220</v>
      </c>
      <c r="C1283" s="256">
        <v>109.69265649300735</v>
      </c>
    </row>
    <row r="1284" spans="2:3" x14ac:dyDescent="0.25">
      <c r="B1284" s="257">
        <v>1221</v>
      </c>
      <c r="C1284" s="256">
        <v>83.20034328425939</v>
      </c>
    </row>
    <row r="1285" spans="2:3" x14ac:dyDescent="0.25">
      <c r="B1285" s="257">
        <v>1222</v>
      </c>
      <c r="C1285" s="256">
        <v>112.05887916573114</v>
      </c>
    </row>
    <row r="1286" spans="2:3" x14ac:dyDescent="0.25">
      <c r="B1286" s="257">
        <v>1223</v>
      </c>
      <c r="C1286" s="256">
        <v>87.786245870581865</v>
      </c>
    </row>
    <row r="1287" spans="2:3" x14ac:dyDescent="0.25">
      <c r="B1287" s="257">
        <v>1224</v>
      </c>
      <c r="C1287" s="256">
        <v>95.20639341196599</v>
      </c>
    </row>
    <row r="1288" spans="2:3" x14ac:dyDescent="0.25">
      <c r="B1288" s="257">
        <v>1225</v>
      </c>
      <c r="C1288" s="256">
        <v>102.30071094322744</v>
      </c>
    </row>
    <row r="1289" spans="2:3" x14ac:dyDescent="0.25">
      <c r="B1289" s="257">
        <v>1226</v>
      </c>
      <c r="C1289" s="256">
        <v>86.412373851357174</v>
      </c>
    </row>
    <row r="1290" spans="2:3" x14ac:dyDescent="0.25">
      <c r="B1290" s="257">
        <v>1227</v>
      </c>
      <c r="C1290" s="256">
        <v>122.782603026667</v>
      </c>
    </row>
    <row r="1291" spans="2:3" x14ac:dyDescent="0.25">
      <c r="B1291" s="257">
        <v>1228</v>
      </c>
      <c r="C1291" s="256">
        <v>91.004499299877608</v>
      </c>
    </row>
    <row r="1292" spans="2:3" x14ac:dyDescent="0.25">
      <c r="B1292" s="257">
        <v>1229</v>
      </c>
      <c r="C1292" s="256">
        <v>98.420225773755419</v>
      </c>
    </row>
    <row r="1293" spans="2:3" x14ac:dyDescent="0.25">
      <c r="B1293" s="257">
        <v>1230</v>
      </c>
      <c r="C1293" s="256">
        <v>80.515349285733677</v>
      </c>
    </row>
    <row r="1294" spans="2:3" x14ac:dyDescent="0.25">
      <c r="B1294" s="257">
        <v>1231</v>
      </c>
      <c r="C1294" s="256">
        <v>94.733219236126686</v>
      </c>
    </row>
    <row r="1295" spans="2:3" x14ac:dyDescent="0.25">
      <c r="B1295" s="257">
        <v>1232</v>
      </c>
      <c r="C1295" s="256">
        <v>113.67739747561379</v>
      </c>
    </row>
    <row r="1296" spans="2:3" x14ac:dyDescent="0.25">
      <c r="B1296" s="257">
        <v>1233</v>
      </c>
      <c r="C1296" s="256">
        <v>115.05874282275185</v>
      </c>
    </row>
    <row r="1297" spans="2:3" x14ac:dyDescent="0.25">
      <c r="B1297" s="257">
        <v>1234</v>
      </c>
      <c r="C1297" s="256">
        <v>131.65065463531741</v>
      </c>
    </row>
    <row r="1298" spans="2:3" x14ac:dyDescent="0.25">
      <c r="B1298" s="257">
        <v>1235</v>
      </c>
      <c r="C1298" s="256">
        <v>147.09868186684079</v>
      </c>
    </row>
    <row r="1299" spans="2:3" x14ac:dyDescent="0.25">
      <c r="B1299" s="257">
        <v>1236</v>
      </c>
      <c r="C1299" s="256">
        <v>128.70815743738109</v>
      </c>
    </row>
    <row r="1300" spans="2:3" x14ac:dyDescent="0.25">
      <c r="B1300" s="257">
        <v>1237</v>
      </c>
      <c r="C1300" s="256">
        <v>126.24102888568484</v>
      </c>
    </row>
    <row r="1301" spans="2:3" x14ac:dyDescent="0.25">
      <c r="B1301" s="257">
        <v>1238</v>
      </c>
      <c r="C1301" s="256">
        <v>111.14127649418347</v>
      </c>
    </row>
    <row r="1302" spans="2:3" x14ac:dyDescent="0.25">
      <c r="B1302" s="257">
        <v>1239</v>
      </c>
      <c r="C1302" s="256">
        <v>110.85439282471899</v>
      </c>
    </row>
    <row r="1303" spans="2:3" x14ac:dyDescent="0.25">
      <c r="B1303" s="257">
        <v>1240</v>
      </c>
      <c r="C1303" s="256">
        <v>121.01156100431534</v>
      </c>
    </row>
    <row r="1304" spans="2:3" x14ac:dyDescent="0.25">
      <c r="B1304" s="257">
        <v>1241</v>
      </c>
      <c r="C1304" s="256">
        <v>178.94646180913779</v>
      </c>
    </row>
    <row r="1305" spans="2:3" x14ac:dyDescent="0.25">
      <c r="B1305" s="257">
        <v>1242</v>
      </c>
      <c r="C1305" s="256">
        <v>116.88395833934121</v>
      </c>
    </row>
    <row r="1306" spans="2:3" x14ac:dyDescent="0.25">
      <c r="B1306" s="257">
        <v>1243</v>
      </c>
      <c r="C1306" s="256">
        <v>114.79744009679931</v>
      </c>
    </row>
    <row r="1307" spans="2:3" x14ac:dyDescent="0.25">
      <c r="B1307" s="257">
        <v>1244</v>
      </c>
      <c r="C1307" s="256">
        <v>141.38601149256749</v>
      </c>
    </row>
    <row r="1308" spans="2:3" x14ac:dyDescent="0.25">
      <c r="B1308" s="257">
        <v>1245</v>
      </c>
      <c r="C1308" s="256">
        <v>154.4921153735246</v>
      </c>
    </row>
    <row r="1309" spans="2:3" x14ac:dyDescent="0.25">
      <c r="B1309" s="257">
        <v>1246</v>
      </c>
      <c r="C1309" s="256">
        <v>134.3379689212349</v>
      </c>
    </row>
    <row r="1310" spans="2:3" x14ac:dyDescent="0.25">
      <c r="B1310" s="257">
        <v>1247</v>
      </c>
      <c r="C1310" s="256">
        <v>158.97595327739907</v>
      </c>
    </row>
    <row r="1311" spans="2:3" x14ac:dyDescent="0.25">
      <c r="B1311" s="257">
        <v>1248</v>
      </c>
      <c r="C1311" s="256">
        <v>123.9044869250142</v>
      </c>
    </row>
    <row r="1312" spans="2:3" x14ac:dyDescent="0.25">
      <c r="B1312" s="257">
        <v>1249</v>
      </c>
      <c r="C1312" s="256">
        <v>131.95481296288258</v>
      </c>
    </row>
    <row r="1313" spans="2:3" x14ac:dyDescent="0.25">
      <c r="B1313" s="257">
        <v>1250</v>
      </c>
      <c r="C1313" s="256">
        <v>104.43021997399707</v>
      </c>
    </row>
    <row r="1314" spans="2:3" x14ac:dyDescent="0.25">
      <c r="B1314" s="257">
        <v>1251</v>
      </c>
      <c r="C1314" s="256">
        <v>110.31698410438396</v>
      </c>
    </row>
    <row r="1315" spans="2:3" x14ac:dyDescent="0.25">
      <c r="B1315" s="257">
        <v>1252</v>
      </c>
      <c r="C1315" s="256">
        <v>149.89627242690281</v>
      </c>
    </row>
    <row r="1316" spans="2:3" x14ac:dyDescent="0.25">
      <c r="B1316" s="257">
        <v>1253</v>
      </c>
      <c r="C1316" s="256">
        <v>141.0141419264034</v>
      </c>
    </row>
    <row r="1317" spans="2:3" x14ac:dyDescent="0.25">
      <c r="B1317" s="257">
        <v>1254</v>
      </c>
      <c r="C1317" s="256">
        <v>101.58754175713518</v>
      </c>
    </row>
    <row r="1318" spans="2:3" x14ac:dyDescent="0.25">
      <c r="B1318" s="257">
        <v>1255</v>
      </c>
      <c r="C1318" s="256">
        <v>104.16966902519307</v>
      </c>
    </row>
    <row r="1319" spans="2:3" x14ac:dyDescent="0.25">
      <c r="B1319" s="257">
        <v>1256</v>
      </c>
      <c r="C1319" s="256">
        <v>128.08391850859385</v>
      </c>
    </row>
    <row r="1320" spans="2:3" x14ac:dyDescent="0.25">
      <c r="B1320" s="257">
        <v>1257</v>
      </c>
      <c r="C1320" s="256">
        <v>111.57176790875565</v>
      </c>
    </row>
    <row r="1321" spans="2:3" x14ac:dyDescent="0.25">
      <c r="B1321" s="257">
        <v>1258</v>
      </c>
      <c r="C1321" s="256">
        <v>122.68110343324618</v>
      </c>
    </row>
    <row r="1322" spans="2:3" x14ac:dyDescent="0.25">
      <c r="B1322" s="257">
        <v>1259</v>
      </c>
      <c r="C1322" s="256">
        <v>145.79344457753635</v>
      </c>
    </row>
    <row r="1323" spans="2:3" x14ac:dyDescent="0.25">
      <c r="B1323" s="257">
        <v>1260</v>
      </c>
      <c r="C1323" s="256">
        <v>78.108154877985044</v>
      </c>
    </row>
    <row r="1324" spans="2:3" x14ac:dyDescent="0.25">
      <c r="B1324" s="257">
        <v>1261</v>
      </c>
      <c r="C1324" s="256">
        <v>105.45747597149301</v>
      </c>
    </row>
    <row r="1325" spans="2:3" x14ac:dyDescent="0.25">
      <c r="B1325" s="257">
        <v>1262</v>
      </c>
      <c r="C1325" s="256">
        <v>166.49107864772594</v>
      </c>
    </row>
    <row r="1326" spans="2:3" x14ac:dyDescent="0.25">
      <c r="B1326" s="257">
        <v>1263</v>
      </c>
      <c r="C1326" s="256">
        <v>81.559251546855791</v>
      </c>
    </row>
    <row r="1327" spans="2:3" x14ac:dyDescent="0.25">
      <c r="B1327" s="257">
        <v>1264</v>
      </c>
      <c r="C1327" s="256">
        <v>134.59565006584108</v>
      </c>
    </row>
    <row r="1328" spans="2:3" x14ac:dyDescent="0.25">
      <c r="B1328" s="257">
        <v>1265</v>
      </c>
      <c r="C1328" s="256">
        <v>101.81901774646262</v>
      </c>
    </row>
    <row r="1329" spans="2:3" x14ac:dyDescent="0.25">
      <c r="B1329" s="257">
        <v>1266</v>
      </c>
      <c r="C1329" s="256">
        <v>101.41501435568604</v>
      </c>
    </row>
    <row r="1330" spans="2:3" x14ac:dyDescent="0.25">
      <c r="B1330" s="257">
        <v>1267</v>
      </c>
      <c r="C1330" s="256">
        <v>68.69208383666718</v>
      </c>
    </row>
    <row r="1331" spans="2:3" x14ac:dyDescent="0.25">
      <c r="B1331" s="257">
        <v>1268</v>
      </c>
      <c r="C1331" s="256">
        <v>146.74169860553388</v>
      </c>
    </row>
    <row r="1332" spans="2:3" x14ac:dyDescent="0.25">
      <c r="B1332" s="257">
        <v>1269</v>
      </c>
      <c r="C1332" s="256">
        <v>101.74756679694447</v>
      </c>
    </row>
    <row r="1333" spans="2:3" x14ac:dyDescent="0.25">
      <c r="B1333" s="257">
        <v>1270</v>
      </c>
      <c r="C1333" s="256">
        <v>172.6818689905063</v>
      </c>
    </row>
    <row r="1334" spans="2:3" x14ac:dyDescent="0.25">
      <c r="B1334" s="257">
        <v>1271</v>
      </c>
      <c r="C1334" s="256">
        <v>126.77753830214387</v>
      </c>
    </row>
    <row r="1335" spans="2:3" x14ac:dyDescent="0.25">
      <c r="B1335" s="257">
        <v>1272</v>
      </c>
      <c r="C1335" s="256">
        <v>122.31699712132703</v>
      </c>
    </row>
    <row r="1336" spans="2:3" x14ac:dyDescent="0.25">
      <c r="B1336" s="257">
        <v>1273</v>
      </c>
      <c r="C1336" s="256">
        <v>98.455784384449643</v>
      </c>
    </row>
    <row r="1337" spans="2:3" x14ac:dyDescent="0.25">
      <c r="B1337" s="257">
        <v>1274</v>
      </c>
      <c r="C1337" s="256">
        <v>103.27306441824396</v>
      </c>
    </row>
    <row r="1338" spans="2:3" x14ac:dyDescent="0.25">
      <c r="B1338" s="257">
        <v>1275</v>
      </c>
      <c r="C1338" s="256">
        <v>156.33519271893223</v>
      </c>
    </row>
    <row r="1339" spans="2:3" x14ac:dyDescent="0.25">
      <c r="B1339" s="257">
        <v>1276</v>
      </c>
      <c r="C1339" s="256">
        <v>123.88278954346144</v>
      </c>
    </row>
    <row r="1340" spans="2:3" x14ac:dyDescent="0.25">
      <c r="B1340" s="257">
        <v>1277</v>
      </c>
      <c r="C1340" s="256">
        <v>104.93987192390912</v>
      </c>
    </row>
    <row r="1341" spans="2:3" x14ac:dyDescent="0.25">
      <c r="B1341" s="257">
        <v>1278</v>
      </c>
      <c r="C1341" s="256">
        <v>126.51864419207068</v>
      </c>
    </row>
    <row r="1342" spans="2:3" x14ac:dyDescent="0.25">
      <c r="B1342" s="257">
        <v>1279</v>
      </c>
      <c r="C1342" s="256">
        <v>91.711129846995007</v>
      </c>
    </row>
    <row r="1343" spans="2:3" x14ac:dyDescent="0.25">
      <c r="B1343" s="257">
        <v>1280</v>
      </c>
      <c r="C1343" s="256">
        <v>118.79820850525648</v>
      </c>
    </row>
    <row r="1344" spans="2:3" x14ac:dyDescent="0.25">
      <c r="B1344" s="257">
        <v>1281</v>
      </c>
      <c r="C1344" s="256">
        <v>136.83212960379885</v>
      </c>
    </row>
    <row r="1345" spans="2:3" x14ac:dyDescent="0.25">
      <c r="B1345" s="257">
        <v>1282</v>
      </c>
      <c r="C1345" s="256">
        <v>161.20694914748952</v>
      </c>
    </row>
    <row r="1346" spans="2:3" x14ac:dyDescent="0.25">
      <c r="B1346" s="257">
        <v>1283</v>
      </c>
      <c r="C1346" s="256">
        <v>74.113915812253794</v>
      </c>
    </row>
    <row r="1347" spans="2:3" x14ac:dyDescent="0.25">
      <c r="B1347" s="257">
        <v>1284</v>
      </c>
      <c r="C1347" s="256">
        <v>81.625800448759492</v>
      </c>
    </row>
    <row r="1348" spans="2:3" x14ac:dyDescent="0.25">
      <c r="B1348" s="257">
        <v>1285</v>
      </c>
      <c r="C1348" s="256">
        <v>136.85742055336308</v>
      </c>
    </row>
    <row r="1349" spans="2:3" x14ac:dyDescent="0.25">
      <c r="B1349" s="257">
        <v>1286</v>
      </c>
      <c r="C1349" s="256">
        <v>147.52086878531495</v>
      </c>
    </row>
    <row r="1350" spans="2:3" x14ac:dyDescent="0.25">
      <c r="B1350" s="257">
        <v>1287</v>
      </c>
      <c r="C1350" s="256">
        <v>121.21745484960613</v>
      </c>
    </row>
    <row r="1351" spans="2:3" x14ac:dyDescent="0.25">
      <c r="B1351" s="257">
        <v>1288</v>
      </c>
      <c r="C1351" s="256">
        <v>78.929130002805977</v>
      </c>
    </row>
    <row r="1352" spans="2:3" x14ac:dyDescent="0.25">
      <c r="B1352" s="257">
        <v>1289</v>
      </c>
      <c r="C1352" s="256">
        <v>115.57433261492397</v>
      </c>
    </row>
    <row r="1353" spans="2:3" x14ac:dyDescent="0.25">
      <c r="B1353" s="257">
        <v>1290</v>
      </c>
      <c r="C1353" s="256">
        <v>102.26113533306548</v>
      </c>
    </row>
    <row r="1354" spans="2:3" x14ac:dyDescent="0.25">
      <c r="B1354" s="257">
        <v>1291</v>
      </c>
      <c r="C1354" s="256">
        <v>121.3579158755507</v>
      </c>
    </row>
    <row r="1355" spans="2:3" x14ac:dyDescent="0.25">
      <c r="B1355" s="257">
        <v>1292</v>
      </c>
      <c r="C1355" s="256">
        <v>91.085299839255043</v>
      </c>
    </row>
    <row r="1356" spans="2:3" x14ac:dyDescent="0.25">
      <c r="B1356" s="257">
        <v>1293</v>
      </c>
      <c r="C1356" s="256">
        <v>141.51255016789065</v>
      </c>
    </row>
    <row r="1357" spans="2:3" x14ac:dyDescent="0.25">
      <c r="B1357" s="257">
        <v>1294</v>
      </c>
      <c r="C1357" s="256">
        <v>114.35725005341371</v>
      </c>
    </row>
    <row r="1358" spans="2:3" x14ac:dyDescent="0.25">
      <c r="B1358" s="257">
        <v>1295</v>
      </c>
      <c r="C1358" s="256">
        <v>139.81225167154284</v>
      </c>
    </row>
    <row r="1359" spans="2:3" x14ac:dyDescent="0.25">
      <c r="B1359" s="257">
        <v>1296</v>
      </c>
      <c r="C1359" s="256">
        <v>140.11340967636355</v>
      </c>
    </row>
    <row r="1360" spans="2:3" x14ac:dyDescent="0.25">
      <c r="B1360" s="257">
        <v>1297</v>
      </c>
      <c r="C1360" s="256">
        <v>130.81627336927872</v>
      </c>
    </row>
    <row r="1361" spans="2:3" x14ac:dyDescent="0.25">
      <c r="B1361" s="257">
        <v>1298</v>
      </c>
      <c r="C1361" s="256">
        <v>133.5094357082823</v>
      </c>
    </row>
    <row r="1362" spans="2:3" x14ac:dyDescent="0.25">
      <c r="B1362" s="257">
        <v>1299</v>
      </c>
      <c r="C1362" s="256">
        <v>127.07034273000443</v>
      </c>
    </row>
    <row r="1363" spans="2:3" x14ac:dyDescent="0.25">
      <c r="B1363" s="257">
        <v>1300</v>
      </c>
      <c r="C1363" s="256">
        <v>161.23261944487439</v>
      </c>
    </row>
    <row r="1364" spans="2:3" x14ac:dyDescent="0.25">
      <c r="B1364" s="257">
        <v>1301</v>
      </c>
      <c r="C1364" s="256">
        <v>85.574761374287149</v>
      </c>
    </row>
    <row r="1365" spans="2:3" x14ac:dyDescent="0.25">
      <c r="B1365" s="257">
        <v>1302</v>
      </c>
      <c r="C1365" s="256">
        <v>150.18548359626323</v>
      </c>
    </row>
    <row r="1366" spans="2:3" x14ac:dyDescent="0.25">
      <c r="B1366" s="257">
        <v>1303</v>
      </c>
      <c r="C1366" s="256">
        <v>151.63111302967013</v>
      </c>
    </row>
    <row r="1367" spans="2:3" x14ac:dyDescent="0.25">
      <c r="B1367" s="257">
        <v>1304</v>
      </c>
      <c r="C1367" s="256">
        <v>137.06854243223722</v>
      </c>
    </row>
    <row r="1368" spans="2:3" x14ac:dyDescent="0.25">
      <c r="B1368" s="257">
        <v>1305</v>
      </c>
      <c r="C1368" s="256">
        <v>158.31774811888465</v>
      </c>
    </row>
    <row r="1369" spans="2:3" x14ac:dyDescent="0.25">
      <c r="B1369" s="257">
        <v>1306</v>
      </c>
      <c r="C1369" s="256">
        <v>90.559849510072056</v>
      </c>
    </row>
    <row r="1370" spans="2:3" x14ac:dyDescent="0.25">
      <c r="B1370" s="257">
        <v>1307</v>
      </c>
      <c r="C1370" s="256">
        <v>140.02527958267237</v>
      </c>
    </row>
    <row r="1371" spans="2:3" x14ac:dyDescent="0.25">
      <c r="B1371" s="257">
        <v>1308</v>
      </c>
      <c r="C1371" s="256">
        <v>98.089380271227597</v>
      </c>
    </row>
    <row r="1372" spans="2:3" x14ac:dyDescent="0.25">
      <c r="B1372" s="257">
        <v>1309</v>
      </c>
      <c r="C1372" s="256">
        <v>77.683024611365468</v>
      </c>
    </row>
    <row r="1373" spans="2:3" x14ac:dyDescent="0.25">
      <c r="B1373" s="257">
        <v>1310</v>
      </c>
      <c r="C1373" s="256">
        <v>73.556232387206279</v>
      </c>
    </row>
    <row r="1374" spans="2:3" x14ac:dyDescent="0.25">
      <c r="B1374" s="257">
        <v>1311</v>
      </c>
      <c r="C1374" s="256">
        <v>88.450911783987394</v>
      </c>
    </row>
    <row r="1375" spans="2:3" x14ac:dyDescent="0.25">
      <c r="B1375" s="257">
        <v>1312</v>
      </c>
      <c r="C1375" s="256">
        <v>138.70849513241194</v>
      </c>
    </row>
    <row r="1376" spans="2:3" x14ac:dyDescent="0.25">
      <c r="B1376" s="257">
        <v>1313</v>
      </c>
      <c r="C1376" s="256">
        <v>148.96082220675754</v>
      </c>
    </row>
    <row r="1377" spans="2:3" x14ac:dyDescent="0.25">
      <c r="B1377" s="257">
        <v>1314</v>
      </c>
      <c r="C1377" s="256">
        <v>115.32972357536852</v>
      </c>
    </row>
    <row r="1378" spans="2:3" x14ac:dyDescent="0.25">
      <c r="B1378" s="257">
        <v>1315</v>
      </c>
      <c r="C1378" s="256">
        <v>95.681388785035111</v>
      </c>
    </row>
    <row r="1379" spans="2:3" x14ac:dyDescent="0.25">
      <c r="B1379" s="257">
        <v>1316</v>
      </c>
      <c r="C1379" s="256">
        <v>124.76002295047981</v>
      </c>
    </row>
    <row r="1380" spans="2:3" x14ac:dyDescent="0.25">
      <c r="B1380" s="257">
        <v>1317</v>
      </c>
      <c r="C1380" s="256">
        <v>138.45529627521182</v>
      </c>
    </row>
    <row r="1381" spans="2:3" x14ac:dyDescent="0.25">
      <c r="B1381" s="257">
        <v>1318</v>
      </c>
      <c r="C1381" s="256">
        <v>126.52577139391832</v>
      </c>
    </row>
    <row r="1382" spans="2:3" x14ac:dyDescent="0.25">
      <c r="B1382" s="257">
        <v>1319</v>
      </c>
      <c r="C1382" s="256">
        <v>76.908489941016356</v>
      </c>
    </row>
    <row r="1383" spans="2:3" x14ac:dyDescent="0.25">
      <c r="B1383" s="257">
        <v>1320</v>
      </c>
      <c r="C1383" s="256">
        <v>147.8695427680191</v>
      </c>
    </row>
    <row r="1384" spans="2:3" x14ac:dyDescent="0.25">
      <c r="B1384" s="257">
        <v>1321</v>
      </c>
      <c r="C1384" s="256">
        <v>88.489680854830041</v>
      </c>
    </row>
    <row r="1385" spans="2:3" x14ac:dyDescent="0.25">
      <c r="B1385" s="257">
        <v>1322</v>
      </c>
      <c r="C1385" s="256">
        <v>189.63158200680505</v>
      </c>
    </row>
    <row r="1386" spans="2:3" x14ac:dyDescent="0.25">
      <c r="B1386" s="257">
        <v>1323</v>
      </c>
      <c r="C1386" s="256">
        <v>113.20377666857974</v>
      </c>
    </row>
    <row r="1387" spans="2:3" x14ac:dyDescent="0.25">
      <c r="B1387" s="257">
        <v>1324</v>
      </c>
      <c r="C1387" s="256">
        <v>144.19383244390551</v>
      </c>
    </row>
    <row r="1388" spans="2:3" x14ac:dyDescent="0.25">
      <c r="B1388" s="257">
        <v>1325</v>
      </c>
      <c r="C1388" s="256">
        <v>112.32494203550638</v>
      </c>
    </row>
    <row r="1389" spans="2:3" x14ac:dyDescent="0.25">
      <c r="B1389" s="257">
        <v>1326</v>
      </c>
      <c r="C1389" s="256">
        <v>58.887925141251351</v>
      </c>
    </row>
    <row r="1390" spans="2:3" x14ac:dyDescent="0.25">
      <c r="B1390" s="257">
        <v>1327</v>
      </c>
      <c r="C1390" s="256">
        <v>125.6171418638931</v>
      </c>
    </row>
    <row r="1391" spans="2:3" x14ac:dyDescent="0.25">
      <c r="B1391" s="257">
        <v>1328</v>
      </c>
      <c r="C1391" s="256">
        <v>108.9351606084746</v>
      </c>
    </row>
    <row r="1392" spans="2:3" x14ac:dyDescent="0.25">
      <c r="B1392" s="257">
        <v>1329</v>
      </c>
      <c r="C1392" s="256">
        <v>116.56080878173432</v>
      </c>
    </row>
    <row r="1393" spans="2:3" x14ac:dyDescent="0.25">
      <c r="B1393" s="257">
        <v>1330</v>
      </c>
      <c r="C1393" s="256">
        <v>98.490194123042514</v>
      </c>
    </row>
    <row r="1394" spans="2:3" x14ac:dyDescent="0.25">
      <c r="B1394" s="257">
        <v>1331</v>
      </c>
      <c r="C1394" s="256">
        <v>130.32738719394524</v>
      </c>
    </row>
    <row r="1395" spans="2:3" x14ac:dyDescent="0.25">
      <c r="B1395" s="257">
        <v>1332</v>
      </c>
      <c r="C1395" s="256">
        <v>71.112741396485774</v>
      </c>
    </row>
    <row r="1396" spans="2:3" x14ac:dyDescent="0.25">
      <c r="B1396" s="257">
        <v>1333</v>
      </c>
      <c r="C1396" s="256">
        <v>103.10231217496658</v>
      </c>
    </row>
    <row r="1397" spans="2:3" x14ac:dyDescent="0.25">
      <c r="B1397" s="257">
        <v>1334</v>
      </c>
      <c r="C1397" s="256">
        <v>140.08133400565134</v>
      </c>
    </row>
    <row r="1398" spans="2:3" x14ac:dyDescent="0.25">
      <c r="B1398" s="257">
        <v>1335</v>
      </c>
      <c r="C1398" s="256">
        <v>118.59096028590952</v>
      </c>
    </row>
    <row r="1399" spans="2:3" x14ac:dyDescent="0.25">
      <c r="B1399" s="257">
        <v>1336</v>
      </c>
      <c r="C1399" s="256">
        <v>142.51755198284405</v>
      </c>
    </row>
    <row r="1400" spans="2:3" x14ac:dyDescent="0.25">
      <c r="B1400" s="257">
        <v>1337</v>
      </c>
      <c r="C1400" s="256">
        <v>130.02469667677124</v>
      </c>
    </row>
    <row r="1401" spans="2:3" x14ac:dyDescent="0.25">
      <c r="B1401" s="257">
        <v>1338</v>
      </c>
      <c r="C1401" s="256">
        <v>193.61663147019505</v>
      </c>
    </row>
    <row r="1402" spans="2:3" x14ac:dyDescent="0.25">
      <c r="B1402" s="257">
        <v>1339</v>
      </c>
      <c r="C1402" s="256">
        <v>122.03877375463762</v>
      </c>
    </row>
    <row r="1403" spans="2:3" x14ac:dyDescent="0.25">
      <c r="B1403" s="257">
        <v>1340</v>
      </c>
      <c r="C1403" s="256">
        <v>144.32561855294466</v>
      </c>
    </row>
    <row r="1404" spans="2:3" x14ac:dyDescent="0.25">
      <c r="B1404" s="257">
        <v>1341</v>
      </c>
      <c r="C1404" s="256">
        <v>129.7297281266072</v>
      </c>
    </row>
    <row r="1405" spans="2:3" x14ac:dyDescent="0.25">
      <c r="B1405" s="257">
        <v>1342</v>
      </c>
      <c r="C1405" s="256">
        <v>136.19680859942227</v>
      </c>
    </row>
    <row r="1406" spans="2:3" x14ac:dyDescent="0.25">
      <c r="B1406" s="257">
        <v>1343</v>
      </c>
      <c r="C1406" s="256">
        <v>89.510876468830176</v>
      </c>
    </row>
    <row r="1407" spans="2:3" x14ac:dyDescent="0.25">
      <c r="B1407" s="257">
        <v>1344</v>
      </c>
      <c r="C1407" s="256">
        <v>98.826802026479456</v>
      </c>
    </row>
    <row r="1408" spans="2:3" x14ac:dyDescent="0.25">
      <c r="B1408" s="257">
        <v>1345</v>
      </c>
      <c r="C1408" s="256">
        <v>132.12826854104659</v>
      </c>
    </row>
    <row r="1409" spans="2:3" x14ac:dyDescent="0.25">
      <c r="B1409" s="257">
        <v>1346</v>
      </c>
      <c r="C1409" s="256">
        <v>129.9321172516446</v>
      </c>
    </row>
    <row r="1410" spans="2:3" x14ac:dyDescent="0.25">
      <c r="B1410" s="257">
        <v>1347</v>
      </c>
      <c r="C1410" s="256">
        <v>82.023920011979726</v>
      </c>
    </row>
    <row r="1411" spans="2:3" x14ac:dyDescent="0.25">
      <c r="B1411" s="257">
        <v>1348</v>
      </c>
      <c r="C1411" s="256">
        <v>119.46369552650869</v>
      </c>
    </row>
    <row r="1412" spans="2:3" x14ac:dyDescent="0.25">
      <c r="B1412" s="257">
        <v>1349</v>
      </c>
      <c r="C1412" s="256">
        <v>85.953782956424376</v>
      </c>
    </row>
    <row r="1413" spans="2:3" x14ac:dyDescent="0.25">
      <c r="B1413" s="257">
        <v>1350</v>
      </c>
      <c r="C1413" s="256">
        <v>129.10616417535053</v>
      </c>
    </row>
    <row r="1414" spans="2:3" x14ac:dyDescent="0.25">
      <c r="B1414" s="257">
        <v>1351</v>
      </c>
      <c r="C1414" s="256">
        <v>142.00060238000279</v>
      </c>
    </row>
    <row r="1415" spans="2:3" x14ac:dyDescent="0.25">
      <c r="B1415" s="257">
        <v>1352</v>
      </c>
      <c r="C1415" s="256">
        <v>204.47793834843696</v>
      </c>
    </row>
    <row r="1416" spans="2:3" x14ac:dyDescent="0.25">
      <c r="B1416" s="257">
        <v>1353</v>
      </c>
      <c r="C1416" s="256">
        <v>80.372335882502043</v>
      </c>
    </row>
    <row r="1417" spans="2:3" x14ac:dyDescent="0.25">
      <c r="B1417" s="257">
        <v>1354</v>
      </c>
      <c r="C1417" s="256">
        <v>157.33134647212003</v>
      </c>
    </row>
    <row r="1418" spans="2:3" x14ac:dyDescent="0.25">
      <c r="B1418" s="257">
        <v>1355</v>
      </c>
      <c r="C1418" s="256">
        <v>187.47585915566208</v>
      </c>
    </row>
    <row r="1419" spans="2:3" x14ac:dyDescent="0.25">
      <c r="B1419" s="257">
        <v>1356</v>
      </c>
      <c r="C1419" s="256">
        <v>164.79401484826576</v>
      </c>
    </row>
    <row r="1420" spans="2:3" x14ac:dyDescent="0.25">
      <c r="B1420" s="257">
        <v>1357</v>
      </c>
      <c r="C1420" s="256">
        <v>66.722890074313852</v>
      </c>
    </row>
    <row r="1421" spans="2:3" x14ac:dyDescent="0.25">
      <c r="B1421" s="257">
        <v>1358</v>
      </c>
      <c r="C1421" s="256">
        <v>143.21840365761679</v>
      </c>
    </row>
    <row r="1422" spans="2:3" x14ac:dyDescent="0.25">
      <c r="B1422" s="257">
        <v>1359</v>
      </c>
      <c r="C1422" s="256">
        <v>100.04122879357799</v>
      </c>
    </row>
    <row r="1423" spans="2:3" x14ac:dyDescent="0.25">
      <c r="B1423" s="257">
        <v>1360</v>
      </c>
      <c r="C1423" s="256">
        <v>99.14679875549794</v>
      </c>
    </row>
    <row r="1424" spans="2:3" x14ac:dyDescent="0.25">
      <c r="B1424" s="257">
        <v>1361</v>
      </c>
      <c r="C1424" s="256">
        <v>156.02140979002669</v>
      </c>
    </row>
    <row r="1425" spans="2:3" x14ac:dyDescent="0.25">
      <c r="B1425" s="257">
        <v>1362</v>
      </c>
      <c r="C1425" s="256">
        <v>109.72050463691698</v>
      </c>
    </row>
    <row r="1426" spans="2:3" x14ac:dyDescent="0.25">
      <c r="B1426" s="257">
        <v>1363</v>
      </c>
      <c r="C1426" s="256">
        <v>146.04790238379002</v>
      </c>
    </row>
    <row r="1427" spans="2:3" x14ac:dyDescent="0.25">
      <c r="B1427" s="257">
        <v>1364</v>
      </c>
      <c r="C1427" s="256">
        <v>178.39680833820128</v>
      </c>
    </row>
    <row r="1428" spans="2:3" x14ac:dyDescent="0.25">
      <c r="B1428" s="257">
        <v>1365</v>
      </c>
      <c r="C1428" s="256">
        <v>100.58895188612522</v>
      </c>
    </row>
    <row r="1429" spans="2:3" x14ac:dyDescent="0.25">
      <c r="B1429" s="257">
        <v>1366</v>
      </c>
      <c r="C1429" s="256">
        <v>102.24792663384589</v>
      </c>
    </row>
    <row r="1430" spans="2:3" x14ac:dyDescent="0.25">
      <c r="B1430" s="257">
        <v>1367</v>
      </c>
      <c r="C1430" s="256">
        <v>102.7134786890025</v>
      </c>
    </row>
    <row r="1431" spans="2:3" x14ac:dyDescent="0.25">
      <c r="B1431" s="257">
        <v>1368</v>
      </c>
      <c r="C1431" s="256">
        <v>76.802883608346178</v>
      </c>
    </row>
    <row r="1432" spans="2:3" x14ac:dyDescent="0.25">
      <c r="B1432" s="257">
        <v>1369</v>
      </c>
      <c r="C1432" s="256">
        <v>98.73910050832896</v>
      </c>
    </row>
    <row r="1433" spans="2:3" x14ac:dyDescent="0.25">
      <c r="B1433" s="257">
        <v>1370</v>
      </c>
      <c r="C1433" s="256">
        <v>116.15316471884471</v>
      </c>
    </row>
    <row r="1434" spans="2:3" x14ac:dyDescent="0.25">
      <c r="B1434" s="257">
        <v>1371</v>
      </c>
      <c r="C1434" s="256">
        <v>143.371063279108</v>
      </c>
    </row>
    <row r="1435" spans="2:3" x14ac:dyDescent="0.25">
      <c r="B1435" s="257">
        <v>1372</v>
      </c>
      <c r="C1435" s="256">
        <v>111.60691066631207</v>
      </c>
    </row>
    <row r="1436" spans="2:3" x14ac:dyDescent="0.25">
      <c r="B1436" s="257">
        <v>1373</v>
      </c>
      <c r="C1436" s="256">
        <v>127.99858183285492</v>
      </c>
    </row>
    <row r="1437" spans="2:3" x14ac:dyDescent="0.25">
      <c r="B1437" s="257">
        <v>1374</v>
      </c>
      <c r="C1437" s="256">
        <v>149.66632691144679</v>
      </c>
    </row>
    <row r="1438" spans="2:3" x14ac:dyDescent="0.25">
      <c r="B1438" s="257">
        <v>1375</v>
      </c>
      <c r="C1438" s="256">
        <v>126.06879987136345</v>
      </c>
    </row>
    <row r="1439" spans="2:3" x14ac:dyDescent="0.25">
      <c r="B1439" s="257">
        <v>1376</v>
      </c>
      <c r="C1439" s="256">
        <v>144.91389780302609</v>
      </c>
    </row>
    <row r="1440" spans="2:3" x14ac:dyDescent="0.25">
      <c r="B1440" s="257">
        <v>1377</v>
      </c>
      <c r="C1440" s="256">
        <v>113.13042071335549</v>
      </c>
    </row>
    <row r="1441" spans="2:3" x14ac:dyDescent="0.25">
      <c r="B1441" s="257">
        <v>1378</v>
      </c>
      <c r="C1441" s="256">
        <v>116.48752703842331</v>
      </c>
    </row>
    <row r="1442" spans="2:3" x14ac:dyDescent="0.25">
      <c r="B1442" s="257">
        <v>1379</v>
      </c>
      <c r="C1442" s="256">
        <v>129.27820254585112</v>
      </c>
    </row>
    <row r="1443" spans="2:3" x14ac:dyDescent="0.25">
      <c r="B1443" s="257">
        <v>1380</v>
      </c>
      <c r="C1443" s="256">
        <v>109.91563802724734</v>
      </c>
    </row>
    <row r="1444" spans="2:3" x14ac:dyDescent="0.25">
      <c r="B1444" s="257">
        <v>1381</v>
      </c>
      <c r="C1444" s="256">
        <v>107.23381679394349</v>
      </c>
    </row>
    <row r="1445" spans="2:3" x14ac:dyDescent="0.25">
      <c r="B1445" s="257">
        <v>1382</v>
      </c>
      <c r="C1445" s="256">
        <v>121.90284522232525</v>
      </c>
    </row>
    <row r="1446" spans="2:3" x14ac:dyDescent="0.25">
      <c r="B1446" s="257">
        <v>1383</v>
      </c>
      <c r="C1446" s="256">
        <v>134.58210070997509</v>
      </c>
    </row>
    <row r="1447" spans="2:3" x14ac:dyDescent="0.25">
      <c r="B1447" s="257">
        <v>1384</v>
      </c>
      <c r="C1447" s="256">
        <v>95.325647752956201</v>
      </c>
    </row>
    <row r="1448" spans="2:3" x14ac:dyDescent="0.25">
      <c r="B1448" s="257">
        <v>1385</v>
      </c>
      <c r="C1448" s="256">
        <v>111.43453990502218</v>
      </c>
    </row>
    <row r="1449" spans="2:3" x14ac:dyDescent="0.25">
      <c r="B1449" s="257">
        <v>1386</v>
      </c>
      <c r="C1449" s="256">
        <v>166.49287145858787</v>
      </c>
    </row>
    <row r="1450" spans="2:3" x14ac:dyDescent="0.25">
      <c r="B1450" s="257">
        <v>1387</v>
      </c>
      <c r="C1450" s="256">
        <v>69.805807337071883</v>
      </c>
    </row>
    <row r="1451" spans="2:3" x14ac:dyDescent="0.25">
      <c r="B1451" s="257">
        <v>1388</v>
      </c>
      <c r="C1451" s="256">
        <v>70.939227487846779</v>
      </c>
    </row>
    <row r="1452" spans="2:3" x14ac:dyDescent="0.25">
      <c r="B1452" s="257">
        <v>1389</v>
      </c>
      <c r="C1452" s="256">
        <v>96.710871534751647</v>
      </c>
    </row>
    <row r="1453" spans="2:3" x14ac:dyDescent="0.25">
      <c r="B1453" s="257">
        <v>1390</v>
      </c>
      <c r="C1453" s="256">
        <v>149.60373361661848</v>
      </c>
    </row>
    <row r="1454" spans="2:3" x14ac:dyDescent="0.25">
      <c r="B1454" s="257">
        <v>1391</v>
      </c>
      <c r="C1454" s="256">
        <v>119.43167530774028</v>
      </c>
    </row>
    <row r="1455" spans="2:3" x14ac:dyDescent="0.25">
      <c r="B1455" s="257">
        <v>1392</v>
      </c>
      <c r="C1455" s="256">
        <v>157.70295212421942</v>
      </c>
    </row>
    <row r="1456" spans="2:3" x14ac:dyDescent="0.25">
      <c r="B1456" s="257">
        <v>1393</v>
      </c>
      <c r="C1456" s="256">
        <v>93.598672958619147</v>
      </c>
    </row>
    <row r="1457" spans="2:3" x14ac:dyDescent="0.25">
      <c r="B1457" s="257">
        <v>1394</v>
      </c>
      <c r="C1457" s="256">
        <v>125.64564056500022</v>
      </c>
    </row>
    <row r="1458" spans="2:3" x14ac:dyDescent="0.25">
      <c r="B1458" s="257">
        <v>1395</v>
      </c>
      <c r="C1458" s="256">
        <v>127.41957735423779</v>
      </c>
    </row>
    <row r="1459" spans="2:3" x14ac:dyDescent="0.25">
      <c r="B1459" s="257">
        <v>1396</v>
      </c>
      <c r="C1459" s="256">
        <v>145.22269834935491</v>
      </c>
    </row>
    <row r="1460" spans="2:3" x14ac:dyDescent="0.25">
      <c r="B1460" s="257">
        <v>1397</v>
      </c>
      <c r="C1460" s="256">
        <v>129.19936118579497</v>
      </c>
    </row>
    <row r="1461" spans="2:3" x14ac:dyDescent="0.25">
      <c r="B1461" s="257">
        <v>1398</v>
      </c>
      <c r="C1461" s="256">
        <v>130.90381056155422</v>
      </c>
    </row>
    <row r="1462" spans="2:3" x14ac:dyDescent="0.25">
      <c r="B1462" s="257">
        <v>1399</v>
      </c>
      <c r="C1462" s="256">
        <v>120.91315144445691</v>
      </c>
    </row>
    <row r="1463" spans="2:3" x14ac:dyDescent="0.25">
      <c r="B1463" s="257">
        <v>1400</v>
      </c>
      <c r="C1463" s="256">
        <v>106.57351916257531</v>
      </c>
    </row>
    <row r="1464" spans="2:3" x14ac:dyDescent="0.25">
      <c r="B1464" s="257">
        <v>1401</v>
      </c>
      <c r="C1464" s="256">
        <v>167.2542555875568</v>
      </c>
    </row>
    <row r="1465" spans="2:3" x14ac:dyDescent="0.25">
      <c r="B1465" s="257">
        <v>1402</v>
      </c>
      <c r="C1465" s="256">
        <v>178.99696532359928</v>
      </c>
    </row>
    <row r="1466" spans="2:3" x14ac:dyDescent="0.25">
      <c r="B1466" s="257">
        <v>1403</v>
      </c>
      <c r="C1466" s="256">
        <v>113.50072480409493</v>
      </c>
    </row>
    <row r="1467" spans="2:3" x14ac:dyDescent="0.25">
      <c r="B1467" s="257">
        <v>1404</v>
      </c>
      <c r="C1467" s="256">
        <v>91.863309579447332</v>
      </c>
    </row>
    <row r="1468" spans="2:3" x14ac:dyDescent="0.25">
      <c r="B1468" s="257">
        <v>1405</v>
      </c>
      <c r="C1468" s="256">
        <v>93.415484555182985</v>
      </c>
    </row>
    <row r="1469" spans="2:3" x14ac:dyDescent="0.25">
      <c r="B1469" s="257">
        <v>1406</v>
      </c>
      <c r="C1469" s="256">
        <v>119.23195689258483</v>
      </c>
    </row>
    <row r="1470" spans="2:3" x14ac:dyDescent="0.25">
      <c r="B1470" s="257">
        <v>1407</v>
      </c>
      <c r="C1470" s="256">
        <v>145.80557447506771</v>
      </c>
    </row>
    <row r="1471" spans="2:3" x14ac:dyDescent="0.25">
      <c r="B1471" s="257">
        <v>1408</v>
      </c>
      <c r="C1471" s="256">
        <v>91.656024230105444</v>
      </c>
    </row>
    <row r="1472" spans="2:3" x14ac:dyDescent="0.25">
      <c r="B1472" s="257">
        <v>1409</v>
      </c>
      <c r="C1472" s="256">
        <v>76.131418027979066</v>
      </c>
    </row>
    <row r="1473" spans="2:3" x14ac:dyDescent="0.25">
      <c r="B1473" s="257">
        <v>1410</v>
      </c>
      <c r="C1473" s="256">
        <v>163.36583118088797</v>
      </c>
    </row>
    <row r="1474" spans="2:3" x14ac:dyDescent="0.25">
      <c r="B1474" s="257">
        <v>1411</v>
      </c>
      <c r="C1474" s="256">
        <v>104.27442310700062</v>
      </c>
    </row>
    <row r="1475" spans="2:3" x14ac:dyDescent="0.25">
      <c r="B1475" s="257">
        <v>1412</v>
      </c>
      <c r="C1475" s="256">
        <v>136.00710926109096</v>
      </c>
    </row>
    <row r="1476" spans="2:3" x14ac:dyDescent="0.25">
      <c r="B1476" s="257">
        <v>1413</v>
      </c>
      <c r="C1476" s="256">
        <v>101.53379100976615</v>
      </c>
    </row>
    <row r="1477" spans="2:3" x14ac:dyDescent="0.25">
      <c r="B1477" s="257">
        <v>1414</v>
      </c>
      <c r="C1477" s="256">
        <v>136.74242920839981</v>
      </c>
    </row>
    <row r="1478" spans="2:3" x14ac:dyDescent="0.25">
      <c r="B1478" s="257">
        <v>1415</v>
      </c>
      <c r="C1478" s="256">
        <v>69.206177275403022</v>
      </c>
    </row>
    <row r="1479" spans="2:3" x14ac:dyDescent="0.25">
      <c r="B1479" s="257">
        <v>1416</v>
      </c>
      <c r="C1479" s="256">
        <v>146.99825555683995</v>
      </c>
    </row>
    <row r="1480" spans="2:3" x14ac:dyDescent="0.25">
      <c r="B1480" s="257">
        <v>1417</v>
      </c>
      <c r="C1480" s="256">
        <v>144.43911867706564</v>
      </c>
    </row>
    <row r="1481" spans="2:3" x14ac:dyDescent="0.25">
      <c r="B1481" s="257">
        <v>1418</v>
      </c>
      <c r="C1481" s="256">
        <v>129.91166511599073</v>
      </c>
    </row>
    <row r="1482" spans="2:3" x14ac:dyDescent="0.25">
      <c r="B1482" s="257">
        <v>1419</v>
      </c>
      <c r="C1482" s="256">
        <v>105.59007158098831</v>
      </c>
    </row>
    <row r="1483" spans="2:3" x14ac:dyDescent="0.25">
      <c r="B1483" s="257">
        <v>1420</v>
      </c>
      <c r="C1483" s="256">
        <v>91.443436825035022</v>
      </c>
    </row>
    <row r="1484" spans="2:3" x14ac:dyDescent="0.25">
      <c r="B1484" s="257">
        <v>1421</v>
      </c>
      <c r="C1484" s="256">
        <v>108.66443050298109</v>
      </c>
    </row>
    <row r="1485" spans="2:3" x14ac:dyDescent="0.25">
      <c r="B1485" s="257">
        <v>1422</v>
      </c>
      <c r="C1485" s="256">
        <v>151.15928846457007</v>
      </c>
    </row>
    <row r="1486" spans="2:3" x14ac:dyDescent="0.25">
      <c r="B1486" s="257">
        <v>1423</v>
      </c>
      <c r="C1486" s="256">
        <v>133.64532451448025</v>
      </c>
    </row>
    <row r="1487" spans="2:3" x14ac:dyDescent="0.25">
      <c r="B1487" s="257">
        <v>1424</v>
      </c>
      <c r="C1487" s="256">
        <v>146.55218064516001</v>
      </c>
    </row>
    <row r="1488" spans="2:3" x14ac:dyDescent="0.25">
      <c r="B1488" s="257">
        <v>1425</v>
      </c>
      <c r="C1488" s="256">
        <v>132.19615830925153</v>
      </c>
    </row>
    <row r="1489" spans="2:3" x14ac:dyDescent="0.25">
      <c r="B1489" s="257">
        <v>1426</v>
      </c>
      <c r="C1489" s="256">
        <v>88.531876940735643</v>
      </c>
    </row>
    <row r="1490" spans="2:3" x14ac:dyDescent="0.25">
      <c r="B1490" s="257">
        <v>1427</v>
      </c>
      <c r="C1490" s="256">
        <v>112.93057436081348</v>
      </c>
    </row>
    <row r="1491" spans="2:3" x14ac:dyDescent="0.25">
      <c r="B1491" s="257">
        <v>1428</v>
      </c>
      <c r="C1491" s="256">
        <v>155.07686168441739</v>
      </c>
    </row>
    <row r="1492" spans="2:3" x14ac:dyDescent="0.25">
      <c r="B1492" s="257">
        <v>1429</v>
      </c>
      <c r="C1492" s="256">
        <v>117.59386644919971</v>
      </c>
    </row>
    <row r="1493" spans="2:3" x14ac:dyDescent="0.25">
      <c r="B1493" s="257">
        <v>1430</v>
      </c>
      <c r="C1493" s="256">
        <v>117.20680231797907</v>
      </c>
    </row>
    <row r="1494" spans="2:3" x14ac:dyDescent="0.25">
      <c r="B1494" s="257">
        <v>1431</v>
      </c>
      <c r="C1494" s="256">
        <v>110.81789076652889</v>
      </c>
    </row>
    <row r="1495" spans="2:3" x14ac:dyDescent="0.25">
      <c r="B1495" s="257">
        <v>1432</v>
      </c>
      <c r="C1495" s="256">
        <v>140.04323729727321</v>
      </c>
    </row>
    <row r="1496" spans="2:3" x14ac:dyDescent="0.25">
      <c r="B1496" s="257">
        <v>1433</v>
      </c>
      <c r="C1496" s="256">
        <v>112.35354993968132</v>
      </c>
    </row>
    <row r="1497" spans="2:3" x14ac:dyDescent="0.25">
      <c r="B1497" s="257">
        <v>1434</v>
      </c>
      <c r="C1497" s="256">
        <v>86.824273963025831</v>
      </c>
    </row>
    <row r="1498" spans="2:3" x14ac:dyDescent="0.25">
      <c r="B1498" s="257">
        <v>1435</v>
      </c>
      <c r="C1498" s="256">
        <v>78.704474700659702</v>
      </c>
    </row>
    <row r="1499" spans="2:3" x14ac:dyDescent="0.25">
      <c r="B1499" s="257">
        <v>1436</v>
      </c>
      <c r="C1499" s="256">
        <v>122.71417208192079</v>
      </c>
    </row>
    <row r="1500" spans="2:3" x14ac:dyDescent="0.25">
      <c r="B1500" s="257">
        <v>1437</v>
      </c>
      <c r="C1500" s="256">
        <v>92.851334095521764</v>
      </c>
    </row>
    <row r="1501" spans="2:3" x14ac:dyDescent="0.25">
      <c r="B1501" s="257">
        <v>1438</v>
      </c>
      <c r="C1501" s="256">
        <v>90.173193322854786</v>
      </c>
    </row>
    <row r="1502" spans="2:3" x14ac:dyDescent="0.25">
      <c r="B1502" s="257">
        <v>1439</v>
      </c>
      <c r="C1502" s="256">
        <v>69.036807206139599</v>
      </c>
    </row>
    <row r="1503" spans="2:3" x14ac:dyDescent="0.25">
      <c r="B1503" s="257">
        <v>1440</v>
      </c>
      <c r="C1503" s="256">
        <v>123.17718312290896</v>
      </c>
    </row>
    <row r="1504" spans="2:3" x14ac:dyDescent="0.25">
      <c r="B1504" s="257">
        <v>1441</v>
      </c>
      <c r="C1504" s="256">
        <v>145.62771754909355</v>
      </c>
    </row>
    <row r="1505" spans="2:3" x14ac:dyDescent="0.25">
      <c r="B1505" s="257">
        <v>1442</v>
      </c>
      <c r="C1505" s="256">
        <v>104.99601606445619</v>
      </c>
    </row>
    <row r="1506" spans="2:3" x14ac:dyDescent="0.25">
      <c r="B1506" s="257">
        <v>1443</v>
      </c>
      <c r="C1506" s="256">
        <v>85.336563241502802</v>
      </c>
    </row>
    <row r="1507" spans="2:3" x14ac:dyDescent="0.25">
      <c r="B1507" s="257">
        <v>1444</v>
      </c>
      <c r="C1507" s="256">
        <v>105.1676975497103</v>
      </c>
    </row>
    <row r="1508" spans="2:3" x14ac:dyDescent="0.25">
      <c r="B1508" s="257">
        <v>1445</v>
      </c>
      <c r="C1508" s="256">
        <v>62.278632641098056</v>
      </c>
    </row>
    <row r="1509" spans="2:3" x14ac:dyDescent="0.25">
      <c r="B1509" s="257">
        <v>1446</v>
      </c>
      <c r="C1509" s="256">
        <v>109.64779524199614</v>
      </c>
    </row>
    <row r="1510" spans="2:3" x14ac:dyDescent="0.25">
      <c r="B1510" s="257">
        <v>1447</v>
      </c>
      <c r="C1510" s="256">
        <v>132.40135426745462</v>
      </c>
    </row>
    <row r="1511" spans="2:3" x14ac:dyDescent="0.25">
      <c r="B1511" s="257">
        <v>1448</v>
      </c>
      <c r="C1511" s="256">
        <v>104.23415121721428</v>
      </c>
    </row>
    <row r="1512" spans="2:3" x14ac:dyDescent="0.25">
      <c r="B1512" s="257">
        <v>1449</v>
      </c>
      <c r="C1512" s="256">
        <v>146.29203398785268</v>
      </c>
    </row>
    <row r="1513" spans="2:3" x14ac:dyDescent="0.25">
      <c r="B1513" s="257">
        <v>1450</v>
      </c>
      <c r="C1513" s="256">
        <v>105.96602098632501</v>
      </c>
    </row>
    <row r="1514" spans="2:3" x14ac:dyDescent="0.25">
      <c r="B1514" s="257">
        <v>1451</v>
      </c>
      <c r="C1514" s="256">
        <v>112.7678336017638</v>
      </c>
    </row>
    <row r="1515" spans="2:3" x14ac:dyDescent="0.25">
      <c r="B1515" s="257">
        <v>1452</v>
      </c>
      <c r="C1515" s="256">
        <v>115.18645442470599</v>
      </c>
    </row>
    <row r="1516" spans="2:3" x14ac:dyDescent="0.25">
      <c r="B1516" s="257">
        <v>1453</v>
      </c>
      <c r="C1516" s="256">
        <v>131.07463047594948</v>
      </c>
    </row>
    <row r="1517" spans="2:3" x14ac:dyDescent="0.25">
      <c r="B1517" s="257">
        <v>1454</v>
      </c>
      <c r="C1517" s="256">
        <v>124.10518139059053</v>
      </c>
    </row>
    <row r="1518" spans="2:3" x14ac:dyDescent="0.25">
      <c r="B1518" s="257">
        <v>1455</v>
      </c>
      <c r="C1518" s="256">
        <v>165.48474375545348</v>
      </c>
    </row>
    <row r="1519" spans="2:3" x14ac:dyDescent="0.25">
      <c r="B1519" s="257">
        <v>1456</v>
      </c>
      <c r="C1519" s="256">
        <v>152.90330444061152</v>
      </c>
    </row>
    <row r="1520" spans="2:3" x14ac:dyDescent="0.25">
      <c r="B1520" s="257">
        <v>1457</v>
      </c>
      <c r="C1520" s="256">
        <v>113.55830214177604</v>
      </c>
    </row>
    <row r="1521" spans="2:3" x14ac:dyDescent="0.25">
      <c r="B1521" s="257">
        <v>1458</v>
      </c>
      <c r="C1521" s="256">
        <v>128.57922246611076</v>
      </c>
    </row>
    <row r="1522" spans="2:3" x14ac:dyDescent="0.25">
      <c r="B1522" s="257">
        <v>1459</v>
      </c>
      <c r="C1522" s="256">
        <v>102.58122166648437</v>
      </c>
    </row>
    <row r="1523" spans="2:3" x14ac:dyDescent="0.25">
      <c r="B1523" s="257">
        <v>1460</v>
      </c>
      <c r="C1523" s="256">
        <v>183.19180445939131</v>
      </c>
    </row>
    <row r="1524" spans="2:3" x14ac:dyDescent="0.25">
      <c r="B1524" s="257">
        <v>1461</v>
      </c>
      <c r="C1524" s="256">
        <v>129.84853109863718</v>
      </c>
    </row>
    <row r="1525" spans="2:3" x14ac:dyDescent="0.25">
      <c r="B1525" s="257">
        <v>1462</v>
      </c>
      <c r="C1525" s="256">
        <v>40.081824180999917</v>
      </c>
    </row>
    <row r="1526" spans="2:3" x14ac:dyDescent="0.25">
      <c r="B1526" s="257">
        <v>1463</v>
      </c>
      <c r="C1526" s="256">
        <v>123.93089728284515</v>
      </c>
    </row>
    <row r="1527" spans="2:3" x14ac:dyDescent="0.25">
      <c r="B1527" s="257">
        <v>1464</v>
      </c>
      <c r="C1527" s="256">
        <v>75.458834131706496</v>
      </c>
    </row>
    <row r="1528" spans="2:3" x14ac:dyDescent="0.25">
      <c r="B1528" s="257">
        <v>1465</v>
      </c>
      <c r="C1528" s="256">
        <v>121.4183242944016</v>
      </c>
    </row>
    <row r="1529" spans="2:3" x14ac:dyDescent="0.25">
      <c r="B1529" s="257">
        <v>1466</v>
      </c>
      <c r="C1529" s="256">
        <v>144.92446576051802</v>
      </c>
    </row>
    <row r="1530" spans="2:3" x14ac:dyDescent="0.25">
      <c r="B1530" s="257">
        <v>1467</v>
      </c>
      <c r="C1530" s="256">
        <v>166.25910115882166</v>
      </c>
    </row>
    <row r="1531" spans="2:3" x14ac:dyDescent="0.25">
      <c r="B1531" s="257">
        <v>1468</v>
      </c>
      <c r="C1531" s="256">
        <v>75.344970743091167</v>
      </c>
    </row>
    <row r="1532" spans="2:3" x14ac:dyDescent="0.25">
      <c r="B1532" s="257">
        <v>1469</v>
      </c>
      <c r="C1532" s="256">
        <v>107.73915684621315</v>
      </c>
    </row>
    <row r="1533" spans="2:3" x14ac:dyDescent="0.25">
      <c r="B1533" s="257">
        <v>1470</v>
      </c>
      <c r="C1533" s="256">
        <v>130.29792906497443</v>
      </c>
    </row>
    <row r="1534" spans="2:3" x14ac:dyDescent="0.25">
      <c r="B1534" s="257">
        <v>1471</v>
      </c>
      <c r="C1534" s="256">
        <v>124.04485780579732</v>
      </c>
    </row>
    <row r="1535" spans="2:3" x14ac:dyDescent="0.25">
      <c r="B1535" s="257">
        <v>1472</v>
      </c>
      <c r="C1535" s="256">
        <v>131.25409645434729</v>
      </c>
    </row>
    <row r="1536" spans="2:3" x14ac:dyDescent="0.25">
      <c r="B1536" s="257">
        <v>1473</v>
      </c>
      <c r="C1536" s="256">
        <v>119.38208061525077</v>
      </c>
    </row>
    <row r="1537" spans="2:3" x14ac:dyDescent="0.25">
      <c r="B1537" s="257">
        <v>1474</v>
      </c>
      <c r="C1537" s="256">
        <v>107.04227825064844</v>
      </c>
    </row>
    <row r="1538" spans="2:3" x14ac:dyDescent="0.25">
      <c r="B1538" s="257">
        <v>1475</v>
      </c>
      <c r="C1538" s="256">
        <v>68.965125736117216</v>
      </c>
    </row>
    <row r="1539" spans="2:3" x14ac:dyDescent="0.25">
      <c r="B1539" s="257">
        <v>1476</v>
      </c>
      <c r="C1539" s="256">
        <v>101.66673583119136</v>
      </c>
    </row>
    <row r="1540" spans="2:3" x14ac:dyDescent="0.25">
      <c r="B1540" s="257">
        <v>1477</v>
      </c>
      <c r="C1540" s="256">
        <v>142.33311894331399</v>
      </c>
    </row>
    <row r="1541" spans="2:3" x14ac:dyDescent="0.25">
      <c r="B1541" s="257">
        <v>1478</v>
      </c>
      <c r="C1541" s="256">
        <v>104.1492042472405</v>
      </c>
    </row>
    <row r="1542" spans="2:3" x14ac:dyDescent="0.25">
      <c r="B1542" s="257">
        <v>1479</v>
      </c>
      <c r="C1542" s="256">
        <v>95.231852543465735</v>
      </c>
    </row>
    <row r="1543" spans="2:3" x14ac:dyDescent="0.25">
      <c r="B1543" s="257">
        <v>1480</v>
      </c>
      <c r="C1543" s="256">
        <v>96.627473024844377</v>
      </c>
    </row>
    <row r="1544" spans="2:3" x14ac:dyDescent="0.25">
      <c r="B1544" s="257">
        <v>1481</v>
      </c>
      <c r="C1544" s="256">
        <v>127.42474550529144</v>
      </c>
    </row>
    <row r="1545" spans="2:3" x14ac:dyDescent="0.25">
      <c r="B1545" s="257">
        <v>1482</v>
      </c>
      <c r="C1545" s="256">
        <v>123.71412243384627</v>
      </c>
    </row>
    <row r="1546" spans="2:3" x14ac:dyDescent="0.25">
      <c r="B1546" s="257">
        <v>1483</v>
      </c>
      <c r="C1546" s="256">
        <v>119.44684453142222</v>
      </c>
    </row>
    <row r="1547" spans="2:3" x14ac:dyDescent="0.25">
      <c r="B1547" s="257">
        <v>1484</v>
      </c>
      <c r="C1547" s="256">
        <v>153.1687206360088</v>
      </c>
    </row>
    <row r="1548" spans="2:3" x14ac:dyDescent="0.25">
      <c r="B1548" s="257">
        <v>1485</v>
      </c>
      <c r="C1548" s="256">
        <v>143.22195284920011</v>
      </c>
    </row>
    <row r="1549" spans="2:3" x14ac:dyDescent="0.25">
      <c r="B1549" s="257">
        <v>1486</v>
      </c>
      <c r="C1549" s="256">
        <v>87.526681453435572</v>
      </c>
    </row>
    <row r="1550" spans="2:3" x14ac:dyDescent="0.25">
      <c r="B1550" s="257">
        <v>1487</v>
      </c>
      <c r="C1550" s="256">
        <v>139.10922000355808</v>
      </c>
    </row>
    <row r="1551" spans="2:3" x14ac:dyDescent="0.25">
      <c r="B1551" s="257">
        <v>1488</v>
      </c>
      <c r="C1551" s="256">
        <v>121.5637058798379</v>
      </c>
    </row>
    <row r="1552" spans="2:3" x14ac:dyDescent="0.25">
      <c r="B1552" s="257">
        <v>1489</v>
      </c>
      <c r="C1552" s="256">
        <v>73.558715243204389</v>
      </c>
    </row>
    <row r="1553" spans="2:3" x14ac:dyDescent="0.25">
      <c r="B1553" s="257">
        <v>1490</v>
      </c>
      <c r="C1553" s="256">
        <v>115.60819897220723</v>
      </c>
    </row>
    <row r="1554" spans="2:3" x14ac:dyDescent="0.25">
      <c r="B1554" s="257">
        <v>1491</v>
      </c>
      <c r="C1554" s="256">
        <v>91.920420656406307</v>
      </c>
    </row>
    <row r="1555" spans="2:3" x14ac:dyDescent="0.25">
      <c r="B1555" s="257">
        <v>1492</v>
      </c>
      <c r="C1555" s="256">
        <v>121.24607386511728</v>
      </c>
    </row>
    <row r="1556" spans="2:3" x14ac:dyDescent="0.25">
      <c r="B1556" s="257">
        <v>1493</v>
      </c>
      <c r="C1556" s="256">
        <v>113.9340640707308</v>
      </c>
    </row>
    <row r="1557" spans="2:3" x14ac:dyDescent="0.25">
      <c r="B1557" s="257">
        <v>1494</v>
      </c>
      <c r="C1557" s="256">
        <v>149.67124321761338</v>
      </c>
    </row>
    <row r="1558" spans="2:3" x14ac:dyDescent="0.25">
      <c r="B1558" s="257">
        <v>1495</v>
      </c>
      <c r="C1558" s="256">
        <v>113.88744405036705</v>
      </c>
    </row>
    <row r="1559" spans="2:3" x14ac:dyDescent="0.25">
      <c r="B1559" s="257">
        <v>1496</v>
      </c>
      <c r="C1559" s="256">
        <v>89.525079236800678</v>
      </c>
    </row>
    <row r="1560" spans="2:3" x14ac:dyDescent="0.25">
      <c r="B1560" s="257">
        <v>1497</v>
      </c>
      <c r="C1560" s="256">
        <v>137.13405300580996</v>
      </c>
    </row>
    <row r="1561" spans="2:3" x14ac:dyDescent="0.25">
      <c r="B1561" s="257">
        <v>1498</v>
      </c>
      <c r="C1561" s="256">
        <v>146.85125284748054</v>
      </c>
    </row>
    <row r="1562" spans="2:3" x14ac:dyDescent="0.25">
      <c r="B1562" s="257">
        <v>1499</v>
      </c>
      <c r="C1562" s="256">
        <v>98.95765804971154</v>
      </c>
    </row>
    <row r="1563" spans="2:3" x14ac:dyDescent="0.25">
      <c r="B1563" s="257">
        <v>1500</v>
      </c>
      <c r="C1563" s="256">
        <v>120.3107795196694</v>
      </c>
    </row>
    <row r="1564" spans="2:3" x14ac:dyDescent="0.25">
      <c r="B1564" s="257">
        <v>1501</v>
      </c>
      <c r="C1564" s="256">
        <v>123.81721881939929</v>
      </c>
    </row>
    <row r="1565" spans="2:3" x14ac:dyDescent="0.25">
      <c r="B1565" s="257">
        <v>1502</v>
      </c>
      <c r="C1565" s="256">
        <v>131.52416853584543</v>
      </c>
    </row>
    <row r="1566" spans="2:3" x14ac:dyDescent="0.25">
      <c r="B1566" s="257">
        <v>1503</v>
      </c>
      <c r="C1566" s="256">
        <v>125.83607857034363</v>
      </c>
    </row>
    <row r="1567" spans="2:3" x14ac:dyDescent="0.25">
      <c r="B1567" s="257">
        <v>1504</v>
      </c>
      <c r="C1567" s="256">
        <v>182.14773472293709</v>
      </c>
    </row>
    <row r="1568" spans="2:3" x14ac:dyDescent="0.25">
      <c r="B1568" s="257">
        <v>1505</v>
      </c>
      <c r="C1568" s="256">
        <v>107.44043100020838</v>
      </c>
    </row>
    <row r="1569" spans="2:3" x14ac:dyDescent="0.25">
      <c r="B1569" s="257">
        <v>1506</v>
      </c>
      <c r="C1569" s="256">
        <v>115.69731553058585</v>
      </c>
    </row>
    <row r="1570" spans="2:3" x14ac:dyDescent="0.25">
      <c r="B1570" s="257">
        <v>1507</v>
      </c>
      <c r="C1570" s="256">
        <v>71.585994280011647</v>
      </c>
    </row>
    <row r="1571" spans="2:3" x14ac:dyDescent="0.25">
      <c r="B1571" s="257">
        <v>1508</v>
      </c>
      <c r="C1571" s="256">
        <v>138.14202977635185</v>
      </c>
    </row>
    <row r="1572" spans="2:3" x14ac:dyDescent="0.25">
      <c r="B1572" s="257">
        <v>1509</v>
      </c>
      <c r="C1572" s="256">
        <v>108.68105886755509</v>
      </c>
    </row>
    <row r="1573" spans="2:3" x14ac:dyDescent="0.25">
      <c r="B1573" s="257">
        <v>1510</v>
      </c>
      <c r="C1573" s="256">
        <v>130.65029970959966</v>
      </c>
    </row>
    <row r="1574" spans="2:3" x14ac:dyDescent="0.25">
      <c r="B1574" s="257">
        <v>1511</v>
      </c>
      <c r="C1574" s="256">
        <v>124.65996397213485</v>
      </c>
    </row>
    <row r="1575" spans="2:3" x14ac:dyDescent="0.25">
      <c r="B1575" s="257">
        <v>1512</v>
      </c>
      <c r="C1575" s="256">
        <v>89.928580263433147</v>
      </c>
    </row>
    <row r="1576" spans="2:3" x14ac:dyDescent="0.25">
      <c r="B1576" s="257">
        <v>1513</v>
      </c>
      <c r="C1576" s="256">
        <v>119.41158478986036</v>
      </c>
    </row>
    <row r="1577" spans="2:3" x14ac:dyDescent="0.25">
      <c r="B1577" s="257">
        <v>1514</v>
      </c>
      <c r="C1577" s="256">
        <v>58.279021630964799</v>
      </c>
    </row>
    <row r="1578" spans="2:3" x14ac:dyDescent="0.25">
      <c r="B1578" s="257">
        <v>1515</v>
      </c>
      <c r="C1578" s="256">
        <v>90.379170634767618</v>
      </c>
    </row>
    <row r="1579" spans="2:3" x14ac:dyDescent="0.25">
      <c r="B1579" s="257">
        <v>1516</v>
      </c>
      <c r="C1579" s="256">
        <v>134.15242549874884</v>
      </c>
    </row>
    <row r="1580" spans="2:3" x14ac:dyDescent="0.25">
      <c r="B1580" s="257">
        <v>1517</v>
      </c>
      <c r="C1580" s="256">
        <v>97.365656953758887</v>
      </c>
    </row>
    <row r="1581" spans="2:3" x14ac:dyDescent="0.25">
      <c r="B1581" s="257">
        <v>1518</v>
      </c>
      <c r="C1581" s="256">
        <v>129.87968813340046</v>
      </c>
    </row>
    <row r="1582" spans="2:3" x14ac:dyDescent="0.25">
      <c r="B1582" s="257">
        <v>1519</v>
      </c>
      <c r="C1582" s="256">
        <v>135.99368504387004</v>
      </c>
    </row>
    <row r="1583" spans="2:3" x14ac:dyDescent="0.25">
      <c r="B1583" s="257">
        <v>1520</v>
      </c>
      <c r="C1583" s="256">
        <v>92.003287618143816</v>
      </c>
    </row>
    <row r="1584" spans="2:3" x14ac:dyDescent="0.25">
      <c r="B1584" s="257">
        <v>1521</v>
      </c>
      <c r="C1584" s="256">
        <v>128.31820110557362</v>
      </c>
    </row>
    <row r="1585" spans="2:3" x14ac:dyDescent="0.25">
      <c r="B1585" s="257">
        <v>1522</v>
      </c>
      <c r="C1585" s="256">
        <v>83.55562713245034</v>
      </c>
    </row>
    <row r="1586" spans="2:3" x14ac:dyDescent="0.25">
      <c r="B1586" s="257">
        <v>1523</v>
      </c>
      <c r="C1586" s="256">
        <v>125.37158523621234</v>
      </c>
    </row>
    <row r="1587" spans="2:3" x14ac:dyDescent="0.25">
      <c r="B1587" s="257">
        <v>1524</v>
      </c>
      <c r="C1587" s="256">
        <v>105.20654841057296</v>
      </c>
    </row>
    <row r="1588" spans="2:3" x14ac:dyDescent="0.25">
      <c r="B1588" s="257">
        <v>1525</v>
      </c>
      <c r="C1588" s="256">
        <v>127.00046896606344</v>
      </c>
    </row>
    <row r="1589" spans="2:3" x14ac:dyDescent="0.25">
      <c r="B1589" s="257">
        <v>1526</v>
      </c>
      <c r="C1589" s="256">
        <v>67.767367280808827</v>
      </c>
    </row>
    <row r="1590" spans="2:3" x14ac:dyDescent="0.25">
      <c r="B1590" s="257">
        <v>1527</v>
      </c>
      <c r="C1590" s="256">
        <v>122.52711106300855</v>
      </c>
    </row>
    <row r="1591" spans="2:3" x14ac:dyDescent="0.25">
      <c r="B1591" s="257">
        <v>1528</v>
      </c>
      <c r="C1591" s="256">
        <v>146.33533179987145</v>
      </c>
    </row>
    <row r="1592" spans="2:3" x14ac:dyDescent="0.25">
      <c r="B1592" s="257">
        <v>1529</v>
      </c>
      <c r="C1592" s="256">
        <v>142.93043540401749</v>
      </c>
    </row>
    <row r="1593" spans="2:3" x14ac:dyDescent="0.25">
      <c r="B1593" s="257">
        <v>1530</v>
      </c>
      <c r="C1593" s="256">
        <v>168.89366422988007</v>
      </c>
    </row>
    <row r="1594" spans="2:3" x14ac:dyDescent="0.25">
      <c r="B1594" s="257">
        <v>1531</v>
      </c>
      <c r="C1594" s="256">
        <v>93.828695787142252</v>
      </c>
    </row>
    <row r="1595" spans="2:3" x14ac:dyDescent="0.25">
      <c r="B1595" s="257">
        <v>1532</v>
      </c>
      <c r="C1595" s="256">
        <v>108.75087408999337</v>
      </c>
    </row>
    <row r="1596" spans="2:3" x14ac:dyDescent="0.25">
      <c r="B1596" s="257">
        <v>1533</v>
      </c>
      <c r="C1596" s="256">
        <v>104.55959814136651</v>
      </c>
    </row>
    <row r="1597" spans="2:3" x14ac:dyDescent="0.25">
      <c r="B1597" s="257">
        <v>1534</v>
      </c>
      <c r="C1597" s="256">
        <v>134.5422087558668</v>
      </c>
    </row>
    <row r="1598" spans="2:3" x14ac:dyDescent="0.25">
      <c r="B1598" s="257">
        <v>1535</v>
      </c>
      <c r="C1598" s="256">
        <v>94.898001366833782</v>
      </c>
    </row>
    <row r="1599" spans="2:3" x14ac:dyDescent="0.25">
      <c r="B1599" s="257">
        <v>1536</v>
      </c>
      <c r="C1599" s="256">
        <v>130.88901538272711</v>
      </c>
    </row>
    <row r="1600" spans="2:3" x14ac:dyDescent="0.25">
      <c r="B1600" s="257">
        <v>1537</v>
      </c>
      <c r="C1600" s="256">
        <v>135.92904368272579</v>
      </c>
    </row>
    <row r="1601" spans="2:3" x14ac:dyDescent="0.25">
      <c r="B1601" s="257">
        <v>1538</v>
      </c>
      <c r="C1601" s="256">
        <v>132.15067355967355</v>
      </c>
    </row>
    <row r="1602" spans="2:3" x14ac:dyDescent="0.25">
      <c r="B1602" s="257">
        <v>1539</v>
      </c>
      <c r="C1602" s="256">
        <v>145.94169343323071</v>
      </c>
    </row>
    <row r="1603" spans="2:3" x14ac:dyDescent="0.25">
      <c r="B1603" s="257">
        <v>1540</v>
      </c>
      <c r="C1603" s="256">
        <v>139.8185611352456</v>
      </c>
    </row>
    <row r="1604" spans="2:3" x14ac:dyDescent="0.25">
      <c r="B1604" s="257">
        <v>1541</v>
      </c>
      <c r="C1604" s="256">
        <v>115.57803272792174</v>
      </c>
    </row>
    <row r="1605" spans="2:3" x14ac:dyDescent="0.25">
      <c r="B1605" s="257">
        <v>1542</v>
      </c>
      <c r="C1605" s="256">
        <v>114.23873992301652</v>
      </c>
    </row>
    <row r="1606" spans="2:3" x14ac:dyDescent="0.25">
      <c r="B1606" s="257">
        <v>1543</v>
      </c>
      <c r="C1606" s="256">
        <v>118.82104998133504</v>
      </c>
    </row>
    <row r="1607" spans="2:3" x14ac:dyDescent="0.25">
      <c r="B1607" s="257">
        <v>1544</v>
      </c>
      <c r="C1607" s="256">
        <v>110.82640316200694</v>
      </c>
    </row>
    <row r="1608" spans="2:3" x14ac:dyDescent="0.25">
      <c r="B1608" s="257">
        <v>1545</v>
      </c>
      <c r="C1608" s="256">
        <v>123.70272788187427</v>
      </c>
    </row>
    <row r="1609" spans="2:3" x14ac:dyDescent="0.25">
      <c r="B1609" s="257">
        <v>1546</v>
      </c>
      <c r="C1609" s="256">
        <v>125.03450863971133</v>
      </c>
    </row>
    <row r="1610" spans="2:3" x14ac:dyDescent="0.25">
      <c r="B1610" s="257">
        <v>1547</v>
      </c>
      <c r="C1610" s="256">
        <v>96.951290129652747</v>
      </c>
    </row>
    <row r="1611" spans="2:3" x14ac:dyDescent="0.25">
      <c r="B1611" s="257">
        <v>1548</v>
      </c>
      <c r="C1611" s="256">
        <v>119.41356028497232</v>
      </c>
    </row>
    <row r="1612" spans="2:3" x14ac:dyDescent="0.25">
      <c r="B1612" s="257">
        <v>1549</v>
      </c>
      <c r="C1612" s="256">
        <v>128.09582303795804</v>
      </c>
    </row>
    <row r="1613" spans="2:3" x14ac:dyDescent="0.25">
      <c r="B1613" s="257">
        <v>1550</v>
      </c>
      <c r="C1613" s="256">
        <v>152.46104265892353</v>
      </c>
    </row>
    <row r="1614" spans="2:3" x14ac:dyDescent="0.25">
      <c r="B1614" s="257">
        <v>1551</v>
      </c>
      <c r="C1614" s="256">
        <v>108.83672674499864</v>
      </c>
    </row>
    <row r="1615" spans="2:3" x14ac:dyDescent="0.25">
      <c r="B1615" s="257">
        <v>1552</v>
      </c>
      <c r="C1615" s="256">
        <v>107.46596238472631</v>
      </c>
    </row>
    <row r="1616" spans="2:3" x14ac:dyDescent="0.25">
      <c r="B1616" s="257">
        <v>1553</v>
      </c>
      <c r="C1616" s="256">
        <v>131.05446174744279</v>
      </c>
    </row>
    <row r="1617" spans="2:3" x14ac:dyDescent="0.25">
      <c r="B1617" s="257">
        <v>1554</v>
      </c>
      <c r="C1617" s="256">
        <v>89.520443564579622</v>
      </c>
    </row>
    <row r="1618" spans="2:3" x14ac:dyDescent="0.25">
      <c r="B1618" s="257">
        <v>1555</v>
      </c>
      <c r="C1618" s="256">
        <v>116.56040108219823</v>
      </c>
    </row>
    <row r="1619" spans="2:3" x14ac:dyDescent="0.25">
      <c r="B1619" s="257">
        <v>1556</v>
      </c>
      <c r="C1619" s="256">
        <v>121.65827966021089</v>
      </c>
    </row>
    <row r="1620" spans="2:3" x14ac:dyDescent="0.25">
      <c r="B1620" s="257">
        <v>1557</v>
      </c>
      <c r="C1620" s="256">
        <v>95.032153649267542</v>
      </c>
    </row>
    <row r="1621" spans="2:3" x14ac:dyDescent="0.25">
      <c r="B1621" s="257">
        <v>1558</v>
      </c>
      <c r="C1621" s="256">
        <v>157.12782900182788</v>
      </c>
    </row>
    <row r="1622" spans="2:3" x14ac:dyDescent="0.25">
      <c r="B1622" s="257">
        <v>1559</v>
      </c>
      <c r="C1622" s="256">
        <v>92.760131991894696</v>
      </c>
    </row>
    <row r="1623" spans="2:3" x14ac:dyDescent="0.25">
      <c r="B1623" s="257">
        <v>1560</v>
      </c>
      <c r="C1623" s="256">
        <v>128.1404564271927</v>
      </c>
    </row>
    <row r="1624" spans="2:3" x14ac:dyDescent="0.25">
      <c r="B1624" s="257">
        <v>1561</v>
      </c>
      <c r="C1624" s="256">
        <v>148.96918875019614</v>
      </c>
    </row>
    <row r="1625" spans="2:3" x14ac:dyDescent="0.25">
      <c r="B1625" s="257">
        <v>1562</v>
      </c>
      <c r="C1625" s="256">
        <v>124.49499226657025</v>
      </c>
    </row>
    <row r="1626" spans="2:3" x14ac:dyDescent="0.25">
      <c r="B1626" s="257">
        <v>1563</v>
      </c>
      <c r="C1626" s="256">
        <v>127.1786437335013</v>
      </c>
    </row>
    <row r="1627" spans="2:3" x14ac:dyDescent="0.25">
      <c r="B1627" s="257">
        <v>1564</v>
      </c>
      <c r="C1627" s="256">
        <v>107.52472988711837</v>
      </c>
    </row>
    <row r="1628" spans="2:3" x14ac:dyDescent="0.25">
      <c r="B1628" s="257">
        <v>1565</v>
      </c>
      <c r="C1628" s="256">
        <v>182.08433905939089</v>
      </c>
    </row>
    <row r="1629" spans="2:3" x14ac:dyDescent="0.25">
      <c r="B1629" s="257">
        <v>1566</v>
      </c>
      <c r="C1629" s="256">
        <v>90.254028799026926</v>
      </c>
    </row>
    <row r="1630" spans="2:3" x14ac:dyDescent="0.25">
      <c r="B1630" s="257">
        <v>1567</v>
      </c>
      <c r="C1630" s="256">
        <v>143.11134669219592</v>
      </c>
    </row>
    <row r="1631" spans="2:3" x14ac:dyDescent="0.25">
      <c r="B1631" s="257">
        <v>1568</v>
      </c>
      <c r="C1631" s="256">
        <v>130.45402983509624</v>
      </c>
    </row>
    <row r="1632" spans="2:3" x14ac:dyDescent="0.25">
      <c r="B1632" s="257">
        <v>1569</v>
      </c>
      <c r="C1632" s="256">
        <v>127.41400203998245</v>
      </c>
    </row>
    <row r="1633" spans="2:3" x14ac:dyDescent="0.25">
      <c r="B1633" s="257">
        <v>1570</v>
      </c>
      <c r="C1633" s="256">
        <v>105.5305336279133</v>
      </c>
    </row>
    <row r="1634" spans="2:3" x14ac:dyDescent="0.25">
      <c r="B1634" s="257">
        <v>1571</v>
      </c>
      <c r="C1634" s="256">
        <v>85.767226965810366</v>
      </c>
    </row>
    <row r="1635" spans="2:3" x14ac:dyDescent="0.25">
      <c r="B1635" s="257">
        <v>1572</v>
      </c>
      <c r="C1635" s="256">
        <v>137.15767883959879</v>
      </c>
    </row>
    <row r="1636" spans="2:3" x14ac:dyDescent="0.25">
      <c r="B1636" s="257">
        <v>1573</v>
      </c>
      <c r="C1636" s="256">
        <v>122.20033255374535</v>
      </c>
    </row>
    <row r="1637" spans="2:3" x14ac:dyDescent="0.25">
      <c r="B1637" s="257">
        <v>1574</v>
      </c>
      <c r="C1637" s="256">
        <v>110.65103946775881</v>
      </c>
    </row>
    <row r="1638" spans="2:3" x14ac:dyDescent="0.25">
      <c r="B1638" s="257">
        <v>1575</v>
      </c>
      <c r="C1638" s="256">
        <v>148.06230594047031</v>
      </c>
    </row>
    <row r="1639" spans="2:3" x14ac:dyDescent="0.25">
      <c r="B1639" s="257">
        <v>1576</v>
      </c>
      <c r="C1639" s="256">
        <v>146.3424956372632</v>
      </c>
    </row>
    <row r="1640" spans="2:3" x14ac:dyDescent="0.25">
      <c r="B1640" s="257">
        <v>1577</v>
      </c>
      <c r="C1640" s="256">
        <v>133.50651353303999</v>
      </c>
    </row>
    <row r="1641" spans="2:3" x14ac:dyDescent="0.25">
      <c r="B1641" s="257">
        <v>1578</v>
      </c>
      <c r="C1641" s="256">
        <v>119.19365661334062</v>
      </c>
    </row>
    <row r="1642" spans="2:3" x14ac:dyDescent="0.25">
      <c r="B1642" s="257">
        <v>1579</v>
      </c>
      <c r="C1642" s="256">
        <v>97.34496975417423</v>
      </c>
    </row>
    <row r="1643" spans="2:3" x14ac:dyDescent="0.25">
      <c r="B1643" s="257">
        <v>1580</v>
      </c>
      <c r="C1643" s="256">
        <v>154.87695654421745</v>
      </c>
    </row>
    <row r="1644" spans="2:3" x14ac:dyDescent="0.25">
      <c r="B1644" s="257">
        <v>1581</v>
      </c>
      <c r="C1644" s="256">
        <v>124.96255540254815</v>
      </c>
    </row>
    <row r="1645" spans="2:3" x14ac:dyDescent="0.25">
      <c r="B1645" s="257">
        <v>1582</v>
      </c>
      <c r="C1645" s="256">
        <v>107.79342904362257</v>
      </c>
    </row>
    <row r="1646" spans="2:3" x14ac:dyDescent="0.25">
      <c r="B1646" s="257">
        <v>1583</v>
      </c>
      <c r="C1646" s="256">
        <v>129.52131290304879</v>
      </c>
    </row>
    <row r="1647" spans="2:3" x14ac:dyDescent="0.25">
      <c r="B1647" s="257">
        <v>1584</v>
      </c>
      <c r="C1647" s="256">
        <v>116.52969000143609</v>
      </c>
    </row>
    <row r="1648" spans="2:3" x14ac:dyDescent="0.25">
      <c r="B1648" s="257">
        <v>1585</v>
      </c>
      <c r="C1648" s="256">
        <v>93.778523769933997</v>
      </c>
    </row>
    <row r="1649" spans="2:3" x14ac:dyDescent="0.25">
      <c r="B1649" s="257">
        <v>1586</v>
      </c>
      <c r="C1649" s="256">
        <v>102.90391916743124</v>
      </c>
    </row>
    <row r="1650" spans="2:3" x14ac:dyDescent="0.25">
      <c r="B1650" s="257">
        <v>1587</v>
      </c>
      <c r="C1650" s="256">
        <v>108.76778892876324</v>
      </c>
    </row>
    <row r="1651" spans="2:3" x14ac:dyDescent="0.25">
      <c r="B1651" s="257">
        <v>1588</v>
      </c>
      <c r="C1651" s="256">
        <v>93.14951202049302</v>
      </c>
    </row>
    <row r="1652" spans="2:3" x14ac:dyDescent="0.25">
      <c r="B1652" s="257">
        <v>1589</v>
      </c>
      <c r="C1652" s="256">
        <v>100.57876751623331</v>
      </c>
    </row>
    <row r="1653" spans="2:3" x14ac:dyDescent="0.25">
      <c r="B1653" s="257">
        <v>1590</v>
      </c>
      <c r="C1653" s="256">
        <v>87.933322543911231</v>
      </c>
    </row>
    <row r="1654" spans="2:3" x14ac:dyDescent="0.25">
      <c r="B1654" s="257">
        <v>1591</v>
      </c>
      <c r="C1654" s="256">
        <v>145.53207598196249</v>
      </c>
    </row>
    <row r="1655" spans="2:3" x14ac:dyDescent="0.25">
      <c r="B1655" s="257">
        <v>1592</v>
      </c>
      <c r="C1655" s="256">
        <v>164.09881337755994</v>
      </c>
    </row>
    <row r="1656" spans="2:3" x14ac:dyDescent="0.25">
      <c r="B1656" s="257">
        <v>1593</v>
      </c>
      <c r="C1656" s="256">
        <v>110.20154062995189</v>
      </c>
    </row>
    <row r="1657" spans="2:3" x14ac:dyDescent="0.25">
      <c r="B1657" s="257">
        <v>1594</v>
      </c>
      <c r="C1657" s="256">
        <v>115.15088085450918</v>
      </c>
    </row>
    <row r="1658" spans="2:3" x14ac:dyDescent="0.25">
      <c r="B1658" s="257">
        <v>1595</v>
      </c>
      <c r="C1658" s="256">
        <v>121.6083451867097</v>
      </c>
    </row>
    <row r="1659" spans="2:3" x14ac:dyDescent="0.25">
      <c r="B1659" s="257">
        <v>1596</v>
      </c>
      <c r="C1659" s="256">
        <v>85.350537964863548</v>
      </c>
    </row>
    <row r="1660" spans="2:3" x14ac:dyDescent="0.25">
      <c r="B1660" s="257">
        <v>1597</v>
      </c>
      <c r="C1660" s="256">
        <v>129.70327004565218</v>
      </c>
    </row>
    <row r="1661" spans="2:3" x14ac:dyDescent="0.25">
      <c r="B1661" s="257">
        <v>1598</v>
      </c>
      <c r="C1661" s="256">
        <v>90.738101537534533</v>
      </c>
    </row>
    <row r="1662" spans="2:3" x14ac:dyDescent="0.25">
      <c r="B1662" s="257">
        <v>1599</v>
      </c>
      <c r="C1662" s="256">
        <v>132.20268225923053</v>
      </c>
    </row>
    <row r="1663" spans="2:3" x14ac:dyDescent="0.25">
      <c r="B1663" s="257">
        <v>1600</v>
      </c>
      <c r="C1663" s="256">
        <v>172.45612219636155</v>
      </c>
    </row>
    <row r="1664" spans="2:3" x14ac:dyDescent="0.25">
      <c r="B1664" s="257">
        <v>1601</v>
      </c>
      <c r="C1664" s="256">
        <v>127.01228586683558</v>
      </c>
    </row>
    <row r="1665" spans="2:3" x14ac:dyDescent="0.25">
      <c r="B1665" s="257">
        <v>1602</v>
      </c>
      <c r="C1665" s="256">
        <v>119.68585425005959</v>
      </c>
    </row>
    <row r="1666" spans="2:3" x14ac:dyDescent="0.25">
      <c r="B1666" s="257">
        <v>1603</v>
      </c>
      <c r="C1666" s="256">
        <v>151.7230423413173</v>
      </c>
    </row>
    <row r="1667" spans="2:3" x14ac:dyDescent="0.25">
      <c r="B1667" s="257">
        <v>1604</v>
      </c>
      <c r="C1667" s="256">
        <v>89.770576204008876</v>
      </c>
    </row>
    <row r="1668" spans="2:3" x14ac:dyDescent="0.25">
      <c r="B1668" s="257">
        <v>1605</v>
      </c>
      <c r="C1668" s="256">
        <v>127.74982709589105</v>
      </c>
    </row>
    <row r="1669" spans="2:3" x14ac:dyDescent="0.25">
      <c r="B1669" s="257">
        <v>1606</v>
      </c>
      <c r="C1669" s="256">
        <v>97.458292227888151</v>
      </c>
    </row>
    <row r="1670" spans="2:3" x14ac:dyDescent="0.25">
      <c r="B1670" s="257">
        <v>1607</v>
      </c>
      <c r="C1670" s="256">
        <v>150.34113632443803</v>
      </c>
    </row>
    <row r="1671" spans="2:3" x14ac:dyDescent="0.25">
      <c r="B1671" s="257">
        <v>1608</v>
      </c>
      <c r="C1671" s="256">
        <v>101.40971766512347</v>
      </c>
    </row>
    <row r="1672" spans="2:3" x14ac:dyDescent="0.25">
      <c r="B1672" s="257">
        <v>1609</v>
      </c>
      <c r="C1672" s="256">
        <v>60.623068538007104</v>
      </c>
    </row>
    <row r="1673" spans="2:3" x14ac:dyDescent="0.25">
      <c r="B1673" s="257">
        <v>1610</v>
      </c>
      <c r="C1673" s="256">
        <v>109.81283042237008</v>
      </c>
    </row>
    <row r="1674" spans="2:3" x14ac:dyDescent="0.25">
      <c r="B1674" s="257">
        <v>1611</v>
      </c>
      <c r="C1674" s="256">
        <v>101.15283960513476</v>
      </c>
    </row>
    <row r="1675" spans="2:3" x14ac:dyDescent="0.25">
      <c r="B1675" s="257">
        <v>1612</v>
      </c>
      <c r="C1675" s="256">
        <v>162.28045577479526</v>
      </c>
    </row>
    <row r="1676" spans="2:3" x14ac:dyDescent="0.25">
      <c r="B1676" s="257">
        <v>1613</v>
      </c>
      <c r="C1676" s="256">
        <v>166.17930086433617</v>
      </c>
    </row>
    <row r="1677" spans="2:3" x14ac:dyDescent="0.25">
      <c r="B1677" s="257">
        <v>1614</v>
      </c>
      <c r="C1677" s="256">
        <v>95.232916950706681</v>
      </c>
    </row>
    <row r="1678" spans="2:3" x14ac:dyDescent="0.25">
      <c r="B1678" s="257">
        <v>1615</v>
      </c>
      <c r="C1678" s="256">
        <v>107.16987037041613</v>
      </c>
    </row>
    <row r="1679" spans="2:3" x14ac:dyDescent="0.25">
      <c r="B1679" s="257">
        <v>1616</v>
      </c>
      <c r="C1679" s="256">
        <v>148.21109911250286</v>
      </c>
    </row>
    <row r="1680" spans="2:3" x14ac:dyDescent="0.25">
      <c r="B1680" s="257">
        <v>1617</v>
      </c>
      <c r="C1680" s="256">
        <v>108.26647929395149</v>
      </c>
    </row>
    <row r="1681" spans="2:3" x14ac:dyDescent="0.25">
      <c r="B1681" s="257">
        <v>1618</v>
      </c>
      <c r="C1681" s="256">
        <v>108.97916107720512</v>
      </c>
    </row>
    <row r="1682" spans="2:3" x14ac:dyDescent="0.25">
      <c r="B1682" s="257">
        <v>1619</v>
      </c>
      <c r="C1682" s="256">
        <v>93.983845282701182</v>
      </c>
    </row>
    <row r="1683" spans="2:3" x14ac:dyDescent="0.25">
      <c r="B1683" s="257">
        <v>1620</v>
      </c>
      <c r="C1683" s="256">
        <v>118.13017521304025</v>
      </c>
    </row>
    <row r="1684" spans="2:3" x14ac:dyDescent="0.25">
      <c r="B1684" s="257">
        <v>1621</v>
      </c>
      <c r="C1684" s="256">
        <v>122.28112580435338</v>
      </c>
    </row>
    <row r="1685" spans="2:3" x14ac:dyDescent="0.25">
      <c r="B1685" s="257">
        <v>1622</v>
      </c>
      <c r="C1685" s="256">
        <v>113.89111753523242</v>
      </c>
    </row>
    <row r="1686" spans="2:3" x14ac:dyDescent="0.25">
      <c r="B1686" s="257">
        <v>1623</v>
      </c>
      <c r="C1686" s="256">
        <v>87.699701062722326</v>
      </c>
    </row>
    <row r="1687" spans="2:3" x14ac:dyDescent="0.25">
      <c r="B1687" s="257">
        <v>1624</v>
      </c>
      <c r="C1687" s="256">
        <v>99.20104591591398</v>
      </c>
    </row>
    <row r="1688" spans="2:3" x14ac:dyDescent="0.25">
      <c r="B1688" s="257">
        <v>1625</v>
      </c>
      <c r="C1688" s="256">
        <v>112.39346130777744</v>
      </c>
    </row>
    <row r="1689" spans="2:3" x14ac:dyDescent="0.25">
      <c r="B1689" s="257">
        <v>1626</v>
      </c>
      <c r="C1689" s="256">
        <v>138.30535992391196</v>
      </c>
    </row>
    <row r="1690" spans="2:3" x14ac:dyDescent="0.25">
      <c r="B1690" s="257">
        <v>1627</v>
      </c>
      <c r="C1690" s="256">
        <v>81.247411842354111</v>
      </c>
    </row>
    <row r="1691" spans="2:3" x14ac:dyDescent="0.25">
      <c r="B1691" s="257">
        <v>1628</v>
      </c>
      <c r="C1691" s="256">
        <v>119.24252452629108</v>
      </c>
    </row>
    <row r="1692" spans="2:3" x14ac:dyDescent="0.25">
      <c r="B1692" s="257">
        <v>1629</v>
      </c>
      <c r="C1692" s="256">
        <v>87.224987661908401</v>
      </c>
    </row>
    <row r="1693" spans="2:3" x14ac:dyDescent="0.25">
      <c r="B1693" s="257">
        <v>1630</v>
      </c>
      <c r="C1693" s="256">
        <v>126.17371347062627</v>
      </c>
    </row>
    <row r="1694" spans="2:3" x14ac:dyDescent="0.25">
      <c r="B1694" s="257">
        <v>1631</v>
      </c>
      <c r="C1694" s="256">
        <v>143.65398924953737</v>
      </c>
    </row>
    <row r="1695" spans="2:3" x14ac:dyDescent="0.25">
      <c r="B1695" s="257">
        <v>1632</v>
      </c>
      <c r="C1695" s="256">
        <v>153.47557618531926</v>
      </c>
    </row>
    <row r="1696" spans="2:3" x14ac:dyDescent="0.25">
      <c r="B1696" s="257">
        <v>1633</v>
      </c>
      <c r="C1696" s="256">
        <v>141.49429124339889</v>
      </c>
    </row>
    <row r="1697" spans="2:3" x14ac:dyDescent="0.25">
      <c r="B1697" s="257">
        <v>1634</v>
      </c>
      <c r="C1697" s="256">
        <v>143.26914684232963</v>
      </c>
    </row>
    <row r="1698" spans="2:3" x14ac:dyDescent="0.25">
      <c r="B1698" s="257">
        <v>1635</v>
      </c>
      <c r="C1698" s="256">
        <v>95.231753146761434</v>
      </c>
    </row>
    <row r="1699" spans="2:3" x14ac:dyDescent="0.25">
      <c r="B1699" s="257">
        <v>1636</v>
      </c>
      <c r="C1699" s="256">
        <v>128.88913684087652</v>
      </c>
    </row>
    <row r="1700" spans="2:3" x14ac:dyDescent="0.25">
      <c r="B1700" s="257">
        <v>1637</v>
      </c>
      <c r="C1700" s="256">
        <v>117.46855733613202</v>
      </c>
    </row>
    <row r="1701" spans="2:3" x14ac:dyDescent="0.25">
      <c r="B1701" s="257">
        <v>1638</v>
      </c>
      <c r="C1701" s="256">
        <v>163.87151182086515</v>
      </c>
    </row>
    <row r="1702" spans="2:3" x14ac:dyDescent="0.25">
      <c r="B1702" s="257">
        <v>1639</v>
      </c>
      <c r="C1702" s="256">
        <v>130.26516279222807</v>
      </c>
    </row>
    <row r="1703" spans="2:3" x14ac:dyDescent="0.25">
      <c r="B1703" s="257">
        <v>1640</v>
      </c>
      <c r="C1703" s="256">
        <v>108.34297949206007</v>
      </c>
    </row>
    <row r="1704" spans="2:3" x14ac:dyDescent="0.25">
      <c r="B1704" s="257">
        <v>1641</v>
      </c>
      <c r="C1704" s="256">
        <v>125.29640513524146</v>
      </c>
    </row>
    <row r="1705" spans="2:3" x14ac:dyDescent="0.25">
      <c r="B1705" s="257">
        <v>1642</v>
      </c>
      <c r="C1705" s="256">
        <v>122.86786929056318</v>
      </c>
    </row>
    <row r="1706" spans="2:3" x14ac:dyDescent="0.25">
      <c r="B1706" s="257">
        <v>1643</v>
      </c>
      <c r="C1706" s="256">
        <v>106.41537434248868</v>
      </c>
    </row>
    <row r="1707" spans="2:3" x14ac:dyDescent="0.25">
      <c r="B1707" s="257">
        <v>1644</v>
      </c>
      <c r="C1707" s="256">
        <v>97.882052106828894</v>
      </c>
    </row>
    <row r="1708" spans="2:3" x14ac:dyDescent="0.25">
      <c r="B1708" s="257">
        <v>1645</v>
      </c>
      <c r="C1708" s="256">
        <v>153.04416268325735</v>
      </c>
    </row>
    <row r="1709" spans="2:3" x14ac:dyDescent="0.25">
      <c r="B1709" s="257">
        <v>1646</v>
      </c>
      <c r="C1709" s="256">
        <v>138.04341205317442</v>
      </c>
    </row>
    <row r="1710" spans="2:3" x14ac:dyDescent="0.25">
      <c r="B1710" s="257">
        <v>1647</v>
      </c>
      <c r="C1710" s="256">
        <v>112.38397071779292</v>
      </c>
    </row>
    <row r="1711" spans="2:3" x14ac:dyDescent="0.25">
      <c r="B1711" s="257">
        <v>1648</v>
      </c>
      <c r="C1711" s="256">
        <v>116.9952794365748</v>
      </c>
    </row>
    <row r="1712" spans="2:3" x14ac:dyDescent="0.25">
      <c r="B1712" s="257">
        <v>1649</v>
      </c>
      <c r="C1712" s="256">
        <v>130.62325571895465</v>
      </c>
    </row>
    <row r="1713" spans="2:3" x14ac:dyDescent="0.25">
      <c r="B1713" s="257">
        <v>1650</v>
      </c>
      <c r="C1713" s="256">
        <v>112.64554402135181</v>
      </c>
    </row>
    <row r="1714" spans="2:3" x14ac:dyDescent="0.25">
      <c r="B1714" s="257">
        <v>1651</v>
      </c>
      <c r="C1714" s="256">
        <v>155.26918456984009</v>
      </c>
    </row>
    <row r="1715" spans="2:3" x14ac:dyDescent="0.25">
      <c r="B1715" s="257">
        <v>1652</v>
      </c>
      <c r="C1715" s="256">
        <v>111.75976519286652</v>
      </c>
    </row>
    <row r="1716" spans="2:3" x14ac:dyDescent="0.25">
      <c r="B1716" s="257">
        <v>1653</v>
      </c>
      <c r="C1716" s="256">
        <v>138.17503008714678</v>
      </c>
    </row>
    <row r="1717" spans="2:3" x14ac:dyDescent="0.25">
      <c r="B1717" s="257">
        <v>1654</v>
      </c>
      <c r="C1717" s="256">
        <v>144.70328439996157</v>
      </c>
    </row>
    <row r="1718" spans="2:3" x14ac:dyDescent="0.25">
      <c r="B1718" s="257">
        <v>1655</v>
      </c>
      <c r="C1718" s="256">
        <v>109.85884105874352</v>
      </c>
    </row>
    <row r="1719" spans="2:3" x14ac:dyDescent="0.25">
      <c r="B1719" s="257">
        <v>1656</v>
      </c>
      <c r="C1719" s="256">
        <v>107.26086247908225</v>
      </c>
    </row>
    <row r="1720" spans="2:3" x14ac:dyDescent="0.25">
      <c r="B1720" s="257">
        <v>1657</v>
      </c>
      <c r="C1720" s="256">
        <v>111.98584465268631</v>
      </c>
    </row>
    <row r="1721" spans="2:3" x14ac:dyDescent="0.25">
      <c r="B1721" s="257">
        <v>1658</v>
      </c>
      <c r="C1721" s="256">
        <v>126.31269911084001</v>
      </c>
    </row>
    <row r="1722" spans="2:3" x14ac:dyDescent="0.25">
      <c r="B1722" s="257">
        <v>1659</v>
      </c>
      <c r="C1722" s="256">
        <v>139.42847696450679</v>
      </c>
    </row>
    <row r="1723" spans="2:3" x14ac:dyDescent="0.25">
      <c r="B1723" s="257">
        <v>1660</v>
      </c>
      <c r="C1723" s="256">
        <v>142.50369523933682</v>
      </c>
    </row>
    <row r="1724" spans="2:3" x14ac:dyDescent="0.25">
      <c r="B1724" s="257">
        <v>1661</v>
      </c>
      <c r="C1724" s="256">
        <v>88.19571595065473</v>
      </c>
    </row>
    <row r="1725" spans="2:3" x14ac:dyDescent="0.25">
      <c r="B1725" s="257">
        <v>1662</v>
      </c>
      <c r="C1725" s="256">
        <v>173.27653952778377</v>
      </c>
    </row>
    <row r="1726" spans="2:3" x14ac:dyDescent="0.25">
      <c r="B1726" s="257">
        <v>1663</v>
      </c>
      <c r="C1726" s="256">
        <v>106.3609275500076</v>
      </c>
    </row>
    <row r="1727" spans="2:3" x14ac:dyDescent="0.25">
      <c r="B1727" s="257">
        <v>1664</v>
      </c>
      <c r="C1727" s="256">
        <v>104.20694630269394</v>
      </c>
    </row>
    <row r="1728" spans="2:3" x14ac:dyDescent="0.25">
      <c r="B1728" s="257">
        <v>1665</v>
      </c>
      <c r="C1728" s="256">
        <v>100.20425382987223</v>
      </c>
    </row>
    <row r="1729" spans="2:3" x14ac:dyDescent="0.25">
      <c r="B1729" s="257">
        <v>1666</v>
      </c>
      <c r="C1729" s="256">
        <v>120.77427928192654</v>
      </c>
    </row>
    <row r="1730" spans="2:3" x14ac:dyDescent="0.25">
      <c r="B1730" s="257">
        <v>1667</v>
      </c>
      <c r="C1730" s="256">
        <v>111.47526413014364</v>
      </c>
    </row>
    <row r="1731" spans="2:3" x14ac:dyDescent="0.25">
      <c r="B1731" s="257">
        <v>1668</v>
      </c>
      <c r="C1731" s="256">
        <v>143.55203168460409</v>
      </c>
    </row>
    <row r="1732" spans="2:3" x14ac:dyDescent="0.25">
      <c r="B1732" s="257">
        <v>1669</v>
      </c>
      <c r="C1732" s="256">
        <v>104.94704647898084</v>
      </c>
    </row>
    <row r="1733" spans="2:3" x14ac:dyDescent="0.25">
      <c r="B1733" s="257">
        <v>1670</v>
      </c>
      <c r="C1733" s="256">
        <v>111.38240386182174</v>
      </c>
    </row>
    <row r="1734" spans="2:3" x14ac:dyDescent="0.25">
      <c r="B1734" s="257">
        <v>1671</v>
      </c>
      <c r="C1734" s="256">
        <v>124.46026804057871</v>
      </c>
    </row>
    <row r="1735" spans="2:3" x14ac:dyDescent="0.25">
      <c r="B1735" s="257">
        <v>1672</v>
      </c>
      <c r="C1735" s="256">
        <v>104.99621103738546</v>
      </c>
    </row>
    <row r="1736" spans="2:3" x14ac:dyDescent="0.25">
      <c r="B1736" s="257">
        <v>1673</v>
      </c>
      <c r="C1736" s="256">
        <v>124.24874133546545</v>
      </c>
    </row>
    <row r="1737" spans="2:3" x14ac:dyDescent="0.25">
      <c r="B1737" s="257">
        <v>1674</v>
      </c>
      <c r="C1737" s="256">
        <v>141.83348434016563</v>
      </c>
    </row>
    <row r="1738" spans="2:3" x14ac:dyDescent="0.25">
      <c r="B1738" s="257">
        <v>1675</v>
      </c>
      <c r="C1738" s="256">
        <v>98.727101671589395</v>
      </c>
    </row>
    <row r="1739" spans="2:3" x14ac:dyDescent="0.25">
      <c r="B1739" s="257">
        <v>1676</v>
      </c>
      <c r="C1739" s="256">
        <v>154.45165695372401</v>
      </c>
    </row>
    <row r="1740" spans="2:3" x14ac:dyDescent="0.25">
      <c r="B1740" s="257">
        <v>1677</v>
      </c>
      <c r="C1740" s="256">
        <v>105.50806061234519</v>
      </c>
    </row>
    <row r="1741" spans="2:3" x14ac:dyDescent="0.25">
      <c r="B1741" s="257">
        <v>1678</v>
      </c>
      <c r="C1741" s="256">
        <v>135.48317875236458</v>
      </c>
    </row>
    <row r="1742" spans="2:3" x14ac:dyDescent="0.25">
      <c r="B1742" s="257">
        <v>1679</v>
      </c>
      <c r="C1742" s="256">
        <v>80.473232307079428</v>
      </c>
    </row>
    <row r="1743" spans="2:3" x14ac:dyDescent="0.25">
      <c r="B1743" s="257">
        <v>1680</v>
      </c>
      <c r="C1743" s="256">
        <v>117.62446870846301</v>
      </c>
    </row>
    <row r="1744" spans="2:3" x14ac:dyDescent="0.25">
      <c r="B1744" s="257">
        <v>1681</v>
      </c>
      <c r="C1744" s="256">
        <v>108.98952930571608</v>
      </c>
    </row>
    <row r="1745" spans="2:3" x14ac:dyDescent="0.25">
      <c r="B1745" s="257">
        <v>1682</v>
      </c>
      <c r="C1745" s="256">
        <v>81.449800762419699</v>
      </c>
    </row>
    <row r="1746" spans="2:3" x14ac:dyDescent="0.25">
      <c r="B1746" s="257">
        <v>1683</v>
      </c>
      <c r="C1746" s="256">
        <v>143.58652475264148</v>
      </c>
    </row>
    <row r="1747" spans="2:3" x14ac:dyDescent="0.25">
      <c r="B1747" s="257">
        <v>1684</v>
      </c>
      <c r="C1747" s="256">
        <v>148.53914307057099</v>
      </c>
    </row>
    <row r="1748" spans="2:3" x14ac:dyDescent="0.25">
      <c r="B1748" s="257">
        <v>1685</v>
      </c>
      <c r="C1748" s="256">
        <v>89.330713107525867</v>
      </c>
    </row>
    <row r="1749" spans="2:3" x14ac:dyDescent="0.25">
      <c r="B1749" s="257">
        <v>1686</v>
      </c>
      <c r="C1749" s="256">
        <v>142.24344370707149</v>
      </c>
    </row>
    <row r="1750" spans="2:3" x14ac:dyDescent="0.25">
      <c r="B1750" s="257">
        <v>1687</v>
      </c>
      <c r="C1750" s="256">
        <v>134.55734288295216</v>
      </c>
    </row>
    <row r="1751" spans="2:3" x14ac:dyDescent="0.25">
      <c r="B1751" s="257">
        <v>1688</v>
      </c>
      <c r="C1751" s="256">
        <v>123.35238911780992</v>
      </c>
    </row>
    <row r="1752" spans="2:3" x14ac:dyDescent="0.25">
      <c r="B1752" s="257">
        <v>1689</v>
      </c>
      <c r="C1752" s="256">
        <v>145.45494558424332</v>
      </c>
    </row>
    <row r="1753" spans="2:3" x14ac:dyDescent="0.25">
      <c r="B1753" s="257">
        <v>1690</v>
      </c>
      <c r="C1753" s="256">
        <v>170.92817465978885</v>
      </c>
    </row>
    <row r="1754" spans="2:3" x14ac:dyDescent="0.25">
      <c r="B1754" s="257">
        <v>1691</v>
      </c>
      <c r="C1754" s="256">
        <v>83.816479811926712</v>
      </c>
    </row>
    <row r="1755" spans="2:3" x14ac:dyDescent="0.25">
      <c r="B1755" s="257">
        <v>1692</v>
      </c>
      <c r="C1755" s="256">
        <v>120.99076449565216</v>
      </c>
    </row>
    <row r="1756" spans="2:3" x14ac:dyDescent="0.25">
      <c r="B1756" s="257">
        <v>1693</v>
      </c>
      <c r="C1756" s="256">
        <v>147.3760324499726</v>
      </c>
    </row>
    <row r="1757" spans="2:3" x14ac:dyDescent="0.25">
      <c r="B1757" s="257">
        <v>1694</v>
      </c>
      <c r="C1757" s="256">
        <v>112.97225364803596</v>
      </c>
    </row>
    <row r="1758" spans="2:3" x14ac:dyDescent="0.25">
      <c r="B1758" s="257">
        <v>1695</v>
      </c>
      <c r="C1758" s="256">
        <v>168.18007031912259</v>
      </c>
    </row>
    <row r="1759" spans="2:3" x14ac:dyDescent="0.25">
      <c r="B1759" s="257">
        <v>1696</v>
      </c>
      <c r="C1759" s="256">
        <v>133.48834625790738</v>
      </c>
    </row>
    <row r="1760" spans="2:3" x14ac:dyDescent="0.25">
      <c r="B1760" s="257">
        <v>1697</v>
      </c>
      <c r="C1760" s="256">
        <v>104.67700687102374</v>
      </c>
    </row>
    <row r="1761" spans="2:3" x14ac:dyDescent="0.25">
      <c r="B1761" s="257">
        <v>1698</v>
      </c>
      <c r="C1761" s="256">
        <v>152.68495925876465</v>
      </c>
    </row>
    <row r="1762" spans="2:3" x14ac:dyDescent="0.25">
      <c r="B1762" s="257">
        <v>1699</v>
      </c>
      <c r="C1762" s="256">
        <v>150.74021656076593</v>
      </c>
    </row>
    <row r="1763" spans="2:3" x14ac:dyDescent="0.25">
      <c r="B1763" s="257">
        <v>1700</v>
      </c>
      <c r="C1763" s="256">
        <v>116.93621191676856</v>
      </c>
    </row>
    <row r="1764" spans="2:3" x14ac:dyDescent="0.25">
      <c r="B1764" s="257">
        <v>1701</v>
      </c>
      <c r="C1764" s="256">
        <v>111.74403008796025</v>
      </c>
    </row>
    <row r="1765" spans="2:3" x14ac:dyDescent="0.25">
      <c r="B1765" s="257">
        <v>1702</v>
      </c>
      <c r="C1765" s="256">
        <v>112.58741537484575</v>
      </c>
    </row>
    <row r="1766" spans="2:3" x14ac:dyDescent="0.25">
      <c r="B1766" s="257">
        <v>1703</v>
      </c>
      <c r="C1766" s="256">
        <v>137.88327594893161</v>
      </c>
    </row>
    <row r="1767" spans="2:3" x14ac:dyDescent="0.25">
      <c r="B1767" s="257">
        <v>1704</v>
      </c>
      <c r="C1767" s="256">
        <v>108.10619416749005</v>
      </c>
    </row>
    <row r="1768" spans="2:3" x14ac:dyDescent="0.25">
      <c r="B1768" s="257">
        <v>1705</v>
      </c>
      <c r="C1768" s="256">
        <v>166.44729440594998</v>
      </c>
    </row>
    <row r="1769" spans="2:3" x14ac:dyDescent="0.25">
      <c r="B1769" s="257">
        <v>1706</v>
      </c>
      <c r="C1769" s="256">
        <v>94.475253331323685</v>
      </c>
    </row>
    <row r="1770" spans="2:3" x14ac:dyDescent="0.25">
      <c r="B1770" s="257">
        <v>1707</v>
      </c>
      <c r="C1770" s="256">
        <v>128.65082473027184</v>
      </c>
    </row>
    <row r="1771" spans="2:3" x14ac:dyDescent="0.25">
      <c r="B1771" s="257">
        <v>1708</v>
      </c>
      <c r="C1771" s="256">
        <v>128.69188446629533</v>
      </c>
    </row>
    <row r="1772" spans="2:3" x14ac:dyDescent="0.25">
      <c r="B1772" s="257">
        <v>1709</v>
      </c>
      <c r="C1772" s="256">
        <v>101.41860692491595</v>
      </c>
    </row>
    <row r="1773" spans="2:3" x14ac:dyDescent="0.25">
      <c r="B1773" s="257">
        <v>1710</v>
      </c>
      <c r="C1773" s="256">
        <v>148.46079260185746</v>
      </c>
    </row>
    <row r="1774" spans="2:3" x14ac:dyDescent="0.25">
      <c r="B1774" s="257">
        <v>1711</v>
      </c>
      <c r="C1774" s="256">
        <v>117.27940258821151</v>
      </c>
    </row>
    <row r="1775" spans="2:3" x14ac:dyDescent="0.25">
      <c r="B1775" s="257">
        <v>1712</v>
      </c>
      <c r="C1775" s="256">
        <v>96.557089457876458</v>
      </c>
    </row>
    <row r="1776" spans="2:3" x14ac:dyDescent="0.25">
      <c r="B1776" s="257">
        <v>1713</v>
      </c>
      <c r="C1776" s="256">
        <v>150.11064459315119</v>
      </c>
    </row>
    <row r="1777" spans="2:3" x14ac:dyDescent="0.25">
      <c r="B1777" s="257">
        <v>1714</v>
      </c>
      <c r="C1777" s="256">
        <v>184.78683689816609</v>
      </c>
    </row>
    <row r="1778" spans="2:3" x14ac:dyDescent="0.25">
      <c r="B1778" s="257">
        <v>1715</v>
      </c>
      <c r="C1778" s="256">
        <v>107.29660737813647</v>
      </c>
    </row>
    <row r="1779" spans="2:3" x14ac:dyDescent="0.25">
      <c r="B1779" s="257">
        <v>1716</v>
      </c>
      <c r="C1779" s="256">
        <v>154.01878741054909</v>
      </c>
    </row>
    <row r="1780" spans="2:3" x14ac:dyDescent="0.25">
      <c r="B1780" s="257">
        <v>1717</v>
      </c>
      <c r="C1780" s="256">
        <v>128.67964241473294</v>
      </c>
    </row>
    <row r="1781" spans="2:3" x14ac:dyDescent="0.25">
      <c r="B1781" s="257">
        <v>1718</v>
      </c>
      <c r="C1781" s="256">
        <v>71.748829668206668</v>
      </c>
    </row>
    <row r="1782" spans="2:3" x14ac:dyDescent="0.25">
      <c r="B1782" s="257">
        <v>1719</v>
      </c>
      <c r="C1782" s="256">
        <v>94.919202831104528</v>
      </c>
    </row>
    <row r="1783" spans="2:3" x14ac:dyDescent="0.25">
      <c r="B1783" s="257">
        <v>1720</v>
      </c>
      <c r="C1783" s="256">
        <v>136.88037766418535</v>
      </c>
    </row>
    <row r="1784" spans="2:3" x14ac:dyDescent="0.25">
      <c r="B1784" s="257">
        <v>1721</v>
      </c>
      <c r="C1784" s="256">
        <v>110.43445418573454</v>
      </c>
    </row>
    <row r="1785" spans="2:3" x14ac:dyDescent="0.25">
      <c r="B1785" s="257">
        <v>1722</v>
      </c>
      <c r="C1785" s="256">
        <v>142.77064840993472</v>
      </c>
    </row>
    <row r="1786" spans="2:3" x14ac:dyDescent="0.25">
      <c r="B1786" s="257">
        <v>1723</v>
      </c>
      <c r="C1786" s="256">
        <v>88.417245617581415</v>
      </c>
    </row>
    <row r="1787" spans="2:3" x14ac:dyDescent="0.25">
      <c r="B1787" s="257">
        <v>1724</v>
      </c>
      <c r="C1787" s="256">
        <v>170.62647118583703</v>
      </c>
    </row>
    <row r="1788" spans="2:3" x14ac:dyDescent="0.25">
      <c r="B1788" s="257">
        <v>1725</v>
      </c>
      <c r="C1788" s="256">
        <v>59.84455403053849</v>
      </c>
    </row>
    <row r="1789" spans="2:3" x14ac:dyDescent="0.25">
      <c r="B1789" s="257">
        <v>1726</v>
      </c>
      <c r="C1789" s="256">
        <v>137.60113440605488</v>
      </c>
    </row>
    <row r="1790" spans="2:3" x14ac:dyDescent="0.25">
      <c r="B1790" s="257">
        <v>1727</v>
      </c>
      <c r="C1790" s="256">
        <v>105.91455448646848</v>
      </c>
    </row>
    <row r="1791" spans="2:3" x14ac:dyDescent="0.25">
      <c r="B1791" s="257">
        <v>1728</v>
      </c>
      <c r="C1791" s="256">
        <v>134.49926060918105</v>
      </c>
    </row>
    <row r="1792" spans="2:3" x14ac:dyDescent="0.25">
      <c r="B1792" s="257">
        <v>1729</v>
      </c>
      <c r="C1792" s="256">
        <v>137.31193893924416</v>
      </c>
    </row>
    <row r="1793" spans="2:3" x14ac:dyDescent="0.25">
      <c r="B1793" s="257">
        <v>1730</v>
      </c>
      <c r="C1793" s="256">
        <v>144.43277128462182</v>
      </c>
    </row>
    <row r="1794" spans="2:3" x14ac:dyDescent="0.25">
      <c r="B1794" s="257">
        <v>1731</v>
      </c>
      <c r="C1794" s="256">
        <v>137.03178377853277</v>
      </c>
    </row>
    <row r="1795" spans="2:3" x14ac:dyDescent="0.25">
      <c r="B1795" s="257">
        <v>1732</v>
      </c>
      <c r="C1795" s="256">
        <v>165.28979624547591</v>
      </c>
    </row>
    <row r="1796" spans="2:3" x14ac:dyDescent="0.25">
      <c r="B1796" s="257">
        <v>1733</v>
      </c>
      <c r="C1796" s="256">
        <v>96.025973937914017</v>
      </c>
    </row>
    <row r="1797" spans="2:3" x14ac:dyDescent="0.25">
      <c r="B1797" s="257">
        <v>1734</v>
      </c>
      <c r="C1797" s="256">
        <v>111.35352643422688</v>
      </c>
    </row>
    <row r="1798" spans="2:3" x14ac:dyDescent="0.25">
      <c r="B1798" s="257">
        <v>1735</v>
      </c>
      <c r="C1798" s="256">
        <v>120.93331757180604</v>
      </c>
    </row>
    <row r="1799" spans="2:3" x14ac:dyDescent="0.25">
      <c r="B1799" s="257">
        <v>1736</v>
      </c>
      <c r="C1799" s="256">
        <v>103.44523957012555</v>
      </c>
    </row>
    <row r="1800" spans="2:3" x14ac:dyDescent="0.25">
      <c r="B1800" s="257">
        <v>1737</v>
      </c>
      <c r="C1800" s="256">
        <v>131.15668223160895</v>
      </c>
    </row>
    <row r="1801" spans="2:3" x14ac:dyDescent="0.25">
      <c r="B1801" s="257">
        <v>1738</v>
      </c>
      <c r="C1801" s="256">
        <v>189.59723342776761</v>
      </c>
    </row>
    <row r="1802" spans="2:3" x14ac:dyDescent="0.25">
      <c r="B1802" s="257">
        <v>1739</v>
      </c>
      <c r="C1802" s="256">
        <v>127.52815981675373</v>
      </c>
    </row>
    <row r="1803" spans="2:3" x14ac:dyDescent="0.25">
      <c r="B1803" s="257">
        <v>1740</v>
      </c>
      <c r="C1803" s="256">
        <v>98.013370496178254</v>
      </c>
    </row>
    <row r="1804" spans="2:3" x14ac:dyDescent="0.25">
      <c r="B1804" s="257">
        <v>1741</v>
      </c>
      <c r="C1804" s="256">
        <v>136.24687107644806</v>
      </c>
    </row>
    <row r="1805" spans="2:3" x14ac:dyDescent="0.25">
      <c r="B1805" s="257">
        <v>1742</v>
      </c>
      <c r="C1805" s="256">
        <v>114.43426115070804</v>
      </c>
    </row>
    <row r="1806" spans="2:3" x14ac:dyDescent="0.25">
      <c r="B1806" s="257">
        <v>1743</v>
      </c>
      <c r="C1806" s="256">
        <v>120.75403648309221</v>
      </c>
    </row>
    <row r="1807" spans="2:3" x14ac:dyDescent="0.25">
      <c r="B1807" s="257">
        <v>1744</v>
      </c>
      <c r="C1807" s="256">
        <v>152.79759071916195</v>
      </c>
    </row>
    <row r="1808" spans="2:3" x14ac:dyDescent="0.25">
      <c r="B1808" s="257">
        <v>1745</v>
      </c>
      <c r="C1808" s="256">
        <v>147.11362562587323</v>
      </c>
    </row>
    <row r="1809" spans="2:3" x14ac:dyDescent="0.25">
      <c r="B1809" s="257">
        <v>1746</v>
      </c>
      <c r="C1809" s="256">
        <v>70.540247028857252</v>
      </c>
    </row>
    <row r="1810" spans="2:3" x14ac:dyDescent="0.25">
      <c r="B1810" s="257">
        <v>1747</v>
      </c>
      <c r="C1810" s="256">
        <v>115.33227630772414</v>
      </c>
    </row>
    <row r="1811" spans="2:3" x14ac:dyDescent="0.25">
      <c r="B1811" s="257">
        <v>1748</v>
      </c>
      <c r="C1811" s="256">
        <v>107.38937509220668</v>
      </c>
    </row>
    <row r="1812" spans="2:3" x14ac:dyDescent="0.25">
      <c r="B1812" s="257">
        <v>1749</v>
      </c>
      <c r="C1812" s="256">
        <v>138.82387047262182</v>
      </c>
    </row>
    <row r="1813" spans="2:3" x14ac:dyDescent="0.25">
      <c r="B1813" s="257">
        <v>1750</v>
      </c>
      <c r="C1813" s="256">
        <v>141.41697498234331</v>
      </c>
    </row>
    <row r="1814" spans="2:3" x14ac:dyDescent="0.25">
      <c r="B1814" s="257">
        <v>1751</v>
      </c>
      <c r="C1814" s="256">
        <v>111.92317213822862</v>
      </c>
    </row>
    <row r="1815" spans="2:3" x14ac:dyDescent="0.25">
      <c r="B1815" s="257">
        <v>1752</v>
      </c>
      <c r="C1815" s="256">
        <v>111.48790360724077</v>
      </c>
    </row>
    <row r="1816" spans="2:3" x14ac:dyDescent="0.25">
      <c r="B1816" s="257">
        <v>1753</v>
      </c>
      <c r="C1816" s="256">
        <v>95.945882427109041</v>
      </c>
    </row>
    <row r="1817" spans="2:3" x14ac:dyDescent="0.25">
      <c r="B1817" s="257">
        <v>1754</v>
      </c>
      <c r="C1817" s="256">
        <v>153.53554079696727</v>
      </c>
    </row>
    <row r="1818" spans="2:3" x14ac:dyDescent="0.25">
      <c r="B1818" s="257">
        <v>1755</v>
      </c>
      <c r="C1818" s="256">
        <v>146.96269332216519</v>
      </c>
    </row>
    <row r="1819" spans="2:3" x14ac:dyDescent="0.25">
      <c r="B1819" s="257">
        <v>1756</v>
      </c>
      <c r="C1819" s="256">
        <v>170.90499815514445</v>
      </c>
    </row>
    <row r="1820" spans="2:3" x14ac:dyDescent="0.25">
      <c r="B1820" s="257">
        <v>1757</v>
      </c>
      <c r="C1820" s="256">
        <v>151.7126853209586</v>
      </c>
    </row>
    <row r="1821" spans="2:3" x14ac:dyDescent="0.25">
      <c r="B1821" s="257">
        <v>1758</v>
      </c>
      <c r="C1821" s="256">
        <v>119.53411801334713</v>
      </c>
    </row>
    <row r="1822" spans="2:3" x14ac:dyDescent="0.25">
      <c r="B1822" s="257">
        <v>1759</v>
      </c>
      <c r="C1822" s="256">
        <v>122.15544275346355</v>
      </c>
    </row>
    <row r="1823" spans="2:3" x14ac:dyDescent="0.25">
      <c r="B1823" s="257">
        <v>1760</v>
      </c>
      <c r="C1823" s="256">
        <v>144.26924258240084</v>
      </c>
    </row>
    <row r="1824" spans="2:3" x14ac:dyDescent="0.25">
      <c r="B1824" s="257">
        <v>1761</v>
      </c>
      <c r="C1824" s="256">
        <v>86.394051612801746</v>
      </c>
    </row>
    <row r="1825" spans="2:3" x14ac:dyDescent="0.25">
      <c r="B1825" s="257">
        <v>1762</v>
      </c>
      <c r="C1825" s="256">
        <v>94.750632183061072</v>
      </c>
    </row>
    <row r="1826" spans="2:3" x14ac:dyDescent="0.25">
      <c r="B1826" s="257">
        <v>1763</v>
      </c>
      <c r="C1826" s="256">
        <v>109.338329183132</v>
      </c>
    </row>
    <row r="1827" spans="2:3" x14ac:dyDescent="0.25">
      <c r="B1827" s="257">
        <v>1764</v>
      </c>
      <c r="C1827" s="256">
        <v>143.41606193027386</v>
      </c>
    </row>
    <row r="1828" spans="2:3" x14ac:dyDescent="0.25">
      <c r="B1828" s="257">
        <v>1765</v>
      </c>
      <c r="C1828" s="256">
        <v>134.06718044995645</v>
      </c>
    </row>
    <row r="1829" spans="2:3" x14ac:dyDescent="0.25">
      <c r="B1829" s="257">
        <v>1766</v>
      </c>
      <c r="C1829" s="256">
        <v>133.24481745708772</v>
      </c>
    </row>
    <row r="1830" spans="2:3" x14ac:dyDescent="0.25">
      <c r="B1830" s="257">
        <v>1767</v>
      </c>
      <c r="C1830" s="256">
        <v>111.65700649772906</v>
      </c>
    </row>
    <row r="1831" spans="2:3" x14ac:dyDescent="0.25">
      <c r="B1831" s="257">
        <v>1768</v>
      </c>
      <c r="C1831" s="256">
        <v>150.52161409296721</v>
      </c>
    </row>
    <row r="1832" spans="2:3" x14ac:dyDescent="0.25">
      <c r="B1832" s="257">
        <v>1769</v>
      </c>
      <c r="C1832" s="256">
        <v>104.85303634890869</v>
      </c>
    </row>
    <row r="1833" spans="2:3" x14ac:dyDescent="0.25">
      <c r="B1833" s="257">
        <v>1770</v>
      </c>
      <c r="C1833" s="256">
        <v>151.87249784522794</v>
      </c>
    </row>
    <row r="1834" spans="2:3" x14ac:dyDescent="0.25">
      <c r="B1834" s="257">
        <v>1771</v>
      </c>
      <c r="C1834" s="256">
        <v>97.079290145781911</v>
      </c>
    </row>
    <row r="1835" spans="2:3" x14ac:dyDescent="0.25">
      <c r="B1835" s="257">
        <v>1772</v>
      </c>
      <c r="C1835" s="256">
        <v>128.13740154994497</v>
      </c>
    </row>
    <row r="1836" spans="2:3" x14ac:dyDescent="0.25">
      <c r="B1836" s="257">
        <v>1773</v>
      </c>
      <c r="C1836" s="256">
        <v>144.96185153935176</v>
      </c>
    </row>
    <row r="1837" spans="2:3" x14ac:dyDescent="0.25">
      <c r="B1837" s="257">
        <v>1774</v>
      </c>
      <c r="C1837" s="256">
        <v>135.89557846459991</v>
      </c>
    </row>
    <row r="1838" spans="2:3" x14ac:dyDescent="0.25">
      <c r="B1838" s="257">
        <v>1775</v>
      </c>
      <c r="C1838" s="256">
        <v>64.41297265419891</v>
      </c>
    </row>
    <row r="1839" spans="2:3" x14ac:dyDescent="0.25">
      <c r="B1839" s="257">
        <v>1776</v>
      </c>
      <c r="C1839" s="256">
        <v>76.858015951083132</v>
      </c>
    </row>
    <row r="1840" spans="2:3" x14ac:dyDescent="0.25">
      <c r="B1840" s="257">
        <v>1777</v>
      </c>
      <c r="C1840" s="256">
        <v>119.8894939710095</v>
      </c>
    </row>
    <row r="1841" spans="2:3" x14ac:dyDescent="0.25">
      <c r="B1841" s="257">
        <v>1778</v>
      </c>
      <c r="C1841" s="256">
        <v>103.24529536190852</v>
      </c>
    </row>
    <row r="1842" spans="2:3" x14ac:dyDescent="0.25">
      <c r="B1842" s="257">
        <v>1779</v>
      </c>
      <c r="C1842" s="256">
        <v>119.32296151210414</v>
      </c>
    </row>
    <row r="1843" spans="2:3" x14ac:dyDescent="0.25">
      <c r="B1843" s="257">
        <v>1780</v>
      </c>
      <c r="C1843" s="256">
        <v>126.69222301429866</v>
      </c>
    </row>
    <row r="1844" spans="2:3" x14ac:dyDescent="0.25">
      <c r="B1844" s="257">
        <v>1781</v>
      </c>
      <c r="C1844" s="256">
        <v>100.37463616642356</v>
      </c>
    </row>
    <row r="1845" spans="2:3" x14ac:dyDescent="0.25">
      <c r="B1845" s="257">
        <v>1782</v>
      </c>
      <c r="C1845" s="256">
        <v>141.70965078207212</v>
      </c>
    </row>
    <row r="1846" spans="2:3" x14ac:dyDescent="0.25">
      <c r="B1846" s="257">
        <v>1783</v>
      </c>
      <c r="C1846" s="256">
        <v>153.52369190372042</v>
      </c>
    </row>
    <row r="1847" spans="2:3" x14ac:dyDescent="0.25">
      <c r="B1847" s="257">
        <v>1784</v>
      </c>
      <c r="C1847" s="256">
        <v>99.585427721308292</v>
      </c>
    </row>
    <row r="1848" spans="2:3" x14ac:dyDescent="0.25">
      <c r="B1848" s="257">
        <v>1785</v>
      </c>
      <c r="C1848" s="256">
        <v>97.135699907173631</v>
      </c>
    </row>
    <row r="1849" spans="2:3" x14ac:dyDescent="0.25">
      <c r="B1849" s="257">
        <v>1786</v>
      </c>
      <c r="C1849" s="256">
        <v>114.94911353957326</v>
      </c>
    </row>
    <row r="1850" spans="2:3" x14ac:dyDescent="0.25">
      <c r="B1850" s="257">
        <v>1787</v>
      </c>
      <c r="C1850" s="256">
        <v>159.59150158824005</v>
      </c>
    </row>
    <row r="1851" spans="2:3" x14ac:dyDescent="0.25">
      <c r="B1851" s="257">
        <v>1788</v>
      </c>
      <c r="C1851" s="256">
        <v>113.56867207674895</v>
      </c>
    </row>
    <row r="1852" spans="2:3" x14ac:dyDescent="0.25">
      <c r="B1852" s="257">
        <v>1789</v>
      </c>
      <c r="C1852" s="256">
        <v>102.22200802876807</v>
      </c>
    </row>
    <row r="1853" spans="2:3" x14ac:dyDescent="0.25">
      <c r="B1853" s="257">
        <v>1790</v>
      </c>
      <c r="C1853" s="256">
        <v>94.592880252701036</v>
      </c>
    </row>
    <row r="1854" spans="2:3" x14ac:dyDescent="0.25">
      <c r="B1854" s="257">
        <v>1791</v>
      </c>
      <c r="C1854" s="256">
        <v>133.91126958548932</v>
      </c>
    </row>
    <row r="1855" spans="2:3" x14ac:dyDescent="0.25">
      <c r="B1855" s="257">
        <v>1792</v>
      </c>
      <c r="C1855" s="256">
        <v>128.9256054374045</v>
      </c>
    </row>
    <row r="1856" spans="2:3" x14ac:dyDescent="0.25">
      <c r="B1856" s="257">
        <v>1793</v>
      </c>
      <c r="C1856" s="256">
        <v>117.45460153059175</v>
      </c>
    </row>
    <row r="1857" spans="2:3" x14ac:dyDescent="0.25">
      <c r="B1857" s="257">
        <v>1794</v>
      </c>
      <c r="C1857" s="256">
        <v>143.79936908698485</v>
      </c>
    </row>
    <row r="1858" spans="2:3" x14ac:dyDescent="0.25">
      <c r="B1858" s="257">
        <v>1795</v>
      </c>
      <c r="C1858" s="256">
        <v>116.77770129267826</v>
      </c>
    </row>
    <row r="1859" spans="2:3" x14ac:dyDescent="0.25">
      <c r="B1859" s="257">
        <v>1796</v>
      </c>
      <c r="C1859" s="256">
        <v>99.343324672845981</v>
      </c>
    </row>
    <row r="1860" spans="2:3" x14ac:dyDescent="0.25">
      <c r="B1860" s="257">
        <v>1797</v>
      </c>
      <c r="C1860" s="256">
        <v>148.38874868400416</v>
      </c>
    </row>
    <row r="1861" spans="2:3" x14ac:dyDescent="0.25">
      <c r="B1861" s="257">
        <v>1798</v>
      </c>
      <c r="C1861" s="256">
        <v>119.5362108211479</v>
      </c>
    </row>
    <row r="1862" spans="2:3" x14ac:dyDescent="0.25">
      <c r="B1862" s="257">
        <v>1799</v>
      </c>
      <c r="C1862" s="256">
        <v>135.0807410788149</v>
      </c>
    </row>
    <row r="1863" spans="2:3" x14ac:dyDescent="0.25">
      <c r="B1863" s="257">
        <v>1800</v>
      </c>
      <c r="C1863" s="256">
        <v>131.98029583965032</v>
      </c>
    </row>
    <row r="1864" spans="2:3" x14ac:dyDescent="0.25">
      <c r="B1864" s="257">
        <v>1801</v>
      </c>
      <c r="C1864" s="256">
        <v>154.38824205464329</v>
      </c>
    </row>
    <row r="1865" spans="2:3" x14ac:dyDescent="0.25">
      <c r="B1865" s="257">
        <v>1802</v>
      </c>
      <c r="C1865" s="256">
        <v>83.201644935188611</v>
      </c>
    </row>
    <row r="1866" spans="2:3" x14ac:dyDescent="0.25">
      <c r="B1866" s="257">
        <v>1803</v>
      </c>
      <c r="C1866" s="256">
        <v>86.683150238256232</v>
      </c>
    </row>
    <row r="1867" spans="2:3" x14ac:dyDescent="0.25">
      <c r="B1867" s="257">
        <v>1804</v>
      </c>
      <c r="C1867" s="256">
        <v>115.66835877552482</v>
      </c>
    </row>
    <row r="1868" spans="2:3" x14ac:dyDescent="0.25">
      <c r="B1868" s="257">
        <v>1805</v>
      </c>
      <c r="C1868" s="256">
        <v>125.86866730599263</v>
      </c>
    </row>
    <row r="1869" spans="2:3" x14ac:dyDescent="0.25">
      <c r="B1869" s="257">
        <v>1806</v>
      </c>
      <c r="C1869" s="256">
        <v>103.94714266609759</v>
      </c>
    </row>
    <row r="1870" spans="2:3" x14ac:dyDescent="0.25">
      <c r="B1870" s="257">
        <v>1807</v>
      </c>
      <c r="C1870" s="256">
        <v>100.7389093812946</v>
      </c>
    </row>
    <row r="1871" spans="2:3" x14ac:dyDescent="0.25">
      <c r="B1871" s="257">
        <v>1808</v>
      </c>
      <c r="C1871" s="256">
        <v>173.79508284925379</v>
      </c>
    </row>
    <row r="1872" spans="2:3" x14ac:dyDescent="0.25">
      <c r="B1872" s="257">
        <v>1809</v>
      </c>
      <c r="C1872" s="256">
        <v>112.97687091189538</v>
      </c>
    </row>
    <row r="1873" spans="2:3" x14ac:dyDescent="0.25">
      <c r="B1873" s="257">
        <v>1810</v>
      </c>
      <c r="C1873" s="256">
        <v>164.32312183982481</v>
      </c>
    </row>
    <row r="1874" spans="2:3" x14ac:dyDescent="0.25">
      <c r="B1874" s="257">
        <v>1811</v>
      </c>
      <c r="C1874" s="256">
        <v>119.38140763836876</v>
      </c>
    </row>
    <row r="1875" spans="2:3" x14ac:dyDescent="0.25">
      <c r="B1875" s="257">
        <v>1812</v>
      </c>
      <c r="C1875" s="256">
        <v>114.3975480660288</v>
      </c>
    </row>
    <row r="1876" spans="2:3" x14ac:dyDescent="0.25">
      <c r="B1876" s="257">
        <v>1813</v>
      </c>
      <c r="C1876" s="256">
        <v>116.07609104572273</v>
      </c>
    </row>
    <row r="1877" spans="2:3" x14ac:dyDescent="0.25">
      <c r="B1877" s="257">
        <v>1814</v>
      </c>
      <c r="C1877" s="256">
        <v>111.94624904692024</v>
      </c>
    </row>
    <row r="1878" spans="2:3" x14ac:dyDescent="0.25">
      <c r="B1878" s="257">
        <v>1815</v>
      </c>
      <c r="C1878" s="256">
        <v>73.981493293224645</v>
      </c>
    </row>
    <row r="1879" spans="2:3" x14ac:dyDescent="0.25">
      <c r="B1879" s="257">
        <v>1816</v>
      </c>
      <c r="C1879" s="256">
        <v>80.54441537126759</v>
      </c>
    </row>
    <row r="1880" spans="2:3" x14ac:dyDescent="0.25">
      <c r="B1880" s="257">
        <v>1817</v>
      </c>
      <c r="C1880" s="256">
        <v>92.627987122926214</v>
      </c>
    </row>
    <row r="1881" spans="2:3" x14ac:dyDescent="0.25">
      <c r="B1881" s="257">
        <v>1818</v>
      </c>
      <c r="C1881" s="256">
        <v>131.21293461481361</v>
      </c>
    </row>
    <row r="1882" spans="2:3" x14ac:dyDescent="0.25">
      <c r="B1882" s="257">
        <v>1819</v>
      </c>
      <c r="C1882" s="256">
        <v>134.66188928373822</v>
      </c>
    </row>
    <row r="1883" spans="2:3" x14ac:dyDescent="0.25">
      <c r="B1883" s="257">
        <v>1820</v>
      </c>
      <c r="C1883" s="256">
        <v>139.70608283750775</v>
      </c>
    </row>
    <row r="1884" spans="2:3" x14ac:dyDescent="0.25">
      <c r="B1884" s="257">
        <v>1821</v>
      </c>
      <c r="C1884" s="256">
        <v>68.893118130634747</v>
      </c>
    </row>
    <row r="1885" spans="2:3" x14ac:dyDescent="0.25">
      <c r="B1885" s="257">
        <v>1822</v>
      </c>
      <c r="C1885" s="256">
        <v>97.631620288276622</v>
      </c>
    </row>
    <row r="1886" spans="2:3" x14ac:dyDescent="0.25">
      <c r="B1886" s="257">
        <v>1823</v>
      </c>
      <c r="C1886" s="256">
        <v>135.77032012284451</v>
      </c>
    </row>
    <row r="1887" spans="2:3" x14ac:dyDescent="0.25">
      <c r="B1887" s="257">
        <v>1824</v>
      </c>
      <c r="C1887" s="256">
        <v>106.38934121670636</v>
      </c>
    </row>
    <row r="1888" spans="2:3" x14ac:dyDescent="0.25">
      <c r="B1888" s="257">
        <v>1825</v>
      </c>
      <c r="C1888" s="256">
        <v>151.07379454468523</v>
      </c>
    </row>
    <row r="1889" spans="2:3" x14ac:dyDescent="0.25">
      <c r="B1889" s="257">
        <v>1826</v>
      </c>
      <c r="C1889" s="256">
        <v>167.09334246418643</v>
      </c>
    </row>
    <row r="1890" spans="2:3" x14ac:dyDescent="0.25">
      <c r="B1890" s="257">
        <v>1827</v>
      </c>
      <c r="C1890" s="256">
        <v>169.56561307654383</v>
      </c>
    </row>
    <row r="1891" spans="2:3" x14ac:dyDescent="0.25">
      <c r="B1891" s="257">
        <v>1828</v>
      </c>
      <c r="C1891" s="256">
        <v>116.97339579130744</v>
      </c>
    </row>
    <row r="1892" spans="2:3" x14ac:dyDescent="0.25">
      <c r="B1892" s="257">
        <v>1829</v>
      </c>
      <c r="C1892" s="256">
        <v>71.543178184654209</v>
      </c>
    </row>
    <row r="1893" spans="2:3" x14ac:dyDescent="0.25">
      <c r="B1893" s="257">
        <v>1830</v>
      </c>
      <c r="C1893" s="256">
        <v>150.59219878333781</v>
      </c>
    </row>
    <row r="1894" spans="2:3" x14ac:dyDescent="0.25">
      <c r="B1894" s="257">
        <v>1831</v>
      </c>
      <c r="C1894" s="256">
        <v>112.58787780496657</v>
      </c>
    </row>
    <row r="1895" spans="2:3" x14ac:dyDescent="0.25">
      <c r="B1895" s="257">
        <v>1832</v>
      </c>
      <c r="C1895" s="256">
        <v>149.60074858547875</v>
      </c>
    </row>
    <row r="1896" spans="2:3" x14ac:dyDescent="0.25">
      <c r="B1896" s="257">
        <v>1833</v>
      </c>
      <c r="C1896" s="256">
        <v>119.47007351314387</v>
      </c>
    </row>
    <row r="1897" spans="2:3" x14ac:dyDescent="0.25">
      <c r="B1897" s="257">
        <v>1834</v>
      </c>
      <c r="C1897" s="256">
        <v>142.87119895087665</v>
      </c>
    </row>
    <row r="1898" spans="2:3" x14ac:dyDescent="0.25">
      <c r="B1898" s="257">
        <v>1835</v>
      </c>
      <c r="C1898" s="256">
        <v>96.90322886926424</v>
      </c>
    </row>
    <row r="1899" spans="2:3" x14ac:dyDescent="0.25">
      <c r="B1899" s="257">
        <v>1836</v>
      </c>
      <c r="C1899" s="256">
        <v>132.15969844689027</v>
      </c>
    </row>
    <row r="1900" spans="2:3" x14ac:dyDescent="0.25">
      <c r="B1900" s="257">
        <v>1837</v>
      </c>
      <c r="C1900" s="256">
        <v>118.64129233259852</v>
      </c>
    </row>
    <row r="1901" spans="2:3" x14ac:dyDescent="0.25">
      <c r="B1901" s="257">
        <v>1838</v>
      </c>
      <c r="C1901" s="256">
        <v>112.00934592064841</v>
      </c>
    </row>
    <row r="1902" spans="2:3" x14ac:dyDescent="0.25">
      <c r="B1902" s="257">
        <v>1839</v>
      </c>
      <c r="C1902" s="256">
        <v>134.687937125172</v>
      </c>
    </row>
    <row r="1903" spans="2:3" x14ac:dyDescent="0.25">
      <c r="B1903" s="257">
        <v>1840</v>
      </c>
      <c r="C1903" s="256">
        <v>142.01935790379983</v>
      </c>
    </row>
    <row r="1904" spans="2:3" x14ac:dyDescent="0.25">
      <c r="B1904" s="257">
        <v>1841</v>
      </c>
      <c r="C1904" s="256">
        <v>122.61353502541984</v>
      </c>
    </row>
    <row r="1905" spans="2:3" x14ac:dyDescent="0.25">
      <c r="B1905" s="257">
        <v>1842</v>
      </c>
      <c r="C1905" s="256">
        <v>80.777926673040184</v>
      </c>
    </row>
    <row r="1906" spans="2:3" x14ac:dyDescent="0.25">
      <c r="B1906" s="257">
        <v>1843</v>
      </c>
      <c r="C1906" s="256">
        <v>148.78586154762087</v>
      </c>
    </row>
    <row r="1907" spans="2:3" x14ac:dyDescent="0.25">
      <c r="B1907" s="257">
        <v>1844</v>
      </c>
      <c r="C1907" s="256">
        <v>102.15313163385244</v>
      </c>
    </row>
    <row r="1908" spans="2:3" x14ac:dyDescent="0.25">
      <c r="B1908" s="257">
        <v>1845</v>
      </c>
      <c r="C1908" s="256">
        <v>120.03480592038962</v>
      </c>
    </row>
    <row r="1909" spans="2:3" x14ac:dyDescent="0.25">
      <c r="B1909" s="257">
        <v>1846</v>
      </c>
      <c r="C1909" s="256">
        <v>74.917036227114551</v>
      </c>
    </row>
    <row r="1910" spans="2:3" x14ac:dyDescent="0.25">
      <c r="B1910" s="257">
        <v>1847</v>
      </c>
      <c r="C1910" s="256">
        <v>107.9043489847881</v>
      </c>
    </row>
    <row r="1911" spans="2:3" x14ac:dyDescent="0.25">
      <c r="B1911" s="257">
        <v>1848</v>
      </c>
      <c r="C1911" s="256">
        <v>83.443573000894304</v>
      </c>
    </row>
    <row r="1912" spans="2:3" x14ac:dyDescent="0.25">
      <c r="B1912" s="257">
        <v>1849</v>
      </c>
      <c r="C1912" s="256">
        <v>131.52259608926931</v>
      </c>
    </row>
    <row r="1913" spans="2:3" x14ac:dyDescent="0.25">
      <c r="B1913" s="257">
        <v>1850</v>
      </c>
      <c r="C1913" s="256">
        <v>84.06672153236326</v>
      </c>
    </row>
    <row r="1914" spans="2:3" x14ac:dyDescent="0.25">
      <c r="B1914" s="257">
        <v>1851</v>
      </c>
      <c r="C1914" s="256">
        <v>108.91945427947952</v>
      </c>
    </row>
    <row r="1915" spans="2:3" x14ac:dyDescent="0.25">
      <c r="B1915" s="257">
        <v>1852</v>
      </c>
      <c r="C1915" s="256">
        <v>112.16087712241209</v>
      </c>
    </row>
    <row r="1916" spans="2:3" x14ac:dyDescent="0.25">
      <c r="B1916" s="257">
        <v>1853</v>
      </c>
      <c r="C1916" s="256">
        <v>147.73139711240214</v>
      </c>
    </row>
    <row r="1917" spans="2:3" x14ac:dyDescent="0.25">
      <c r="B1917" s="257">
        <v>1854</v>
      </c>
      <c r="C1917" s="256">
        <v>186.43803382721509</v>
      </c>
    </row>
    <row r="1918" spans="2:3" x14ac:dyDescent="0.25">
      <c r="B1918" s="257">
        <v>1855</v>
      </c>
      <c r="C1918" s="256">
        <v>84.20153342291016</v>
      </c>
    </row>
    <row r="1919" spans="2:3" x14ac:dyDescent="0.25">
      <c r="B1919" s="257">
        <v>1856</v>
      </c>
      <c r="C1919" s="256">
        <v>102.51144999664209</v>
      </c>
    </row>
    <row r="1920" spans="2:3" x14ac:dyDescent="0.25">
      <c r="B1920" s="257">
        <v>1857</v>
      </c>
      <c r="C1920" s="256">
        <v>50.353690413181624</v>
      </c>
    </row>
    <row r="1921" spans="2:3" x14ac:dyDescent="0.25">
      <c r="B1921" s="257">
        <v>1858</v>
      </c>
      <c r="C1921" s="256">
        <v>153.80663840592899</v>
      </c>
    </row>
    <row r="1922" spans="2:3" x14ac:dyDescent="0.25">
      <c r="B1922" s="257">
        <v>1859</v>
      </c>
      <c r="C1922" s="256">
        <v>111.61459088196469</v>
      </c>
    </row>
    <row r="1923" spans="2:3" x14ac:dyDescent="0.25">
      <c r="B1923" s="257">
        <v>1860</v>
      </c>
      <c r="C1923" s="256">
        <v>104.28154251877093</v>
      </c>
    </row>
    <row r="1924" spans="2:3" x14ac:dyDescent="0.25">
      <c r="B1924" s="257">
        <v>1861</v>
      </c>
      <c r="C1924" s="256">
        <v>89.848721695201647</v>
      </c>
    </row>
    <row r="1925" spans="2:3" x14ac:dyDescent="0.25">
      <c r="B1925" s="257">
        <v>1862</v>
      </c>
      <c r="C1925" s="256">
        <v>148.03078520576301</v>
      </c>
    </row>
    <row r="1926" spans="2:3" x14ac:dyDescent="0.25">
      <c r="B1926" s="257">
        <v>1863</v>
      </c>
      <c r="C1926" s="256">
        <v>132.3305201294155</v>
      </c>
    </row>
    <row r="1927" spans="2:3" x14ac:dyDescent="0.25">
      <c r="B1927" s="257">
        <v>1864</v>
      </c>
      <c r="C1927" s="256">
        <v>122.45662117546723</v>
      </c>
    </row>
    <row r="1928" spans="2:3" x14ac:dyDescent="0.25">
      <c r="B1928" s="257">
        <v>1865</v>
      </c>
      <c r="C1928" s="256">
        <v>122.53217988791512</v>
      </c>
    </row>
    <row r="1929" spans="2:3" x14ac:dyDescent="0.25">
      <c r="B1929" s="257">
        <v>1866</v>
      </c>
      <c r="C1929" s="256">
        <v>147.85857240664097</v>
      </c>
    </row>
    <row r="1930" spans="2:3" x14ac:dyDescent="0.25">
      <c r="B1930" s="257">
        <v>1867</v>
      </c>
      <c r="C1930" s="256">
        <v>79.942787344838081</v>
      </c>
    </row>
    <row r="1931" spans="2:3" x14ac:dyDescent="0.25">
      <c r="B1931" s="257">
        <v>1868</v>
      </c>
      <c r="C1931" s="256">
        <v>80.168294707433063</v>
      </c>
    </row>
    <row r="1932" spans="2:3" x14ac:dyDescent="0.25">
      <c r="B1932" s="257">
        <v>1869</v>
      </c>
      <c r="C1932" s="256">
        <v>132.75751721156473</v>
      </c>
    </row>
    <row r="1933" spans="2:3" x14ac:dyDescent="0.25">
      <c r="B1933" s="257">
        <v>1870</v>
      </c>
      <c r="C1933" s="256">
        <v>137.57705339455734</v>
      </c>
    </row>
    <row r="1934" spans="2:3" x14ac:dyDescent="0.25">
      <c r="B1934" s="257">
        <v>1871</v>
      </c>
      <c r="C1934" s="256">
        <v>118.88675150598235</v>
      </c>
    </row>
    <row r="1935" spans="2:3" x14ac:dyDescent="0.25">
      <c r="B1935" s="257">
        <v>1872</v>
      </c>
      <c r="C1935" s="256">
        <v>77.823045969688039</v>
      </c>
    </row>
    <row r="1936" spans="2:3" x14ac:dyDescent="0.25">
      <c r="B1936" s="257">
        <v>1873</v>
      </c>
      <c r="C1936" s="256">
        <v>96.461283836668201</v>
      </c>
    </row>
    <row r="1937" spans="2:3" x14ac:dyDescent="0.25">
      <c r="B1937" s="257">
        <v>1874</v>
      </c>
      <c r="C1937" s="256">
        <v>105.27604946481495</v>
      </c>
    </row>
    <row r="1938" spans="2:3" x14ac:dyDescent="0.25">
      <c r="B1938" s="257">
        <v>1875</v>
      </c>
      <c r="C1938" s="256">
        <v>92.976412458093023</v>
      </c>
    </row>
    <row r="1939" spans="2:3" x14ac:dyDescent="0.25">
      <c r="B1939" s="257">
        <v>1876</v>
      </c>
      <c r="C1939" s="256">
        <v>93.375619843367431</v>
      </c>
    </row>
    <row r="1940" spans="2:3" x14ac:dyDescent="0.25">
      <c r="B1940" s="257">
        <v>1877</v>
      </c>
      <c r="C1940" s="256">
        <v>148.53385124423437</v>
      </c>
    </row>
    <row r="1941" spans="2:3" x14ac:dyDescent="0.25">
      <c r="B1941" s="257">
        <v>1878</v>
      </c>
      <c r="C1941" s="256">
        <v>102.32503523312923</v>
      </c>
    </row>
    <row r="1942" spans="2:3" x14ac:dyDescent="0.25">
      <c r="B1942" s="257">
        <v>1879</v>
      </c>
      <c r="C1942" s="256">
        <v>131.77699599678854</v>
      </c>
    </row>
    <row r="1943" spans="2:3" x14ac:dyDescent="0.25">
      <c r="B1943" s="257">
        <v>1880</v>
      </c>
      <c r="C1943" s="256">
        <v>107.97167585651738</v>
      </c>
    </row>
    <row r="1944" spans="2:3" x14ac:dyDescent="0.25">
      <c r="B1944" s="257">
        <v>1881</v>
      </c>
      <c r="C1944" s="256">
        <v>136.98765658754971</v>
      </c>
    </row>
    <row r="1945" spans="2:3" x14ac:dyDescent="0.25">
      <c r="B1945" s="257">
        <v>1882</v>
      </c>
      <c r="C1945" s="256">
        <v>67.999144700206557</v>
      </c>
    </row>
    <row r="1946" spans="2:3" x14ac:dyDescent="0.25">
      <c r="B1946" s="257">
        <v>1883</v>
      </c>
      <c r="C1946" s="256">
        <v>131.20112379251026</v>
      </c>
    </row>
    <row r="1947" spans="2:3" x14ac:dyDescent="0.25">
      <c r="B1947" s="257">
        <v>1884</v>
      </c>
      <c r="C1947" s="256">
        <v>162.63576278851292</v>
      </c>
    </row>
    <row r="1948" spans="2:3" x14ac:dyDescent="0.25">
      <c r="B1948" s="257">
        <v>1885</v>
      </c>
      <c r="C1948" s="256">
        <v>100.65767441458499</v>
      </c>
    </row>
    <row r="1949" spans="2:3" x14ac:dyDescent="0.25">
      <c r="B1949" s="257">
        <v>1886</v>
      </c>
      <c r="C1949" s="256">
        <v>135.16080923710405</v>
      </c>
    </row>
    <row r="1950" spans="2:3" x14ac:dyDescent="0.25">
      <c r="B1950" s="257">
        <v>1887</v>
      </c>
      <c r="C1950" s="256">
        <v>132.26013544123606</v>
      </c>
    </row>
    <row r="1951" spans="2:3" x14ac:dyDescent="0.25">
      <c r="B1951" s="257">
        <v>1888</v>
      </c>
      <c r="C1951" s="256">
        <v>159.15300530056518</v>
      </c>
    </row>
    <row r="1952" spans="2:3" x14ac:dyDescent="0.25">
      <c r="B1952" s="257">
        <v>1889</v>
      </c>
      <c r="C1952" s="256">
        <v>144.09596847325955</v>
      </c>
    </row>
    <row r="1953" spans="2:3" x14ac:dyDescent="0.25">
      <c r="B1953" s="257">
        <v>1890</v>
      </c>
      <c r="C1953" s="256">
        <v>170.61793246718111</v>
      </c>
    </row>
    <row r="1954" spans="2:3" x14ac:dyDescent="0.25">
      <c r="B1954" s="257">
        <v>1891</v>
      </c>
      <c r="C1954" s="256">
        <v>110.11016765507414</v>
      </c>
    </row>
    <row r="1955" spans="2:3" x14ac:dyDescent="0.25">
      <c r="B1955" s="257">
        <v>1892</v>
      </c>
      <c r="C1955" s="256">
        <v>159.82467696074318</v>
      </c>
    </row>
    <row r="1956" spans="2:3" x14ac:dyDescent="0.25">
      <c r="B1956" s="257">
        <v>1893</v>
      </c>
      <c r="C1956" s="256">
        <v>111.40804717784519</v>
      </c>
    </row>
    <row r="1957" spans="2:3" x14ac:dyDescent="0.25">
      <c r="B1957" s="257">
        <v>1894</v>
      </c>
      <c r="C1957" s="256">
        <v>93.354873610246017</v>
      </c>
    </row>
    <row r="1958" spans="2:3" x14ac:dyDescent="0.25">
      <c r="B1958" s="257">
        <v>1895</v>
      </c>
      <c r="C1958" s="256">
        <v>100.78086089714314</v>
      </c>
    </row>
    <row r="1959" spans="2:3" x14ac:dyDescent="0.25">
      <c r="B1959" s="257">
        <v>1896</v>
      </c>
      <c r="C1959" s="256">
        <v>132.28747978140714</v>
      </c>
    </row>
    <row r="1960" spans="2:3" x14ac:dyDescent="0.25">
      <c r="B1960" s="257">
        <v>1897</v>
      </c>
      <c r="C1960" s="256">
        <v>150.98875228702713</v>
      </c>
    </row>
    <row r="1961" spans="2:3" x14ac:dyDescent="0.25">
      <c r="B1961" s="257">
        <v>1898</v>
      </c>
      <c r="C1961" s="256">
        <v>109.92320733823739</v>
      </c>
    </row>
    <row r="1962" spans="2:3" x14ac:dyDescent="0.25">
      <c r="B1962" s="257">
        <v>1899</v>
      </c>
      <c r="C1962" s="256">
        <v>110.72526386511259</v>
      </c>
    </row>
    <row r="1963" spans="2:3" x14ac:dyDescent="0.25">
      <c r="B1963" s="257">
        <v>1900</v>
      </c>
      <c r="C1963" s="256">
        <v>111.25147170330376</v>
      </c>
    </row>
    <row r="1964" spans="2:3" x14ac:dyDescent="0.25">
      <c r="B1964" s="257">
        <v>1901</v>
      </c>
      <c r="C1964" s="256">
        <v>119.57040851610519</v>
      </c>
    </row>
    <row r="1965" spans="2:3" x14ac:dyDescent="0.25">
      <c r="B1965" s="257">
        <v>1902</v>
      </c>
      <c r="C1965" s="256">
        <v>67.473892927620454</v>
      </c>
    </row>
    <row r="1966" spans="2:3" x14ac:dyDescent="0.25">
      <c r="B1966" s="257">
        <v>1903</v>
      </c>
      <c r="C1966" s="256">
        <v>125.46705216454242</v>
      </c>
    </row>
    <row r="1967" spans="2:3" x14ac:dyDescent="0.25">
      <c r="B1967" s="257">
        <v>1904</v>
      </c>
      <c r="C1967" s="256">
        <v>130.907138137629</v>
      </c>
    </row>
    <row r="1968" spans="2:3" x14ac:dyDescent="0.25">
      <c r="B1968" s="257">
        <v>1905</v>
      </c>
      <c r="C1968" s="256">
        <v>103.19696097042447</v>
      </c>
    </row>
    <row r="1969" spans="2:3" x14ac:dyDescent="0.25">
      <c r="B1969" s="257">
        <v>1906</v>
      </c>
      <c r="C1969" s="256">
        <v>133.26566696169718</v>
      </c>
    </row>
    <row r="1970" spans="2:3" x14ac:dyDescent="0.25">
      <c r="B1970" s="257">
        <v>1907</v>
      </c>
      <c r="C1970" s="256">
        <v>132.07372907719233</v>
      </c>
    </row>
    <row r="1971" spans="2:3" x14ac:dyDescent="0.25">
      <c r="B1971" s="257">
        <v>1908</v>
      </c>
      <c r="C1971" s="256">
        <v>118.30120450360639</v>
      </c>
    </row>
    <row r="1972" spans="2:3" x14ac:dyDescent="0.25">
      <c r="B1972" s="257">
        <v>1909</v>
      </c>
      <c r="C1972" s="256">
        <v>120.03641301619352</v>
      </c>
    </row>
    <row r="1973" spans="2:3" x14ac:dyDescent="0.25">
      <c r="B1973" s="257">
        <v>1910</v>
      </c>
      <c r="C1973" s="256">
        <v>110.41454804534125</v>
      </c>
    </row>
    <row r="1974" spans="2:3" x14ac:dyDescent="0.25">
      <c r="B1974" s="257">
        <v>1911</v>
      </c>
      <c r="C1974" s="256">
        <v>140.42721111260488</v>
      </c>
    </row>
    <row r="1975" spans="2:3" x14ac:dyDescent="0.25">
      <c r="B1975" s="257">
        <v>1912</v>
      </c>
      <c r="C1975" s="256">
        <v>126.3606541697018</v>
      </c>
    </row>
    <row r="1976" spans="2:3" x14ac:dyDescent="0.25">
      <c r="B1976" s="257">
        <v>1913</v>
      </c>
      <c r="C1976" s="256">
        <v>130.77514825187575</v>
      </c>
    </row>
    <row r="1977" spans="2:3" x14ac:dyDescent="0.25">
      <c r="B1977" s="257">
        <v>1914</v>
      </c>
      <c r="C1977" s="256">
        <v>134.81368354737586</v>
      </c>
    </row>
    <row r="1978" spans="2:3" x14ac:dyDescent="0.25">
      <c r="B1978" s="257">
        <v>1915</v>
      </c>
      <c r="C1978" s="256">
        <v>163.98697049708886</v>
      </c>
    </row>
    <row r="1979" spans="2:3" x14ac:dyDescent="0.25">
      <c r="B1979" s="257">
        <v>1916</v>
      </c>
      <c r="C1979" s="256">
        <v>103.81613301178946</v>
      </c>
    </row>
    <row r="1980" spans="2:3" x14ac:dyDescent="0.25">
      <c r="B1980" s="257">
        <v>1917</v>
      </c>
      <c r="C1980" s="256">
        <v>127.06798655735311</v>
      </c>
    </row>
    <row r="1981" spans="2:3" x14ac:dyDescent="0.25">
      <c r="B1981" s="257">
        <v>1918</v>
      </c>
      <c r="C1981" s="256">
        <v>114.67733831824194</v>
      </c>
    </row>
    <row r="1982" spans="2:3" x14ac:dyDescent="0.25">
      <c r="B1982" s="257">
        <v>1919</v>
      </c>
      <c r="C1982" s="256">
        <v>112.32645619527587</v>
      </c>
    </row>
    <row r="1983" spans="2:3" x14ac:dyDescent="0.25">
      <c r="B1983" s="257">
        <v>1920</v>
      </c>
      <c r="C1983" s="256">
        <v>103.18095227705064</v>
      </c>
    </row>
    <row r="1984" spans="2:3" x14ac:dyDescent="0.25">
      <c r="B1984" s="257">
        <v>1921</v>
      </c>
      <c r="C1984" s="256">
        <v>141.36044673359606</v>
      </c>
    </row>
    <row r="1985" spans="2:3" x14ac:dyDescent="0.25">
      <c r="B1985" s="257">
        <v>1922</v>
      </c>
      <c r="C1985" s="256">
        <v>107.65160882783302</v>
      </c>
    </row>
    <row r="1986" spans="2:3" x14ac:dyDescent="0.25">
      <c r="B1986" s="257">
        <v>1923</v>
      </c>
      <c r="C1986" s="256">
        <v>77.293150864683312</v>
      </c>
    </row>
    <row r="1987" spans="2:3" x14ac:dyDescent="0.25">
      <c r="B1987" s="257">
        <v>1924</v>
      </c>
      <c r="C1987" s="256">
        <v>118.387066514011</v>
      </c>
    </row>
    <row r="1988" spans="2:3" x14ac:dyDescent="0.25">
      <c r="B1988" s="257">
        <v>1925</v>
      </c>
      <c r="C1988" s="256">
        <v>53.774792517494404</v>
      </c>
    </row>
    <row r="1989" spans="2:3" x14ac:dyDescent="0.25">
      <c r="B1989" s="257">
        <v>1926</v>
      </c>
      <c r="C1989" s="256">
        <v>102.84459914685897</v>
      </c>
    </row>
    <row r="1990" spans="2:3" x14ac:dyDescent="0.25">
      <c r="B1990" s="257">
        <v>1927</v>
      </c>
      <c r="C1990" s="256">
        <v>93.100065623522653</v>
      </c>
    </row>
    <row r="1991" spans="2:3" x14ac:dyDescent="0.25">
      <c r="B1991" s="257">
        <v>1928</v>
      </c>
      <c r="C1991" s="256">
        <v>168.90101339770303</v>
      </c>
    </row>
    <row r="1992" spans="2:3" x14ac:dyDescent="0.25">
      <c r="B1992" s="257">
        <v>1929</v>
      </c>
      <c r="C1992" s="256">
        <v>101.55032881418803</v>
      </c>
    </row>
    <row r="1993" spans="2:3" x14ac:dyDescent="0.25">
      <c r="B1993" s="257">
        <v>1930</v>
      </c>
      <c r="C1993" s="256">
        <v>117.36765265024624</v>
      </c>
    </row>
    <row r="1994" spans="2:3" x14ac:dyDescent="0.25">
      <c r="B1994" s="257">
        <v>1931</v>
      </c>
      <c r="C1994" s="256">
        <v>124.89069960844992</v>
      </c>
    </row>
    <row r="1995" spans="2:3" x14ac:dyDescent="0.25">
      <c r="B1995" s="257">
        <v>1932</v>
      </c>
      <c r="C1995" s="256">
        <v>96.087733443100177</v>
      </c>
    </row>
    <row r="1996" spans="2:3" x14ac:dyDescent="0.25">
      <c r="B1996" s="257">
        <v>1933</v>
      </c>
      <c r="C1996" s="256">
        <v>137.26634165884519</v>
      </c>
    </row>
    <row r="1997" spans="2:3" x14ac:dyDescent="0.25">
      <c r="B1997" s="257">
        <v>1934</v>
      </c>
      <c r="C1997" s="256">
        <v>92.857417098682348</v>
      </c>
    </row>
    <row r="1998" spans="2:3" x14ac:dyDescent="0.25">
      <c r="B1998" s="257">
        <v>1935</v>
      </c>
      <c r="C1998" s="256">
        <v>76.263296667517238</v>
      </c>
    </row>
    <row r="1999" spans="2:3" x14ac:dyDescent="0.25">
      <c r="B1999" s="257">
        <v>1936</v>
      </c>
      <c r="C1999" s="256">
        <v>118.21291829063023</v>
      </c>
    </row>
    <row r="2000" spans="2:3" x14ac:dyDescent="0.25">
      <c r="B2000" s="257">
        <v>1937</v>
      </c>
      <c r="C2000" s="256">
        <v>111.47352423788892</v>
      </c>
    </row>
    <row r="2001" spans="2:3" x14ac:dyDescent="0.25">
      <c r="B2001" s="257">
        <v>1938</v>
      </c>
      <c r="C2001" s="256">
        <v>53.920908218793372</v>
      </c>
    </row>
    <row r="2002" spans="2:3" x14ac:dyDescent="0.25">
      <c r="B2002" s="257">
        <v>1939</v>
      </c>
      <c r="C2002" s="256">
        <v>97.263098918858418</v>
      </c>
    </row>
    <row r="2003" spans="2:3" x14ac:dyDescent="0.25">
      <c r="B2003" s="257">
        <v>1940</v>
      </c>
      <c r="C2003" s="256">
        <v>153.73630190124078</v>
      </c>
    </row>
    <row r="2004" spans="2:3" x14ac:dyDescent="0.25">
      <c r="B2004" s="257">
        <v>1941</v>
      </c>
      <c r="C2004" s="256">
        <v>98.39818523396707</v>
      </c>
    </row>
    <row r="2005" spans="2:3" x14ac:dyDescent="0.25">
      <c r="B2005" s="257">
        <v>1942</v>
      </c>
      <c r="C2005" s="256">
        <v>101.20502763744416</v>
      </c>
    </row>
    <row r="2006" spans="2:3" x14ac:dyDescent="0.25">
      <c r="B2006" s="257">
        <v>1943</v>
      </c>
      <c r="C2006" s="256">
        <v>117.89506861558782</v>
      </c>
    </row>
    <row r="2007" spans="2:3" x14ac:dyDescent="0.25">
      <c r="B2007" s="257">
        <v>1944</v>
      </c>
      <c r="C2007" s="256">
        <v>157.84835045140011</v>
      </c>
    </row>
    <row r="2008" spans="2:3" x14ac:dyDescent="0.25">
      <c r="B2008" s="257">
        <v>1945</v>
      </c>
      <c r="C2008" s="256">
        <v>118.37180538633216</v>
      </c>
    </row>
    <row r="2009" spans="2:3" x14ac:dyDescent="0.25">
      <c r="B2009" s="257">
        <v>1946</v>
      </c>
      <c r="C2009" s="256">
        <v>139.58316188212223</v>
      </c>
    </row>
    <row r="2010" spans="2:3" x14ac:dyDescent="0.25">
      <c r="B2010" s="257">
        <v>1947</v>
      </c>
      <c r="C2010" s="256">
        <v>89.93000618040945</v>
      </c>
    </row>
    <row r="2011" spans="2:3" x14ac:dyDescent="0.25">
      <c r="B2011" s="257">
        <v>1948</v>
      </c>
      <c r="C2011" s="256">
        <v>97.972333318577157</v>
      </c>
    </row>
    <row r="2012" spans="2:3" x14ac:dyDescent="0.25">
      <c r="B2012" s="257">
        <v>1949</v>
      </c>
      <c r="C2012" s="256">
        <v>110.00011088873562</v>
      </c>
    </row>
    <row r="2013" spans="2:3" x14ac:dyDescent="0.25">
      <c r="B2013" s="257">
        <v>1950</v>
      </c>
      <c r="C2013" s="256">
        <v>76.799032341934478</v>
      </c>
    </row>
    <row r="2014" spans="2:3" x14ac:dyDescent="0.25">
      <c r="B2014" s="257">
        <v>1951</v>
      </c>
      <c r="C2014" s="256">
        <v>97.278915928417064</v>
      </c>
    </row>
    <row r="2015" spans="2:3" x14ac:dyDescent="0.25">
      <c r="B2015" s="257">
        <v>1952</v>
      </c>
      <c r="C2015" s="256">
        <v>101.9638982520638</v>
      </c>
    </row>
    <row r="2016" spans="2:3" x14ac:dyDescent="0.25">
      <c r="B2016" s="257">
        <v>1953</v>
      </c>
      <c r="C2016" s="256">
        <v>129.15842079309735</v>
      </c>
    </row>
    <row r="2017" spans="2:3" x14ac:dyDescent="0.25">
      <c r="B2017" s="257">
        <v>1954</v>
      </c>
      <c r="C2017" s="256">
        <v>87.642828792359268</v>
      </c>
    </row>
    <row r="2018" spans="2:3" x14ac:dyDescent="0.25">
      <c r="B2018" s="257">
        <v>1955</v>
      </c>
      <c r="C2018" s="256">
        <v>153.65606900879723</v>
      </c>
    </row>
    <row r="2019" spans="2:3" x14ac:dyDescent="0.25">
      <c r="B2019" s="257">
        <v>1956</v>
      </c>
      <c r="C2019" s="256">
        <v>154.44682103050795</v>
      </c>
    </row>
    <row r="2020" spans="2:3" x14ac:dyDescent="0.25">
      <c r="B2020" s="257">
        <v>1957</v>
      </c>
      <c r="C2020" s="256">
        <v>108.29476080779035</v>
      </c>
    </row>
    <row r="2021" spans="2:3" x14ac:dyDescent="0.25">
      <c r="B2021" s="257">
        <v>1958</v>
      </c>
      <c r="C2021" s="256">
        <v>124.13424069141971</v>
      </c>
    </row>
    <row r="2022" spans="2:3" x14ac:dyDescent="0.25">
      <c r="B2022" s="257">
        <v>1959</v>
      </c>
      <c r="C2022" s="256">
        <v>146.67277980563642</v>
      </c>
    </row>
    <row r="2023" spans="2:3" x14ac:dyDescent="0.25">
      <c r="B2023" s="257">
        <v>1960</v>
      </c>
      <c r="C2023" s="256">
        <v>159.62026024168958</v>
      </c>
    </row>
    <row r="2024" spans="2:3" x14ac:dyDescent="0.25">
      <c r="B2024" s="257">
        <v>1961</v>
      </c>
      <c r="C2024" s="256">
        <v>107.26187896661354</v>
      </c>
    </row>
    <row r="2025" spans="2:3" x14ac:dyDescent="0.25">
      <c r="B2025" s="257">
        <v>1962</v>
      </c>
      <c r="C2025" s="256">
        <v>150.64038119160006</v>
      </c>
    </row>
    <row r="2026" spans="2:3" x14ac:dyDescent="0.25">
      <c r="B2026" s="257">
        <v>1963</v>
      </c>
      <c r="C2026" s="256">
        <v>115.25605436225342</v>
      </c>
    </row>
    <row r="2027" spans="2:3" x14ac:dyDescent="0.25">
      <c r="B2027" s="257">
        <v>1964</v>
      </c>
      <c r="C2027" s="256">
        <v>116.43030504835002</v>
      </c>
    </row>
    <row r="2028" spans="2:3" x14ac:dyDescent="0.25">
      <c r="B2028" s="257">
        <v>1965</v>
      </c>
      <c r="C2028" s="256">
        <v>90.211162852755166</v>
      </c>
    </row>
    <row r="2029" spans="2:3" x14ac:dyDescent="0.25">
      <c r="B2029" s="257">
        <v>1966</v>
      </c>
      <c r="C2029" s="256">
        <v>141.11864750779557</v>
      </c>
    </row>
    <row r="2030" spans="2:3" x14ac:dyDescent="0.25">
      <c r="B2030" s="257">
        <v>1967</v>
      </c>
      <c r="C2030" s="256">
        <v>104.76018831117675</v>
      </c>
    </row>
    <row r="2031" spans="2:3" x14ac:dyDescent="0.25">
      <c r="B2031" s="257">
        <v>1968</v>
      </c>
      <c r="C2031" s="256">
        <v>144.61887882155219</v>
      </c>
    </row>
    <row r="2032" spans="2:3" x14ac:dyDescent="0.25">
      <c r="B2032" s="257">
        <v>1969</v>
      </c>
      <c r="C2032" s="256">
        <v>141.95579092296973</v>
      </c>
    </row>
    <row r="2033" spans="2:3" x14ac:dyDescent="0.25">
      <c r="B2033" s="257">
        <v>1970</v>
      </c>
      <c r="C2033" s="256">
        <v>115.25182169621809</v>
      </c>
    </row>
    <row r="2034" spans="2:3" x14ac:dyDescent="0.25">
      <c r="B2034" s="257">
        <v>1971</v>
      </c>
      <c r="C2034" s="256">
        <v>126.73583765278686</v>
      </c>
    </row>
    <row r="2035" spans="2:3" x14ac:dyDescent="0.25">
      <c r="B2035" s="257">
        <v>1972</v>
      </c>
      <c r="C2035" s="256">
        <v>101.03515911891822</v>
      </c>
    </row>
    <row r="2036" spans="2:3" x14ac:dyDescent="0.25">
      <c r="B2036" s="257">
        <v>1973</v>
      </c>
      <c r="C2036" s="256">
        <v>91.009500276226078</v>
      </c>
    </row>
    <row r="2037" spans="2:3" x14ac:dyDescent="0.25">
      <c r="B2037" s="257">
        <v>1974</v>
      </c>
      <c r="C2037" s="256">
        <v>156.48883325795941</v>
      </c>
    </row>
    <row r="2038" spans="2:3" x14ac:dyDescent="0.25">
      <c r="B2038" s="257">
        <v>1975</v>
      </c>
      <c r="C2038" s="256">
        <v>132.11174161473465</v>
      </c>
    </row>
    <row r="2039" spans="2:3" x14ac:dyDescent="0.25">
      <c r="B2039" s="257">
        <v>1976</v>
      </c>
      <c r="C2039" s="256">
        <v>73.276725296415194</v>
      </c>
    </row>
    <row r="2040" spans="2:3" x14ac:dyDescent="0.25">
      <c r="B2040" s="257">
        <v>1977</v>
      </c>
      <c r="C2040" s="256">
        <v>100.11681083409694</v>
      </c>
    </row>
    <row r="2041" spans="2:3" x14ac:dyDescent="0.25">
      <c r="B2041" s="257">
        <v>1978</v>
      </c>
      <c r="C2041" s="256">
        <v>124.97763620867038</v>
      </c>
    </row>
    <row r="2042" spans="2:3" x14ac:dyDescent="0.25">
      <c r="B2042" s="257">
        <v>1979</v>
      </c>
      <c r="C2042" s="256">
        <v>58.209260579589802</v>
      </c>
    </row>
    <row r="2043" spans="2:3" x14ac:dyDescent="0.25">
      <c r="B2043" s="257">
        <v>1980</v>
      </c>
      <c r="C2043" s="256">
        <v>138.4697215609491</v>
      </c>
    </row>
    <row r="2044" spans="2:3" x14ac:dyDescent="0.25">
      <c r="B2044" s="257">
        <v>1981</v>
      </c>
      <c r="C2044" s="256">
        <v>76.776207491262284</v>
      </c>
    </row>
    <row r="2045" spans="2:3" x14ac:dyDescent="0.25">
      <c r="B2045" s="257">
        <v>1982</v>
      </c>
      <c r="C2045" s="256">
        <v>140.75456545913775</v>
      </c>
    </row>
    <row r="2046" spans="2:3" x14ac:dyDescent="0.25">
      <c r="B2046" s="257">
        <v>1983</v>
      </c>
      <c r="C2046" s="256">
        <v>110.7070310117404</v>
      </c>
    </row>
    <row r="2047" spans="2:3" x14ac:dyDescent="0.25">
      <c r="B2047" s="257">
        <v>1984</v>
      </c>
      <c r="C2047" s="256">
        <v>120.65515663700633</v>
      </c>
    </row>
    <row r="2048" spans="2:3" x14ac:dyDescent="0.25">
      <c r="B2048" s="257">
        <v>1985</v>
      </c>
      <c r="C2048" s="256">
        <v>162.84875366279181</v>
      </c>
    </row>
    <row r="2049" spans="2:3" x14ac:dyDescent="0.25">
      <c r="B2049" s="257">
        <v>1986</v>
      </c>
      <c r="C2049" s="256">
        <v>100.95723877430756</v>
      </c>
    </row>
    <row r="2050" spans="2:3" x14ac:dyDescent="0.25">
      <c r="B2050" s="257">
        <v>1987</v>
      </c>
      <c r="C2050" s="256">
        <v>102.89268041278791</v>
      </c>
    </row>
    <row r="2051" spans="2:3" x14ac:dyDescent="0.25">
      <c r="B2051" s="257">
        <v>1988</v>
      </c>
      <c r="C2051" s="256">
        <v>148.41007513016515</v>
      </c>
    </row>
    <row r="2052" spans="2:3" x14ac:dyDescent="0.25">
      <c r="B2052" s="257">
        <v>1989</v>
      </c>
      <c r="C2052" s="256">
        <v>112.30665701562643</v>
      </c>
    </row>
    <row r="2053" spans="2:3" x14ac:dyDescent="0.25">
      <c r="B2053" s="257">
        <v>1990</v>
      </c>
      <c r="C2053" s="256">
        <v>138.74594467785312</v>
      </c>
    </row>
    <row r="2054" spans="2:3" x14ac:dyDescent="0.25">
      <c r="B2054" s="257">
        <v>1991</v>
      </c>
      <c r="C2054" s="256">
        <v>161.11793333103978</v>
      </c>
    </row>
    <row r="2055" spans="2:3" x14ac:dyDescent="0.25">
      <c r="B2055" s="257">
        <v>1992</v>
      </c>
      <c r="C2055" s="256">
        <v>106.91343934449704</v>
      </c>
    </row>
    <row r="2056" spans="2:3" x14ac:dyDescent="0.25">
      <c r="B2056" s="257">
        <v>1993</v>
      </c>
      <c r="C2056" s="256">
        <v>123.81262716958358</v>
      </c>
    </row>
    <row r="2057" spans="2:3" x14ac:dyDescent="0.25">
      <c r="B2057" s="257">
        <v>1994</v>
      </c>
      <c r="C2057" s="256">
        <v>133.40180968139521</v>
      </c>
    </row>
    <row r="2058" spans="2:3" x14ac:dyDescent="0.25">
      <c r="B2058" s="257">
        <v>1995</v>
      </c>
      <c r="C2058" s="256">
        <v>98.371361079747999</v>
      </c>
    </row>
    <row r="2059" spans="2:3" x14ac:dyDescent="0.25">
      <c r="B2059" s="257">
        <v>1996</v>
      </c>
      <c r="C2059" s="256">
        <v>127.83154201614933</v>
      </c>
    </row>
    <row r="2060" spans="2:3" x14ac:dyDescent="0.25">
      <c r="B2060" s="257">
        <v>1997</v>
      </c>
      <c r="C2060" s="256">
        <v>84.819629465052827</v>
      </c>
    </row>
    <row r="2061" spans="2:3" x14ac:dyDescent="0.25">
      <c r="B2061" s="257">
        <v>1998</v>
      </c>
      <c r="C2061" s="256">
        <v>118.13680884029658</v>
      </c>
    </row>
    <row r="2062" spans="2:3" x14ac:dyDescent="0.25">
      <c r="B2062" s="257">
        <v>1999</v>
      </c>
      <c r="C2062" s="256">
        <v>116.65260660753674</v>
      </c>
    </row>
    <row r="2063" spans="2:3" x14ac:dyDescent="0.25">
      <c r="B2063" s="257">
        <v>2000</v>
      </c>
      <c r="C2063" s="256">
        <v>117.87765847337617</v>
      </c>
    </row>
    <row r="2064" spans="2:3" x14ac:dyDescent="0.25">
      <c r="B2064" s="257">
        <v>2001</v>
      </c>
      <c r="C2064" s="256">
        <v>116.80584202336918</v>
      </c>
    </row>
    <row r="2065" spans="2:3" x14ac:dyDescent="0.25">
      <c r="B2065" s="257">
        <v>2002</v>
      </c>
      <c r="C2065" s="256">
        <v>78.946799446968782</v>
      </c>
    </row>
    <row r="2066" spans="2:3" x14ac:dyDescent="0.25">
      <c r="B2066" s="257">
        <v>2003</v>
      </c>
      <c r="C2066" s="256">
        <v>138.62984134536552</v>
      </c>
    </row>
    <row r="2067" spans="2:3" x14ac:dyDescent="0.25">
      <c r="B2067" s="257">
        <v>2004</v>
      </c>
      <c r="C2067" s="256">
        <v>123.65420777471375</v>
      </c>
    </row>
    <row r="2068" spans="2:3" x14ac:dyDescent="0.25">
      <c r="B2068" s="257">
        <v>2005</v>
      </c>
      <c r="C2068" s="256">
        <v>76.280042439394435</v>
      </c>
    </row>
    <row r="2069" spans="2:3" x14ac:dyDescent="0.25">
      <c r="B2069" s="257">
        <v>2006</v>
      </c>
      <c r="C2069" s="256">
        <v>91.876817019642147</v>
      </c>
    </row>
    <row r="2070" spans="2:3" x14ac:dyDescent="0.25">
      <c r="B2070" s="257">
        <v>2007</v>
      </c>
      <c r="C2070" s="256">
        <v>116.08118724481611</v>
      </c>
    </row>
    <row r="2071" spans="2:3" x14ac:dyDescent="0.25">
      <c r="B2071" s="257">
        <v>2008</v>
      </c>
      <c r="C2071" s="256">
        <v>121.31725944950259</v>
      </c>
    </row>
    <row r="2072" spans="2:3" x14ac:dyDescent="0.25">
      <c r="B2072" s="257">
        <v>2009</v>
      </c>
      <c r="C2072" s="256">
        <v>149.9466292531998</v>
      </c>
    </row>
    <row r="2073" spans="2:3" x14ac:dyDescent="0.25">
      <c r="B2073" s="257">
        <v>2010</v>
      </c>
      <c r="C2073" s="256">
        <v>126.51761468085537</v>
      </c>
    </row>
    <row r="2074" spans="2:3" x14ac:dyDescent="0.25">
      <c r="B2074" s="257">
        <v>2011</v>
      </c>
      <c r="C2074" s="256">
        <v>156.71169148224726</v>
      </c>
    </row>
    <row r="2075" spans="2:3" x14ac:dyDescent="0.25">
      <c r="B2075" s="257">
        <v>2012</v>
      </c>
      <c r="C2075" s="256">
        <v>109.53479764981017</v>
      </c>
    </row>
    <row r="2076" spans="2:3" x14ac:dyDescent="0.25">
      <c r="B2076" s="257">
        <v>2013</v>
      </c>
      <c r="C2076" s="256">
        <v>103.16182352142893</v>
      </c>
    </row>
    <row r="2077" spans="2:3" x14ac:dyDescent="0.25">
      <c r="B2077" s="257">
        <v>2014</v>
      </c>
      <c r="C2077" s="256">
        <v>131.53152730571477</v>
      </c>
    </row>
    <row r="2078" spans="2:3" x14ac:dyDescent="0.25">
      <c r="B2078" s="257">
        <v>2015</v>
      </c>
      <c r="C2078" s="256">
        <v>151.54754870120567</v>
      </c>
    </row>
    <row r="2079" spans="2:3" x14ac:dyDescent="0.25">
      <c r="B2079" s="257">
        <v>2016</v>
      </c>
      <c r="C2079" s="256">
        <v>117.47724615391759</v>
      </c>
    </row>
    <row r="2080" spans="2:3" x14ac:dyDescent="0.25">
      <c r="B2080" s="257">
        <v>2017</v>
      </c>
      <c r="C2080" s="256">
        <v>120.41118851746828</v>
      </c>
    </row>
    <row r="2081" spans="2:3" x14ac:dyDescent="0.25">
      <c r="B2081" s="257">
        <v>2018</v>
      </c>
      <c r="C2081" s="256">
        <v>78.239183072280184</v>
      </c>
    </row>
    <row r="2082" spans="2:3" x14ac:dyDescent="0.25">
      <c r="B2082" s="257">
        <v>2019</v>
      </c>
      <c r="C2082" s="256">
        <v>104.56697555669253</v>
      </c>
    </row>
    <row r="2083" spans="2:3" x14ac:dyDescent="0.25">
      <c r="B2083" s="257">
        <v>2020</v>
      </c>
      <c r="C2083" s="256">
        <v>116.32231913860815</v>
      </c>
    </row>
    <row r="2084" spans="2:3" x14ac:dyDescent="0.25">
      <c r="B2084" s="257">
        <v>2021</v>
      </c>
      <c r="C2084" s="256">
        <v>113.18355753548416</v>
      </c>
    </row>
    <row r="2085" spans="2:3" x14ac:dyDescent="0.25">
      <c r="B2085" s="257">
        <v>2022</v>
      </c>
      <c r="C2085" s="256">
        <v>106.67394868549712</v>
      </c>
    </row>
    <row r="2086" spans="2:3" x14ac:dyDescent="0.25">
      <c r="B2086" s="257">
        <v>2023</v>
      </c>
      <c r="C2086" s="256">
        <v>86.433405860169771</v>
      </c>
    </row>
    <row r="2087" spans="2:3" x14ac:dyDescent="0.25">
      <c r="B2087" s="257">
        <v>2024</v>
      </c>
      <c r="C2087" s="256">
        <v>148.06465683176683</v>
      </c>
    </row>
    <row r="2088" spans="2:3" x14ac:dyDescent="0.25">
      <c r="B2088" s="257">
        <v>2025</v>
      </c>
      <c r="C2088" s="256">
        <v>119.02706896522227</v>
      </c>
    </row>
    <row r="2089" spans="2:3" x14ac:dyDescent="0.25">
      <c r="B2089" s="257">
        <v>2026</v>
      </c>
      <c r="C2089" s="256">
        <v>115.13238057678296</v>
      </c>
    </row>
    <row r="2090" spans="2:3" x14ac:dyDescent="0.25">
      <c r="B2090" s="257">
        <v>2027</v>
      </c>
      <c r="C2090" s="256">
        <v>173.45643041040771</v>
      </c>
    </row>
    <row r="2091" spans="2:3" x14ac:dyDescent="0.25">
      <c r="B2091" s="257">
        <v>2028</v>
      </c>
      <c r="C2091" s="256">
        <v>124.90884892946048</v>
      </c>
    </row>
    <row r="2092" spans="2:3" x14ac:dyDescent="0.25">
      <c r="B2092" s="257">
        <v>2029</v>
      </c>
      <c r="C2092" s="256">
        <v>104.7226768638684</v>
      </c>
    </row>
    <row r="2093" spans="2:3" x14ac:dyDescent="0.25">
      <c r="B2093" s="257">
        <v>2030</v>
      </c>
      <c r="C2093" s="256">
        <v>167.68608654527515</v>
      </c>
    </row>
    <row r="2094" spans="2:3" x14ac:dyDescent="0.25">
      <c r="B2094" s="257">
        <v>2031</v>
      </c>
      <c r="C2094" s="256">
        <v>134.51499529743671</v>
      </c>
    </row>
    <row r="2095" spans="2:3" x14ac:dyDescent="0.25">
      <c r="B2095" s="257">
        <v>2032</v>
      </c>
      <c r="C2095" s="256">
        <v>149.17494595099322</v>
      </c>
    </row>
    <row r="2096" spans="2:3" x14ac:dyDescent="0.25">
      <c r="B2096" s="257">
        <v>2033</v>
      </c>
      <c r="C2096" s="256">
        <v>113.94221526826749</v>
      </c>
    </row>
    <row r="2097" spans="2:3" x14ac:dyDescent="0.25">
      <c r="B2097" s="257">
        <v>2034</v>
      </c>
      <c r="C2097" s="256">
        <v>92.408532661474283</v>
      </c>
    </row>
    <row r="2098" spans="2:3" x14ac:dyDescent="0.25">
      <c r="B2098" s="257">
        <v>2035</v>
      </c>
      <c r="C2098" s="256">
        <v>94.92968729708646</v>
      </c>
    </row>
    <row r="2099" spans="2:3" x14ac:dyDescent="0.25">
      <c r="B2099" s="257">
        <v>2036</v>
      </c>
      <c r="C2099" s="256">
        <v>90.077352013879562</v>
      </c>
    </row>
    <row r="2100" spans="2:3" x14ac:dyDescent="0.25">
      <c r="B2100" s="257">
        <v>2037</v>
      </c>
      <c r="C2100" s="256">
        <v>119.39956689503551</v>
      </c>
    </row>
    <row r="2101" spans="2:3" x14ac:dyDescent="0.25">
      <c r="B2101" s="257">
        <v>2038</v>
      </c>
      <c r="C2101" s="256">
        <v>121.21905757583723</v>
      </c>
    </row>
    <row r="2102" spans="2:3" x14ac:dyDescent="0.25">
      <c r="B2102" s="257">
        <v>2039</v>
      </c>
      <c r="C2102" s="256">
        <v>111.5178107410334</v>
      </c>
    </row>
    <row r="2103" spans="2:3" x14ac:dyDescent="0.25">
      <c r="B2103" s="257">
        <v>2040</v>
      </c>
      <c r="C2103" s="256">
        <v>97.079016928868896</v>
      </c>
    </row>
    <row r="2104" spans="2:3" x14ac:dyDescent="0.25">
      <c r="B2104" s="257">
        <v>2041</v>
      </c>
      <c r="C2104" s="256">
        <v>152.09902922175758</v>
      </c>
    </row>
    <row r="2105" spans="2:3" x14ac:dyDescent="0.25">
      <c r="B2105" s="257">
        <v>2042</v>
      </c>
      <c r="C2105" s="256">
        <v>113.68637146959279</v>
      </c>
    </row>
    <row r="2106" spans="2:3" x14ac:dyDescent="0.25">
      <c r="B2106" s="257">
        <v>2043</v>
      </c>
      <c r="C2106" s="256">
        <v>96.248435727186489</v>
      </c>
    </row>
    <row r="2107" spans="2:3" x14ac:dyDescent="0.25">
      <c r="B2107" s="257">
        <v>2044</v>
      </c>
      <c r="C2107" s="256">
        <v>67.226554527684186</v>
      </c>
    </row>
    <row r="2108" spans="2:3" x14ac:dyDescent="0.25">
      <c r="B2108" s="257">
        <v>2045</v>
      </c>
      <c r="C2108" s="256">
        <v>146.07982075635636</v>
      </c>
    </row>
    <row r="2109" spans="2:3" x14ac:dyDescent="0.25">
      <c r="B2109" s="257">
        <v>2046</v>
      </c>
      <c r="C2109" s="256">
        <v>130.34056741186771</v>
      </c>
    </row>
    <row r="2110" spans="2:3" x14ac:dyDescent="0.25">
      <c r="B2110" s="257">
        <v>2047</v>
      </c>
      <c r="C2110" s="256">
        <v>115.74849408700614</v>
      </c>
    </row>
    <row r="2111" spans="2:3" x14ac:dyDescent="0.25">
      <c r="B2111" s="257">
        <v>2048</v>
      </c>
      <c r="C2111" s="256">
        <v>128.80753417721272</v>
      </c>
    </row>
    <row r="2112" spans="2:3" x14ac:dyDescent="0.25">
      <c r="B2112" s="257">
        <v>2049</v>
      </c>
      <c r="C2112" s="256">
        <v>57.441808695692757</v>
      </c>
    </row>
    <row r="2113" spans="2:3" x14ac:dyDescent="0.25">
      <c r="B2113" s="257">
        <v>2050</v>
      </c>
      <c r="C2113" s="256">
        <v>154.08640002919552</v>
      </c>
    </row>
    <row r="2114" spans="2:3" x14ac:dyDescent="0.25">
      <c r="B2114" s="257">
        <v>2051</v>
      </c>
      <c r="C2114" s="256">
        <v>145.61180632314438</v>
      </c>
    </row>
    <row r="2115" spans="2:3" x14ac:dyDescent="0.25">
      <c r="B2115" s="257">
        <v>2052</v>
      </c>
      <c r="C2115" s="256">
        <v>105.1068322366408</v>
      </c>
    </row>
    <row r="2116" spans="2:3" x14ac:dyDescent="0.25">
      <c r="B2116" s="257">
        <v>2053</v>
      </c>
      <c r="C2116" s="256">
        <v>118.42503132432005</v>
      </c>
    </row>
    <row r="2117" spans="2:3" x14ac:dyDescent="0.25">
      <c r="B2117" s="257">
        <v>2054</v>
      </c>
      <c r="C2117" s="256">
        <v>117.08158743193256</v>
      </c>
    </row>
    <row r="2118" spans="2:3" x14ac:dyDescent="0.25">
      <c r="B2118" s="257">
        <v>2055</v>
      </c>
      <c r="C2118" s="256">
        <v>100.96809022197016</v>
      </c>
    </row>
    <row r="2119" spans="2:3" x14ac:dyDescent="0.25">
      <c r="B2119" s="257">
        <v>2056</v>
      </c>
      <c r="C2119" s="256">
        <v>106.87178302855659</v>
      </c>
    </row>
    <row r="2120" spans="2:3" x14ac:dyDescent="0.25">
      <c r="B2120" s="257">
        <v>2057</v>
      </c>
      <c r="C2120" s="256">
        <v>126.45253132902275</v>
      </c>
    </row>
    <row r="2121" spans="2:3" x14ac:dyDescent="0.25">
      <c r="B2121" s="257">
        <v>2058</v>
      </c>
      <c r="C2121" s="256">
        <v>104.63878055133407</v>
      </c>
    </row>
    <row r="2122" spans="2:3" x14ac:dyDescent="0.25">
      <c r="B2122" s="257">
        <v>2059</v>
      </c>
      <c r="C2122" s="256">
        <v>103.58081004273878</v>
      </c>
    </row>
    <row r="2123" spans="2:3" x14ac:dyDescent="0.25">
      <c r="B2123" s="257">
        <v>2060</v>
      </c>
      <c r="C2123" s="256">
        <v>168.38035029511624</v>
      </c>
    </row>
    <row r="2124" spans="2:3" x14ac:dyDescent="0.25">
      <c r="B2124" s="257">
        <v>2061</v>
      </c>
      <c r="C2124" s="256">
        <v>159.53441385751023</v>
      </c>
    </row>
    <row r="2125" spans="2:3" x14ac:dyDescent="0.25">
      <c r="B2125" s="257">
        <v>2062</v>
      </c>
      <c r="C2125" s="256">
        <v>108.84012443398355</v>
      </c>
    </row>
    <row r="2126" spans="2:3" x14ac:dyDescent="0.25">
      <c r="B2126" s="257">
        <v>2063</v>
      </c>
      <c r="C2126" s="256">
        <v>79.506688908030696</v>
      </c>
    </row>
    <row r="2127" spans="2:3" x14ac:dyDescent="0.25">
      <c r="B2127" s="257">
        <v>2064</v>
      </c>
      <c r="C2127" s="256">
        <v>105.65477484245096</v>
      </c>
    </row>
    <row r="2128" spans="2:3" x14ac:dyDescent="0.25">
      <c r="B2128" s="257">
        <v>2065</v>
      </c>
      <c r="C2128" s="256">
        <v>117.4490877270342</v>
      </c>
    </row>
    <row r="2129" spans="2:3" x14ac:dyDescent="0.25">
      <c r="B2129" s="257">
        <v>2066</v>
      </c>
      <c r="C2129" s="256">
        <v>123.01350721901191</v>
      </c>
    </row>
    <row r="2130" spans="2:3" x14ac:dyDescent="0.25">
      <c r="B2130" s="257">
        <v>2067</v>
      </c>
      <c r="C2130" s="256">
        <v>86.219002700703811</v>
      </c>
    </row>
    <row r="2131" spans="2:3" x14ac:dyDescent="0.25">
      <c r="B2131" s="257">
        <v>2068</v>
      </c>
      <c r="C2131" s="256">
        <v>101.1155804453238</v>
      </c>
    </row>
    <row r="2132" spans="2:3" x14ac:dyDescent="0.25">
      <c r="B2132" s="257">
        <v>2069</v>
      </c>
      <c r="C2132" s="256">
        <v>125.947643777086</v>
      </c>
    </row>
    <row r="2133" spans="2:3" x14ac:dyDescent="0.25">
      <c r="B2133" s="257">
        <v>2070</v>
      </c>
      <c r="C2133" s="256">
        <v>138.57409924017597</v>
      </c>
    </row>
    <row r="2134" spans="2:3" x14ac:dyDescent="0.25">
      <c r="B2134" s="257">
        <v>2071</v>
      </c>
      <c r="C2134" s="256">
        <v>192.50576016891864</v>
      </c>
    </row>
    <row r="2135" spans="2:3" x14ac:dyDescent="0.25">
      <c r="B2135" s="257">
        <v>2072</v>
      </c>
      <c r="C2135" s="256">
        <v>104.80944243203221</v>
      </c>
    </row>
    <row r="2136" spans="2:3" x14ac:dyDescent="0.25">
      <c r="B2136" s="257">
        <v>2073</v>
      </c>
      <c r="C2136" s="256">
        <v>166.94756494371174</v>
      </c>
    </row>
    <row r="2137" spans="2:3" x14ac:dyDescent="0.25">
      <c r="B2137" s="257">
        <v>2074</v>
      </c>
      <c r="C2137" s="256">
        <v>118.7655577740063</v>
      </c>
    </row>
    <row r="2138" spans="2:3" x14ac:dyDescent="0.25">
      <c r="B2138" s="257">
        <v>2075</v>
      </c>
      <c r="C2138" s="256">
        <v>127.54966264872293</v>
      </c>
    </row>
    <row r="2139" spans="2:3" x14ac:dyDescent="0.25">
      <c r="B2139" s="257">
        <v>2076</v>
      </c>
      <c r="C2139" s="256">
        <v>150.9905031173445</v>
      </c>
    </row>
    <row r="2140" spans="2:3" x14ac:dyDescent="0.25">
      <c r="B2140" s="257">
        <v>2077</v>
      </c>
      <c r="C2140" s="256">
        <v>144.01268161543879</v>
      </c>
    </row>
    <row r="2141" spans="2:3" x14ac:dyDescent="0.25">
      <c r="B2141" s="257">
        <v>2078</v>
      </c>
      <c r="C2141" s="256">
        <v>108.87611672227116</v>
      </c>
    </row>
    <row r="2142" spans="2:3" x14ac:dyDescent="0.25">
      <c r="B2142" s="257">
        <v>2079</v>
      </c>
      <c r="C2142" s="256">
        <v>117.25601795154812</v>
      </c>
    </row>
    <row r="2143" spans="2:3" x14ac:dyDescent="0.25">
      <c r="B2143" s="257">
        <v>2080</v>
      </c>
      <c r="C2143" s="256">
        <v>148.57874640127523</v>
      </c>
    </row>
    <row r="2144" spans="2:3" x14ac:dyDescent="0.25">
      <c r="B2144" s="257">
        <v>2081</v>
      </c>
      <c r="C2144" s="256">
        <v>133.61337507654713</v>
      </c>
    </row>
    <row r="2145" spans="2:3" x14ac:dyDescent="0.25">
      <c r="B2145" s="257">
        <v>2082</v>
      </c>
      <c r="C2145" s="256">
        <v>147.66888812062018</v>
      </c>
    </row>
    <row r="2146" spans="2:3" x14ac:dyDescent="0.25">
      <c r="B2146" s="257">
        <v>2083</v>
      </c>
      <c r="C2146" s="256">
        <v>83.752787214249139</v>
      </c>
    </row>
    <row r="2147" spans="2:3" x14ac:dyDescent="0.25">
      <c r="B2147" s="257">
        <v>2084</v>
      </c>
      <c r="C2147" s="256">
        <v>107.01123374599621</v>
      </c>
    </row>
    <row r="2148" spans="2:3" x14ac:dyDescent="0.25">
      <c r="B2148" s="257">
        <v>2085</v>
      </c>
      <c r="C2148" s="256">
        <v>145.89106001346278</v>
      </c>
    </row>
    <row r="2149" spans="2:3" x14ac:dyDescent="0.25">
      <c r="B2149" s="257">
        <v>2086</v>
      </c>
      <c r="C2149" s="256">
        <v>105.14785663312361</v>
      </c>
    </row>
    <row r="2150" spans="2:3" x14ac:dyDescent="0.25">
      <c r="B2150" s="257">
        <v>2087</v>
      </c>
      <c r="C2150" s="256">
        <v>170.40011041635</v>
      </c>
    </row>
    <row r="2151" spans="2:3" x14ac:dyDescent="0.25">
      <c r="B2151" s="257">
        <v>2088</v>
      </c>
      <c r="C2151" s="256">
        <v>85.835683609313293</v>
      </c>
    </row>
    <row r="2152" spans="2:3" x14ac:dyDescent="0.25">
      <c r="B2152" s="257">
        <v>2089</v>
      </c>
      <c r="C2152" s="256">
        <v>128.89154274929956</v>
      </c>
    </row>
    <row r="2153" spans="2:3" x14ac:dyDescent="0.25">
      <c r="B2153" s="257">
        <v>2090</v>
      </c>
      <c r="C2153" s="256">
        <v>123.41175589473795</v>
      </c>
    </row>
    <row r="2154" spans="2:3" x14ac:dyDescent="0.25">
      <c r="B2154" s="257">
        <v>2091</v>
      </c>
      <c r="C2154" s="256">
        <v>115.57057500234643</v>
      </c>
    </row>
    <row r="2155" spans="2:3" x14ac:dyDescent="0.25">
      <c r="B2155" s="257">
        <v>2092</v>
      </c>
      <c r="C2155" s="256">
        <v>177.44318586747033</v>
      </c>
    </row>
    <row r="2156" spans="2:3" x14ac:dyDescent="0.25">
      <c r="B2156" s="257">
        <v>2093</v>
      </c>
      <c r="C2156" s="256">
        <v>99.031387649568714</v>
      </c>
    </row>
    <row r="2157" spans="2:3" x14ac:dyDescent="0.25">
      <c r="B2157" s="257">
        <v>2094</v>
      </c>
      <c r="C2157" s="256">
        <v>139.49528975140052</v>
      </c>
    </row>
    <row r="2158" spans="2:3" x14ac:dyDescent="0.25">
      <c r="B2158" s="257">
        <v>2095</v>
      </c>
      <c r="C2158" s="256">
        <v>106.84385488590465</v>
      </c>
    </row>
    <row r="2159" spans="2:3" x14ac:dyDescent="0.25">
      <c r="B2159" s="257">
        <v>2096</v>
      </c>
      <c r="C2159" s="256">
        <v>148.09450732918984</v>
      </c>
    </row>
    <row r="2160" spans="2:3" x14ac:dyDescent="0.25">
      <c r="B2160" s="257">
        <v>2097</v>
      </c>
      <c r="C2160" s="256">
        <v>85.364091990214263</v>
      </c>
    </row>
    <row r="2161" spans="2:3" x14ac:dyDescent="0.25">
      <c r="B2161" s="257">
        <v>2098</v>
      </c>
      <c r="C2161" s="256">
        <v>90.660873474530632</v>
      </c>
    </row>
    <row r="2162" spans="2:3" x14ac:dyDescent="0.25">
      <c r="B2162" s="257">
        <v>2099</v>
      </c>
      <c r="C2162" s="256">
        <v>137.04315013731991</v>
      </c>
    </row>
    <row r="2163" spans="2:3" x14ac:dyDescent="0.25">
      <c r="B2163" s="257">
        <v>2100</v>
      </c>
      <c r="C2163" s="256">
        <v>62.485361138487953</v>
      </c>
    </row>
    <row r="2164" spans="2:3" x14ac:dyDescent="0.25">
      <c r="B2164" s="257">
        <v>2101</v>
      </c>
      <c r="C2164" s="256">
        <v>153.33658294803146</v>
      </c>
    </row>
    <row r="2165" spans="2:3" x14ac:dyDescent="0.25">
      <c r="B2165" s="257">
        <v>2102</v>
      </c>
      <c r="C2165" s="256">
        <v>138.64775640536732</v>
      </c>
    </row>
    <row r="2166" spans="2:3" x14ac:dyDescent="0.25">
      <c r="B2166" s="257">
        <v>2103</v>
      </c>
      <c r="C2166" s="256">
        <v>131.63250881998007</v>
      </c>
    </row>
    <row r="2167" spans="2:3" x14ac:dyDescent="0.25">
      <c r="B2167" s="257">
        <v>2104</v>
      </c>
      <c r="C2167" s="256">
        <v>146.66758518734193</v>
      </c>
    </row>
    <row r="2168" spans="2:3" x14ac:dyDescent="0.25">
      <c r="B2168" s="257">
        <v>2105</v>
      </c>
      <c r="C2168" s="256">
        <v>77.185700586888771</v>
      </c>
    </row>
    <row r="2169" spans="2:3" x14ac:dyDescent="0.25">
      <c r="B2169" s="257">
        <v>2106</v>
      </c>
      <c r="C2169" s="256">
        <v>109.31626963849523</v>
      </c>
    </row>
    <row r="2170" spans="2:3" x14ac:dyDescent="0.25">
      <c r="B2170" s="257">
        <v>2107</v>
      </c>
      <c r="C2170" s="256">
        <v>129.57989902551037</v>
      </c>
    </row>
    <row r="2171" spans="2:3" x14ac:dyDescent="0.25">
      <c r="B2171" s="257">
        <v>2108</v>
      </c>
      <c r="C2171" s="256">
        <v>98.411519144172431</v>
      </c>
    </row>
    <row r="2172" spans="2:3" x14ac:dyDescent="0.25">
      <c r="B2172" s="257">
        <v>2109</v>
      </c>
      <c r="C2172" s="256">
        <v>143.79081167765216</v>
      </c>
    </row>
    <row r="2173" spans="2:3" x14ac:dyDescent="0.25">
      <c r="B2173" s="257">
        <v>2110</v>
      </c>
      <c r="C2173" s="256">
        <v>91.636500886942528</v>
      </c>
    </row>
    <row r="2174" spans="2:3" x14ac:dyDescent="0.25">
      <c r="B2174" s="257">
        <v>2111</v>
      </c>
      <c r="C2174" s="256">
        <v>109.71590835429208</v>
      </c>
    </row>
    <row r="2175" spans="2:3" x14ac:dyDescent="0.25">
      <c r="B2175" s="257">
        <v>2112</v>
      </c>
      <c r="C2175" s="256">
        <v>120.61440415595906</v>
      </c>
    </row>
    <row r="2176" spans="2:3" x14ac:dyDescent="0.25">
      <c r="B2176" s="257">
        <v>2113</v>
      </c>
      <c r="C2176" s="256">
        <v>139.33940477491507</v>
      </c>
    </row>
    <row r="2177" spans="2:3" x14ac:dyDescent="0.25">
      <c r="B2177" s="257">
        <v>2114</v>
      </c>
      <c r="C2177" s="256">
        <v>122.07987009605206</v>
      </c>
    </row>
    <row r="2178" spans="2:3" x14ac:dyDescent="0.25">
      <c r="B2178" s="257">
        <v>2115</v>
      </c>
      <c r="C2178" s="256">
        <v>152.70933559205045</v>
      </c>
    </row>
    <row r="2179" spans="2:3" x14ac:dyDescent="0.25">
      <c r="B2179" s="257">
        <v>2116</v>
      </c>
      <c r="C2179" s="256">
        <v>152.52474481746628</v>
      </c>
    </row>
    <row r="2180" spans="2:3" x14ac:dyDescent="0.25">
      <c r="B2180" s="257">
        <v>2117</v>
      </c>
      <c r="C2180" s="256">
        <v>92.590536092905367</v>
      </c>
    </row>
    <row r="2181" spans="2:3" x14ac:dyDescent="0.25">
      <c r="B2181" s="257">
        <v>2118</v>
      </c>
      <c r="C2181" s="256">
        <v>156.78083828199553</v>
      </c>
    </row>
    <row r="2182" spans="2:3" x14ac:dyDescent="0.25">
      <c r="B2182" s="257">
        <v>2119</v>
      </c>
      <c r="C2182" s="256">
        <v>106.19499597792739</v>
      </c>
    </row>
    <row r="2183" spans="2:3" x14ac:dyDescent="0.25">
      <c r="B2183" s="257">
        <v>2120</v>
      </c>
      <c r="C2183" s="256">
        <v>115.09543125021736</v>
      </c>
    </row>
    <row r="2184" spans="2:3" x14ac:dyDescent="0.25">
      <c r="B2184" s="257">
        <v>2121</v>
      </c>
      <c r="C2184" s="256">
        <v>98.463762370315834</v>
      </c>
    </row>
    <row r="2185" spans="2:3" x14ac:dyDescent="0.25">
      <c r="B2185" s="257">
        <v>2122</v>
      </c>
      <c r="C2185" s="256">
        <v>137.85398895220993</v>
      </c>
    </row>
    <row r="2186" spans="2:3" x14ac:dyDescent="0.25">
      <c r="B2186" s="257">
        <v>2123</v>
      </c>
      <c r="C2186" s="256">
        <v>82.875038355852183</v>
      </c>
    </row>
    <row r="2187" spans="2:3" x14ac:dyDescent="0.25">
      <c r="B2187" s="257">
        <v>2124</v>
      </c>
      <c r="C2187" s="256">
        <v>106.5811632081415</v>
      </c>
    </row>
    <row r="2188" spans="2:3" x14ac:dyDescent="0.25">
      <c r="B2188" s="257">
        <v>2125</v>
      </c>
      <c r="C2188" s="256">
        <v>136.59951771374497</v>
      </c>
    </row>
    <row r="2189" spans="2:3" x14ac:dyDescent="0.25">
      <c r="B2189" s="257">
        <v>2126</v>
      </c>
      <c r="C2189" s="256">
        <v>106.06583206533443</v>
      </c>
    </row>
    <row r="2190" spans="2:3" x14ac:dyDescent="0.25">
      <c r="B2190" s="257">
        <v>2127</v>
      </c>
      <c r="C2190" s="256">
        <v>136.31169556699933</v>
      </c>
    </row>
    <row r="2191" spans="2:3" x14ac:dyDescent="0.25">
      <c r="B2191" s="257">
        <v>2128</v>
      </c>
      <c r="C2191" s="256">
        <v>92.367984779455355</v>
      </c>
    </row>
    <row r="2192" spans="2:3" x14ac:dyDescent="0.25">
      <c r="B2192" s="257">
        <v>2129</v>
      </c>
      <c r="C2192" s="256">
        <v>138.84841675287993</v>
      </c>
    </row>
    <row r="2193" spans="2:3" x14ac:dyDescent="0.25">
      <c r="B2193" s="257">
        <v>2130</v>
      </c>
      <c r="C2193" s="256">
        <v>96.691752133346455</v>
      </c>
    </row>
    <row r="2194" spans="2:3" x14ac:dyDescent="0.25">
      <c r="B2194" s="257">
        <v>2131</v>
      </c>
      <c r="C2194" s="256">
        <v>113.81531890607556</v>
      </c>
    </row>
    <row r="2195" spans="2:3" x14ac:dyDescent="0.25">
      <c r="B2195" s="257">
        <v>2132</v>
      </c>
      <c r="C2195" s="256">
        <v>168.6171525575632</v>
      </c>
    </row>
    <row r="2196" spans="2:3" x14ac:dyDescent="0.25">
      <c r="B2196" s="257">
        <v>2133</v>
      </c>
      <c r="C2196" s="256">
        <v>135.86829786426114</v>
      </c>
    </row>
    <row r="2197" spans="2:3" x14ac:dyDescent="0.25">
      <c r="B2197" s="257">
        <v>2134</v>
      </c>
      <c r="C2197" s="256">
        <v>153.52332404066831</v>
      </c>
    </row>
    <row r="2198" spans="2:3" x14ac:dyDescent="0.25">
      <c r="B2198" s="257">
        <v>2135</v>
      </c>
      <c r="C2198" s="256">
        <v>139.09597296818362</v>
      </c>
    </row>
    <row r="2199" spans="2:3" x14ac:dyDescent="0.25">
      <c r="B2199" s="257">
        <v>2136</v>
      </c>
      <c r="C2199" s="256">
        <v>118.22971356256356</v>
      </c>
    </row>
    <row r="2200" spans="2:3" x14ac:dyDescent="0.25">
      <c r="B2200" s="257">
        <v>2137</v>
      </c>
      <c r="C2200" s="256">
        <v>122.18168946420271</v>
      </c>
    </row>
    <row r="2201" spans="2:3" x14ac:dyDescent="0.25">
      <c r="B2201" s="257">
        <v>2138</v>
      </c>
      <c r="C2201" s="256">
        <v>114.324365803463</v>
      </c>
    </row>
    <row r="2202" spans="2:3" x14ac:dyDescent="0.25">
      <c r="B2202" s="257">
        <v>2139</v>
      </c>
      <c r="C2202" s="256">
        <v>133.76699169902724</v>
      </c>
    </row>
    <row r="2203" spans="2:3" x14ac:dyDescent="0.25">
      <c r="B2203" s="257">
        <v>2140</v>
      </c>
      <c r="C2203" s="256">
        <v>192.74932659735521</v>
      </c>
    </row>
    <row r="2204" spans="2:3" x14ac:dyDescent="0.25">
      <c r="B2204" s="257">
        <v>2141</v>
      </c>
      <c r="C2204" s="256">
        <v>171.34187775869532</v>
      </c>
    </row>
    <row r="2205" spans="2:3" x14ac:dyDescent="0.25">
      <c r="B2205" s="257">
        <v>2142</v>
      </c>
      <c r="C2205" s="256">
        <v>144.68272740843148</v>
      </c>
    </row>
    <row r="2206" spans="2:3" x14ac:dyDescent="0.25">
      <c r="B2206" s="257">
        <v>2143</v>
      </c>
      <c r="C2206" s="256">
        <v>86.98855370928905</v>
      </c>
    </row>
    <row r="2207" spans="2:3" x14ac:dyDescent="0.25">
      <c r="B2207" s="257">
        <v>2144</v>
      </c>
      <c r="C2207" s="256">
        <v>80.674249851885037</v>
      </c>
    </row>
    <row r="2208" spans="2:3" x14ac:dyDescent="0.25">
      <c r="B2208" s="257">
        <v>2145</v>
      </c>
      <c r="C2208" s="256">
        <v>118.11330250597116</v>
      </c>
    </row>
    <row r="2209" spans="2:3" x14ac:dyDescent="0.25">
      <c r="B2209" s="257">
        <v>2146</v>
      </c>
      <c r="C2209" s="256">
        <v>92.679327386986429</v>
      </c>
    </row>
    <row r="2210" spans="2:3" x14ac:dyDescent="0.25">
      <c r="B2210" s="257">
        <v>2147</v>
      </c>
      <c r="C2210" s="256">
        <v>67.286615223913785</v>
      </c>
    </row>
    <row r="2211" spans="2:3" x14ac:dyDescent="0.25">
      <c r="B2211" s="257">
        <v>2148</v>
      </c>
      <c r="C2211" s="256">
        <v>157.58888084065364</v>
      </c>
    </row>
    <row r="2212" spans="2:3" x14ac:dyDescent="0.25">
      <c r="B2212" s="257">
        <v>2149</v>
      </c>
      <c r="C2212" s="256">
        <v>86.862309935154911</v>
      </c>
    </row>
    <row r="2213" spans="2:3" x14ac:dyDescent="0.25">
      <c r="B2213" s="257">
        <v>2150</v>
      </c>
      <c r="C2213" s="256">
        <v>146.1451171181464</v>
      </c>
    </row>
    <row r="2214" spans="2:3" x14ac:dyDescent="0.25">
      <c r="B2214" s="257">
        <v>2151</v>
      </c>
      <c r="C2214" s="256">
        <v>116.60234146261718</v>
      </c>
    </row>
    <row r="2215" spans="2:3" x14ac:dyDescent="0.25">
      <c r="B2215" s="257">
        <v>2152</v>
      </c>
      <c r="C2215" s="256">
        <v>123.18931627459736</v>
      </c>
    </row>
    <row r="2216" spans="2:3" x14ac:dyDescent="0.25">
      <c r="B2216" s="257">
        <v>2153</v>
      </c>
      <c r="C2216" s="256">
        <v>92.315295333894682</v>
      </c>
    </row>
    <row r="2217" spans="2:3" x14ac:dyDescent="0.25">
      <c r="B2217" s="257">
        <v>2154</v>
      </c>
      <c r="C2217" s="256">
        <v>132.5834847000699</v>
      </c>
    </row>
    <row r="2218" spans="2:3" x14ac:dyDescent="0.25">
      <c r="B2218" s="257">
        <v>2155</v>
      </c>
      <c r="C2218" s="256">
        <v>111.98289313517211</v>
      </c>
    </row>
    <row r="2219" spans="2:3" x14ac:dyDescent="0.25">
      <c r="B2219" s="257">
        <v>2156</v>
      </c>
      <c r="C2219" s="256">
        <v>95.633919180247645</v>
      </c>
    </row>
    <row r="2220" spans="2:3" x14ac:dyDescent="0.25">
      <c r="B2220" s="257">
        <v>2157</v>
      </c>
      <c r="C2220" s="256">
        <v>118.17005641672043</v>
      </c>
    </row>
    <row r="2221" spans="2:3" x14ac:dyDescent="0.25">
      <c r="B2221" s="257">
        <v>2158</v>
      </c>
      <c r="C2221" s="256">
        <v>122.55078967493031</v>
      </c>
    </row>
    <row r="2222" spans="2:3" x14ac:dyDescent="0.25">
      <c r="B2222" s="257">
        <v>2159</v>
      </c>
      <c r="C2222" s="256">
        <v>131.06201843676359</v>
      </c>
    </row>
    <row r="2223" spans="2:3" x14ac:dyDescent="0.25">
      <c r="B2223" s="257">
        <v>2160</v>
      </c>
      <c r="C2223" s="256">
        <v>107.10211940771342</v>
      </c>
    </row>
    <row r="2224" spans="2:3" x14ac:dyDescent="0.25">
      <c r="B2224" s="257">
        <v>2161</v>
      </c>
      <c r="C2224" s="256">
        <v>123.50430609718558</v>
      </c>
    </row>
    <row r="2225" spans="2:3" x14ac:dyDescent="0.25">
      <c r="B2225" s="257">
        <v>2162</v>
      </c>
      <c r="C2225" s="256">
        <v>91.050845736506631</v>
      </c>
    </row>
    <row r="2226" spans="2:3" x14ac:dyDescent="0.25">
      <c r="B2226" s="257">
        <v>2163</v>
      </c>
      <c r="C2226" s="256">
        <v>99.559806993577581</v>
      </c>
    </row>
    <row r="2227" spans="2:3" x14ac:dyDescent="0.25">
      <c r="B2227" s="257">
        <v>2164</v>
      </c>
      <c r="C2227" s="256">
        <v>143.48925902080714</v>
      </c>
    </row>
    <row r="2228" spans="2:3" x14ac:dyDescent="0.25">
      <c r="B2228" s="257">
        <v>2165</v>
      </c>
      <c r="C2228" s="256">
        <v>132.2956681330941</v>
      </c>
    </row>
    <row r="2229" spans="2:3" x14ac:dyDescent="0.25">
      <c r="B2229" s="257">
        <v>2166</v>
      </c>
      <c r="C2229" s="256">
        <v>57.971538229465985</v>
      </c>
    </row>
    <row r="2230" spans="2:3" x14ac:dyDescent="0.25">
      <c r="B2230" s="257">
        <v>2167</v>
      </c>
      <c r="C2230" s="256">
        <v>136.93878661218403</v>
      </c>
    </row>
    <row r="2231" spans="2:3" x14ac:dyDescent="0.25">
      <c r="B2231" s="257">
        <v>2168</v>
      </c>
      <c r="C2231" s="256">
        <v>119.34466204227222</v>
      </c>
    </row>
    <row r="2232" spans="2:3" x14ac:dyDescent="0.25">
      <c r="B2232" s="257">
        <v>2169</v>
      </c>
      <c r="C2232" s="256">
        <v>113.18055966189085</v>
      </c>
    </row>
    <row r="2233" spans="2:3" x14ac:dyDescent="0.25">
      <c r="B2233" s="257">
        <v>2170</v>
      </c>
      <c r="C2233" s="256">
        <v>148.37265045571993</v>
      </c>
    </row>
    <row r="2234" spans="2:3" x14ac:dyDescent="0.25">
      <c r="B2234" s="257">
        <v>2171</v>
      </c>
      <c r="C2234" s="256">
        <v>110.65034115362174</v>
      </c>
    </row>
    <row r="2235" spans="2:3" x14ac:dyDescent="0.25">
      <c r="B2235" s="257">
        <v>2172</v>
      </c>
      <c r="C2235" s="256">
        <v>146.13821602573864</v>
      </c>
    </row>
    <row r="2236" spans="2:3" x14ac:dyDescent="0.25">
      <c r="B2236" s="257">
        <v>2173</v>
      </c>
      <c r="C2236" s="256">
        <v>93.349087795915921</v>
      </c>
    </row>
    <row r="2237" spans="2:3" x14ac:dyDescent="0.25">
      <c r="B2237" s="257">
        <v>2174</v>
      </c>
      <c r="C2237" s="256">
        <v>144.72951634770845</v>
      </c>
    </row>
    <row r="2238" spans="2:3" x14ac:dyDescent="0.25">
      <c r="B2238" s="257">
        <v>2175</v>
      </c>
      <c r="C2238" s="256">
        <v>105.30530574078144</v>
      </c>
    </row>
    <row r="2239" spans="2:3" x14ac:dyDescent="0.25">
      <c r="B2239" s="257">
        <v>2176</v>
      </c>
      <c r="C2239" s="256">
        <v>77.35213048008535</v>
      </c>
    </row>
    <row r="2240" spans="2:3" x14ac:dyDescent="0.25">
      <c r="B2240" s="257">
        <v>2177</v>
      </c>
      <c r="C2240" s="256">
        <v>141.58640900098638</v>
      </c>
    </row>
    <row r="2241" spans="2:3" x14ac:dyDescent="0.25">
      <c r="B2241" s="257">
        <v>2178</v>
      </c>
      <c r="C2241" s="256">
        <v>148.03254358148007</v>
      </c>
    </row>
    <row r="2242" spans="2:3" x14ac:dyDescent="0.25">
      <c r="B2242" s="257">
        <v>2179</v>
      </c>
      <c r="C2242" s="256">
        <v>100.79085581814813</v>
      </c>
    </row>
    <row r="2243" spans="2:3" x14ac:dyDescent="0.25">
      <c r="B2243" s="257">
        <v>2180</v>
      </c>
      <c r="C2243" s="256">
        <v>125.31653546644255</v>
      </c>
    </row>
    <row r="2244" spans="2:3" x14ac:dyDescent="0.25">
      <c r="B2244" s="257">
        <v>2181</v>
      </c>
      <c r="C2244" s="256">
        <v>117.11502084708705</v>
      </c>
    </row>
    <row r="2245" spans="2:3" x14ac:dyDescent="0.25">
      <c r="B2245" s="257">
        <v>2182</v>
      </c>
      <c r="C2245" s="256">
        <v>152.83402155714239</v>
      </c>
    </row>
    <row r="2246" spans="2:3" x14ac:dyDescent="0.25">
      <c r="B2246" s="257">
        <v>2183</v>
      </c>
      <c r="C2246" s="256">
        <v>91.787981654594347</v>
      </c>
    </row>
    <row r="2247" spans="2:3" x14ac:dyDescent="0.25">
      <c r="B2247" s="257">
        <v>2184</v>
      </c>
      <c r="C2247" s="256">
        <v>128.19674649281063</v>
      </c>
    </row>
    <row r="2248" spans="2:3" x14ac:dyDescent="0.25">
      <c r="B2248" s="257">
        <v>2185</v>
      </c>
      <c r="C2248" s="256">
        <v>101.38628637790219</v>
      </c>
    </row>
    <row r="2249" spans="2:3" x14ac:dyDescent="0.25">
      <c r="B2249" s="257">
        <v>2186</v>
      </c>
      <c r="C2249" s="256">
        <v>126.22965896247737</v>
      </c>
    </row>
    <row r="2250" spans="2:3" x14ac:dyDescent="0.25">
      <c r="B2250" s="257">
        <v>2187</v>
      </c>
      <c r="C2250" s="256">
        <v>101.49266872512722</v>
      </c>
    </row>
    <row r="2251" spans="2:3" x14ac:dyDescent="0.25">
      <c r="B2251" s="257">
        <v>2188</v>
      </c>
      <c r="C2251" s="256">
        <v>112.27989938204435</v>
      </c>
    </row>
    <row r="2252" spans="2:3" x14ac:dyDescent="0.25">
      <c r="B2252" s="257">
        <v>2189</v>
      </c>
      <c r="C2252" s="256">
        <v>144.89468790321641</v>
      </c>
    </row>
    <row r="2253" spans="2:3" x14ac:dyDescent="0.25">
      <c r="B2253" s="257">
        <v>2190</v>
      </c>
      <c r="C2253" s="256">
        <v>127.00113044218327</v>
      </c>
    </row>
    <row r="2254" spans="2:3" x14ac:dyDescent="0.25">
      <c r="B2254" s="257">
        <v>2191</v>
      </c>
      <c r="C2254" s="256">
        <v>80.607923212269142</v>
      </c>
    </row>
    <row r="2255" spans="2:3" x14ac:dyDescent="0.25">
      <c r="B2255" s="257">
        <v>2192</v>
      </c>
      <c r="C2255" s="256">
        <v>135.68768455425868</v>
      </c>
    </row>
    <row r="2256" spans="2:3" x14ac:dyDescent="0.25">
      <c r="B2256" s="257">
        <v>2193</v>
      </c>
      <c r="C2256" s="256">
        <v>113.00102956802664</v>
      </c>
    </row>
    <row r="2257" spans="2:3" x14ac:dyDescent="0.25">
      <c r="B2257" s="257">
        <v>2194</v>
      </c>
      <c r="C2257" s="256">
        <v>109.76283301666697</v>
      </c>
    </row>
    <row r="2258" spans="2:3" x14ac:dyDescent="0.25">
      <c r="B2258" s="257">
        <v>2195</v>
      </c>
      <c r="C2258" s="256">
        <v>99.064288112310152</v>
      </c>
    </row>
    <row r="2259" spans="2:3" x14ac:dyDescent="0.25">
      <c r="B2259" s="257">
        <v>2196</v>
      </c>
      <c r="C2259" s="256">
        <v>137.33963644092552</v>
      </c>
    </row>
    <row r="2260" spans="2:3" x14ac:dyDescent="0.25">
      <c r="B2260" s="257">
        <v>2197</v>
      </c>
      <c r="C2260" s="256">
        <v>106.7743158087232</v>
      </c>
    </row>
    <row r="2261" spans="2:3" x14ac:dyDescent="0.25">
      <c r="B2261" s="257">
        <v>2198</v>
      </c>
      <c r="C2261" s="256">
        <v>148.37828861465587</v>
      </c>
    </row>
    <row r="2262" spans="2:3" x14ac:dyDescent="0.25">
      <c r="B2262" s="257">
        <v>2199</v>
      </c>
      <c r="C2262" s="256">
        <v>119.62442830364421</v>
      </c>
    </row>
    <row r="2263" spans="2:3" x14ac:dyDescent="0.25">
      <c r="B2263" s="257">
        <v>2200</v>
      </c>
      <c r="C2263" s="256">
        <v>103.80870394616718</v>
      </c>
    </row>
    <row r="2264" spans="2:3" x14ac:dyDescent="0.25">
      <c r="B2264" s="257">
        <v>2201</v>
      </c>
      <c r="C2264" s="256">
        <v>165.56513025901441</v>
      </c>
    </row>
    <row r="2265" spans="2:3" x14ac:dyDescent="0.25">
      <c r="B2265" s="257">
        <v>2202</v>
      </c>
      <c r="C2265" s="256">
        <v>103.14411416324479</v>
      </c>
    </row>
    <row r="2266" spans="2:3" x14ac:dyDescent="0.25">
      <c r="B2266" s="257">
        <v>2203</v>
      </c>
      <c r="C2266" s="256">
        <v>132.13783592140621</v>
      </c>
    </row>
    <row r="2267" spans="2:3" x14ac:dyDescent="0.25">
      <c r="B2267" s="257">
        <v>2204</v>
      </c>
      <c r="C2267" s="256">
        <v>147.43264976206919</v>
      </c>
    </row>
    <row r="2268" spans="2:3" x14ac:dyDescent="0.25">
      <c r="B2268" s="257">
        <v>2205</v>
      </c>
      <c r="C2268" s="256">
        <v>136.27864992266333</v>
      </c>
    </row>
    <row r="2269" spans="2:3" x14ac:dyDescent="0.25">
      <c r="B2269" s="257">
        <v>2206</v>
      </c>
      <c r="C2269" s="256">
        <v>53.708550449495178</v>
      </c>
    </row>
    <row r="2270" spans="2:3" x14ac:dyDescent="0.25">
      <c r="B2270" s="257">
        <v>2207</v>
      </c>
      <c r="C2270" s="256">
        <v>138.26738123068665</v>
      </c>
    </row>
    <row r="2271" spans="2:3" x14ac:dyDescent="0.25">
      <c r="B2271" s="257">
        <v>2208</v>
      </c>
      <c r="C2271" s="256">
        <v>84.171570526301139</v>
      </c>
    </row>
    <row r="2272" spans="2:3" x14ac:dyDescent="0.25">
      <c r="B2272" s="257">
        <v>2209</v>
      </c>
      <c r="C2272" s="256">
        <v>132.90430346967946</v>
      </c>
    </row>
    <row r="2273" spans="2:3" x14ac:dyDescent="0.25">
      <c r="B2273" s="257">
        <v>2210</v>
      </c>
      <c r="C2273" s="256">
        <v>118.47667841898969</v>
      </c>
    </row>
    <row r="2274" spans="2:3" x14ac:dyDescent="0.25">
      <c r="B2274" s="257">
        <v>2211</v>
      </c>
      <c r="C2274" s="256">
        <v>156.13999073703857</v>
      </c>
    </row>
    <row r="2275" spans="2:3" x14ac:dyDescent="0.25">
      <c r="B2275" s="257">
        <v>2212</v>
      </c>
      <c r="C2275" s="256">
        <v>153.17779488176893</v>
      </c>
    </row>
    <row r="2276" spans="2:3" x14ac:dyDescent="0.25">
      <c r="B2276" s="257">
        <v>2213</v>
      </c>
      <c r="C2276" s="256">
        <v>116.18360700237473</v>
      </c>
    </row>
    <row r="2277" spans="2:3" x14ac:dyDescent="0.25">
      <c r="B2277" s="257">
        <v>2214</v>
      </c>
      <c r="C2277" s="256">
        <v>149.48441021002398</v>
      </c>
    </row>
    <row r="2278" spans="2:3" x14ac:dyDescent="0.25">
      <c r="B2278" s="257">
        <v>2215</v>
      </c>
      <c r="C2278" s="256">
        <v>126.81018609224108</v>
      </c>
    </row>
    <row r="2279" spans="2:3" x14ac:dyDescent="0.25">
      <c r="B2279" s="257">
        <v>2216</v>
      </c>
      <c r="C2279" s="256">
        <v>102.17927993396231</v>
      </c>
    </row>
    <row r="2280" spans="2:3" x14ac:dyDescent="0.25">
      <c r="B2280" s="257">
        <v>2217</v>
      </c>
      <c r="C2280" s="256">
        <v>65.921015682434046</v>
      </c>
    </row>
    <row r="2281" spans="2:3" x14ac:dyDescent="0.25">
      <c r="B2281" s="257">
        <v>2218</v>
      </c>
      <c r="C2281" s="256">
        <v>95.830657113790025</v>
      </c>
    </row>
    <row r="2282" spans="2:3" x14ac:dyDescent="0.25">
      <c r="B2282" s="257">
        <v>2219</v>
      </c>
      <c r="C2282" s="256">
        <v>140.62442538625439</v>
      </c>
    </row>
    <row r="2283" spans="2:3" x14ac:dyDescent="0.25">
      <c r="B2283" s="257">
        <v>2220</v>
      </c>
      <c r="C2283" s="256">
        <v>146.66747842655505</v>
      </c>
    </row>
    <row r="2284" spans="2:3" x14ac:dyDescent="0.25">
      <c r="B2284" s="257">
        <v>2221</v>
      </c>
      <c r="C2284" s="256">
        <v>102.86764452667623</v>
      </c>
    </row>
    <row r="2285" spans="2:3" x14ac:dyDescent="0.25">
      <c r="B2285" s="257">
        <v>2222</v>
      </c>
      <c r="C2285" s="256">
        <v>124.34911663395918</v>
      </c>
    </row>
    <row r="2286" spans="2:3" x14ac:dyDescent="0.25">
      <c r="B2286" s="257">
        <v>2223</v>
      </c>
      <c r="C2286" s="256">
        <v>97.353938866455834</v>
      </c>
    </row>
    <row r="2287" spans="2:3" x14ac:dyDescent="0.25">
      <c r="B2287" s="257">
        <v>2224</v>
      </c>
      <c r="C2287" s="256">
        <v>161.34513616464704</v>
      </c>
    </row>
    <row r="2288" spans="2:3" x14ac:dyDescent="0.25">
      <c r="B2288" s="257">
        <v>2225</v>
      </c>
      <c r="C2288" s="256">
        <v>189.79165298960112</v>
      </c>
    </row>
    <row r="2289" spans="2:3" x14ac:dyDescent="0.25">
      <c r="B2289" s="257">
        <v>2226</v>
      </c>
      <c r="C2289" s="256">
        <v>129.26640207677801</v>
      </c>
    </row>
    <row r="2290" spans="2:3" x14ac:dyDescent="0.25">
      <c r="B2290" s="257">
        <v>2227</v>
      </c>
      <c r="C2290" s="256">
        <v>145.22394296966485</v>
      </c>
    </row>
    <row r="2291" spans="2:3" x14ac:dyDescent="0.25">
      <c r="B2291" s="257">
        <v>2228</v>
      </c>
      <c r="C2291" s="256">
        <v>62.829246598294318</v>
      </c>
    </row>
    <row r="2292" spans="2:3" x14ac:dyDescent="0.25">
      <c r="B2292" s="257">
        <v>2229</v>
      </c>
      <c r="C2292" s="256">
        <v>123.9935265739299</v>
      </c>
    </row>
    <row r="2293" spans="2:3" x14ac:dyDescent="0.25">
      <c r="B2293" s="257">
        <v>2230</v>
      </c>
      <c r="C2293" s="256">
        <v>128.92662462583539</v>
      </c>
    </row>
    <row r="2294" spans="2:3" x14ac:dyDescent="0.25">
      <c r="B2294" s="257">
        <v>2231</v>
      </c>
      <c r="C2294" s="256">
        <v>155.38448896636561</v>
      </c>
    </row>
    <row r="2295" spans="2:3" x14ac:dyDescent="0.25">
      <c r="B2295" s="257">
        <v>2232</v>
      </c>
      <c r="C2295" s="256">
        <v>75.927017483065072</v>
      </c>
    </row>
    <row r="2296" spans="2:3" x14ac:dyDescent="0.25">
      <c r="B2296" s="257">
        <v>2233</v>
      </c>
      <c r="C2296" s="256">
        <v>143.00688830827281</v>
      </c>
    </row>
    <row r="2297" spans="2:3" x14ac:dyDescent="0.25">
      <c r="B2297" s="257">
        <v>2234</v>
      </c>
      <c r="C2297" s="256">
        <v>121.34370971701127</v>
      </c>
    </row>
    <row r="2298" spans="2:3" x14ac:dyDescent="0.25">
      <c r="B2298" s="257">
        <v>2235</v>
      </c>
      <c r="C2298" s="256">
        <v>100.53140928710197</v>
      </c>
    </row>
    <row r="2299" spans="2:3" x14ac:dyDescent="0.25">
      <c r="B2299" s="257">
        <v>2236</v>
      </c>
      <c r="C2299" s="256">
        <v>123.27056674837536</v>
      </c>
    </row>
    <row r="2300" spans="2:3" x14ac:dyDescent="0.25">
      <c r="B2300" s="257">
        <v>2237</v>
      </c>
      <c r="C2300" s="256">
        <v>129.40752809553931</v>
      </c>
    </row>
    <row r="2301" spans="2:3" x14ac:dyDescent="0.25">
      <c r="B2301" s="257">
        <v>2238</v>
      </c>
      <c r="C2301" s="256">
        <v>96.612404271170945</v>
      </c>
    </row>
    <row r="2302" spans="2:3" x14ac:dyDescent="0.25">
      <c r="B2302" s="257">
        <v>2239</v>
      </c>
      <c r="C2302" s="256">
        <v>123.76840847334837</v>
      </c>
    </row>
    <row r="2303" spans="2:3" x14ac:dyDescent="0.25">
      <c r="B2303" s="257">
        <v>2240</v>
      </c>
      <c r="C2303" s="256">
        <v>92.30289148977721</v>
      </c>
    </row>
    <row r="2304" spans="2:3" x14ac:dyDescent="0.25">
      <c r="B2304" s="257">
        <v>2241</v>
      </c>
      <c r="C2304" s="256">
        <v>118.15101514192617</v>
      </c>
    </row>
    <row r="2305" spans="2:3" x14ac:dyDescent="0.25">
      <c r="B2305" s="257">
        <v>2242</v>
      </c>
      <c r="C2305" s="256">
        <v>92.764699961108263</v>
      </c>
    </row>
    <row r="2306" spans="2:3" x14ac:dyDescent="0.25">
      <c r="B2306" s="257">
        <v>2243</v>
      </c>
      <c r="C2306" s="256">
        <v>157.88697133673236</v>
      </c>
    </row>
    <row r="2307" spans="2:3" x14ac:dyDescent="0.25">
      <c r="B2307" s="257">
        <v>2244</v>
      </c>
      <c r="C2307" s="256">
        <v>125.18772969069751</v>
      </c>
    </row>
    <row r="2308" spans="2:3" x14ac:dyDescent="0.25">
      <c r="B2308" s="257">
        <v>2245</v>
      </c>
      <c r="C2308" s="256">
        <v>124.19992345897153</v>
      </c>
    </row>
    <row r="2309" spans="2:3" x14ac:dyDescent="0.25">
      <c r="B2309" s="257">
        <v>2246</v>
      </c>
      <c r="C2309" s="256">
        <v>138.57915192247356</v>
      </c>
    </row>
    <row r="2310" spans="2:3" x14ac:dyDescent="0.25">
      <c r="B2310" s="257">
        <v>2247</v>
      </c>
      <c r="C2310" s="256">
        <v>134.94105175136531</v>
      </c>
    </row>
    <row r="2311" spans="2:3" x14ac:dyDescent="0.25">
      <c r="B2311" s="257">
        <v>2248</v>
      </c>
      <c r="C2311" s="256">
        <v>131.93479818150578</v>
      </c>
    </row>
    <row r="2312" spans="2:3" x14ac:dyDescent="0.25">
      <c r="B2312" s="257">
        <v>2249</v>
      </c>
      <c r="C2312" s="256">
        <v>140.15134653740188</v>
      </c>
    </row>
    <row r="2313" spans="2:3" x14ac:dyDescent="0.25">
      <c r="B2313" s="257">
        <v>2250</v>
      </c>
      <c r="C2313" s="256">
        <v>133.59851490164098</v>
      </c>
    </row>
    <row r="2314" spans="2:3" x14ac:dyDescent="0.25">
      <c r="B2314" s="257">
        <v>2251</v>
      </c>
      <c r="C2314" s="256">
        <v>112.68344592602024</v>
      </c>
    </row>
    <row r="2315" spans="2:3" x14ac:dyDescent="0.25">
      <c r="B2315" s="257">
        <v>2252</v>
      </c>
      <c r="C2315" s="256">
        <v>113.71041289259351</v>
      </c>
    </row>
    <row r="2316" spans="2:3" x14ac:dyDescent="0.25">
      <c r="B2316" s="257">
        <v>2253</v>
      </c>
      <c r="C2316" s="256">
        <v>110.3384770797925</v>
      </c>
    </row>
    <row r="2317" spans="2:3" x14ac:dyDescent="0.25">
      <c r="B2317" s="257">
        <v>2254</v>
      </c>
      <c r="C2317" s="256">
        <v>143.95876009651127</v>
      </c>
    </row>
    <row r="2318" spans="2:3" x14ac:dyDescent="0.25">
      <c r="B2318" s="257">
        <v>2255</v>
      </c>
      <c r="C2318" s="256">
        <v>129.04459681710216</v>
      </c>
    </row>
    <row r="2319" spans="2:3" x14ac:dyDescent="0.25">
      <c r="B2319" s="257">
        <v>2256</v>
      </c>
      <c r="C2319" s="256">
        <v>115.39213198849426</v>
      </c>
    </row>
    <row r="2320" spans="2:3" x14ac:dyDescent="0.25">
      <c r="B2320" s="257">
        <v>2257</v>
      </c>
      <c r="C2320" s="256">
        <v>106.98523755565988</v>
      </c>
    </row>
    <row r="2321" spans="2:3" x14ac:dyDescent="0.25">
      <c r="B2321" s="257">
        <v>2258</v>
      </c>
      <c r="C2321" s="256">
        <v>145.51835116905096</v>
      </c>
    </row>
    <row r="2322" spans="2:3" x14ac:dyDescent="0.25">
      <c r="B2322" s="257">
        <v>2259</v>
      </c>
      <c r="C2322" s="256">
        <v>128.13513255416947</v>
      </c>
    </row>
    <row r="2323" spans="2:3" x14ac:dyDescent="0.25">
      <c r="B2323" s="257">
        <v>2260</v>
      </c>
      <c r="C2323" s="256">
        <v>135.60169460782552</v>
      </c>
    </row>
    <row r="2324" spans="2:3" x14ac:dyDescent="0.25">
      <c r="B2324" s="257">
        <v>2261</v>
      </c>
      <c r="C2324" s="256">
        <v>120.61543041295289</v>
      </c>
    </row>
    <row r="2325" spans="2:3" x14ac:dyDescent="0.25">
      <c r="B2325" s="257">
        <v>2262</v>
      </c>
      <c r="C2325" s="256">
        <v>124.92882933142022</v>
      </c>
    </row>
    <row r="2326" spans="2:3" x14ac:dyDescent="0.25">
      <c r="B2326" s="257">
        <v>2263</v>
      </c>
      <c r="C2326" s="256">
        <v>113.10629975991468</v>
      </c>
    </row>
    <row r="2327" spans="2:3" x14ac:dyDescent="0.25">
      <c r="B2327" s="257">
        <v>2264</v>
      </c>
      <c r="C2327" s="256">
        <v>122.53118347886694</v>
      </c>
    </row>
    <row r="2328" spans="2:3" x14ac:dyDescent="0.25">
      <c r="B2328" s="257">
        <v>2265</v>
      </c>
      <c r="C2328" s="256">
        <v>138.59385725965575</v>
      </c>
    </row>
    <row r="2329" spans="2:3" x14ac:dyDescent="0.25">
      <c r="B2329" s="257">
        <v>2266</v>
      </c>
      <c r="C2329" s="256">
        <v>155.95249289540425</v>
      </c>
    </row>
    <row r="2330" spans="2:3" x14ac:dyDescent="0.25">
      <c r="B2330" s="257">
        <v>2267</v>
      </c>
      <c r="C2330" s="256">
        <v>84.48496217318953</v>
      </c>
    </row>
    <row r="2331" spans="2:3" x14ac:dyDescent="0.25">
      <c r="B2331" s="257">
        <v>2268</v>
      </c>
      <c r="C2331" s="256">
        <v>134.17836872331708</v>
      </c>
    </row>
    <row r="2332" spans="2:3" x14ac:dyDescent="0.25">
      <c r="B2332" s="257">
        <v>2269</v>
      </c>
      <c r="C2332" s="256">
        <v>137.49188755678438</v>
      </c>
    </row>
    <row r="2333" spans="2:3" x14ac:dyDescent="0.25">
      <c r="B2333" s="257">
        <v>2270</v>
      </c>
      <c r="C2333" s="256">
        <v>98.029096891920631</v>
      </c>
    </row>
    <row r="2334" spans="2:3" x14ac:dyDescent="0.25">
      <c r="B2334" s="257">
        <v>2271</v>
      </c>
      <c r="C2334" s="256">
        <v>86.41911238741244</v>
      </c>
    </row>
    <row r="2335" spans="2:3" x14ac:dyDescent="0.25">
      <c r="B2335" s="257">
        <v>2272</v>
      </c>
      <c r="C2335" s="256">
        <v>89.474096830655583</v>
      </c>
    </row>
    <row r="2336" spans="2:3" x14ac:dyDescent="0.25">
      <c r="B2336" s="257">
        <v>2273</v>
      </c>
      <c r="C2336" s="256">
        <v>121.70435562448112</v>
      </c>
    </row>
    <row r="2337" spans="2:3" x14ac:dyDescent="0.25">
      <c r="B2337" s="257">
        <v>2274</v>
      </c>
      <c r="C2337" s="256">
        <v>132.59328417131434</v>
      </c>
    </row>
    <row r="2338" spans="2:3" x14ac:dyDescent="0.25">
      <c r="B2338" s="257">
        <v>2275</v>
      </c>
      <c r="C2338" s="256">
        <v>131.36735753807608</v>
      </c>
    </row>
    <row r="2339" spans="2:3" x14ac:dyDescent="0.25">
      <c r="B2339" s="257">
        <v>2276</v>
      </c>
      <c r="C2339" s="256">
        <v>138.93446860694334</v>
      </c>
    </row>
    <row r="2340" spans="2:3" x14ac:dyDescent="0.25">
      <c r="B2340" s="257">
        <v>2277</v>
      </c>
      <c r="C2340" s="256">
        <v>137.46853947539455</v>
      </c>
    </row>
    <row r="2341" spans="2:3" x14ac:dyDescent="0.25">
      <c r="B2341" s="257">
        <v>2278</v>
      </c>
      <c r="C2341" s="256">
        <v>124.80234938298887</v>
      </c>
    </row>
    <row r="2342" spans="2:3" x14ac:dyDescent="0.25">
      <c r="B2342" s="257">
        <v>2279</v>
      </c>
      <c r="C2342" s="256">
        <v>72.212306700818942</v>
      </c>
    </row>
    <row r="2343" spans="2:3" x14ac:dyDescent="0.25">
      <c r="B2343" s="257">
        <v>2280</v>
      </c>
      <c r="C2343" s="256">
        <v>174.29240247579995</v>
      </c>
    </row>
    <row r="2344" spans="2:3" x14ac:dyDescent="0.25">
      <c r="B2344" s="257">
        <v>2281</v>
      </c>
      <c r="C2344" s="256">
        <v>144.65850273409572</v>
      </c>
    </row>
    <row r="2345" spans="2:3" x14ac:dyDescent="0.25">
      <c r="B2345" s="257">
        <v>2282</v>
      </c>
      <c r="C2345" s="256">
        <v>115.57494880645281</v>
      </c>
    </row>
    <row r="2346" spans="2:3" x14ac:dyDescent="0.25">
      <c r="B2346" s="257">
        <v>2283</v>
      </c>
      <c r="C2346" s="256">
        <v>73.491017486848421</v>
      </c>
    </row>
    <row r="2347" spans="2:3" x14ac:dyDescent="0.25">
      <c r="B2347" s="257">
        <v>2284</v>
      </c>
      <c r="C2347" s="256">
        <v>114.4368589134363</v>
      </c>
    </row>
    <row r="2348" spans="2:3" x14ac:dyDescent="0.25">
      <c r="B2348" s="257">
        <v>2285</v>
      </c>
      <c r="C2348" s="256">
        <v>67.611580880849971</v>
      </c>
    </row>
    <row r="2349" spans="2:3" x14ac:dyDescent="0.25">
      <c r="B2349" s="257">
        <v>2286</v>
      </c>
      <c r="C2349" s="256">
        <v>68.756769159646467</v>
      </c>
    </row>
    <row r="2350" spans="2:3" x14ac:dyDescent="0.25">
      <c r="B2350" s="257">
        <v>2287</v>
      </c>
      <c r="C2350" s="256">
        <v>160.59329349102794</v>
      </c>
    </row>
    <row r="2351" spans="2:3" x14ac:dyDescent="0.25">
      <c r="B2351" s="257">
        <v>2288</v>
      </c>
      <c r="C2351" s="256">
        <v>126.18042786796585</v>
      </c>
    </row>
    <row r="2352" spans="2:3" x14ac:dyDescent="0.25">
      <c r="B2352" s="257">
        <v>2289</v>
      </c>
      <c r="C2352" s="256">
        <v>140.92965488526917</v>
      </c>
    </row>
    <row r="2353" spans="2:3" x14ac:dyDescent="0.25">
      <c r="B2353" s="257">
        <v>2290</v>
      </c>
      <c r="C2353" s="256">
        <v>109.29692030722225</v>
      </c>
    </row>
    <row r="2354" spans="2:3" x14ac:dyDescent="0.25">
      <c r="B2354" s="257">
        <v>2291</v>
      </c>
      <c r="C2354" s="256">
        <v>111.82937430049515</v>
      </c>
    </row>
    <row r="2355" spans="2:3" x14ac:dyDescent="0.25">
      <c r="B2355" s="257">
        <v>2292</v>
      </c>
      <c r="C2355" s="256">
        <v>107.34034118706747</v>
      </c>
    </row>
    <row r="2356" spans="2:3" x14ac:dyDescent="0.25">
      <c r="B2356" s="257">
        <v>2293</v>
      </c>
      <c r="C2356" s="256">
        <v>109.07791942738965</v>
      </c>
    </row>
    <row r="2357" spans="2:3" x14ac:dyDescent="0.25">
      <c r="B2357" s="257">
        <v>2294</v>
      </c>
      <c r="C2357" s="256">
        <v>116.13933757761365</v>
      </c>
    </row>
    <row r="2358" spans="2:3" x14ac:dyDescent="0.25">
      <c r="B2358" s="257">
        <v>2295</v>
      </c>
      <c r="C2358" s="256">
        <v>103.18351574404542</v>
      </c>
    </row>
    <row r="2359" spans="2:3" x14ac:dyDescent="0.25">
      <c r="B2359" s="257">
        <v>2296</v>
      </c>
      <c r="C2359" s="256">
        <v>123.44417776611567</v>
      </c>
    </row>
    <row r="2360" spans="2:3" x14ac:dyDescent="0.25">
      <c r="B2360" s="257">
        <v>2297</v>
      </c>
      <c r="C2360" s="256">
        <v>136.4529445001094</v>
      </c>
    </row>
    <row r="2361" spans="2:3" x14ac:dyDescent="0.25">
      <c r="B2361" s="257">
        <v>2298</v>
      </c>
      <c r="C2361" s="256">
        <v>141.93637457265635</v>
      </c>
    </row>
    <row r="2362" spans="2:3" x14ac:dyDescent="0.25">
      <c r="B2362" s="257">
        <v>2299</v>
      </c>
      <c r="C2362" s="256">
        <v>131.94546488635592</v>
      </c>
    </row>
    <row r="2363" spans="2:3" x14ac:dyDescent="0.25">
      <c r="B2363" s="257">
        <v>2300</v>
      </c>
      <c r="C2363" s="256">
        <v>130.36827023247014</v>
      </c>
    </row>
    <row r="2364" spans="2:3" x14ac:dyDescent="0.25">
      <c r="B2364" s="257">
        <v>2301</v>
      </c>
      <c r="C2364" s="256">
        <v>138.47091017457748</v>
      </c>
    </row>
    <row r="2365" spans="2:3" x14ac:dyDescent="0.25">
      <c r="B2365" s="257">
        <v>2302</v>
      </c>
      <c r="C2365" s="256">
        <v>145.69412827072563</v>
      </c>
    </row>
    <row r="2366" spans="2:3" x14ac:dyDescent="0.25">
      <c r="B2366" s="257">
        <v>2303</v>
      </c>
      <c r="C2366" s="256">
        <v>116.63441234041071</v>
      </c>
    </row>
    <row r="2367" spans="2:3" x14ac:dyDescent="0.25">
      <c r="B2367" s="257">
        <v>2304</v>
      </c>
      <c r="C2367" s="256">
        <v>115.46242743397083</v>
      </c>
    </row>
    <row r="2368" spans="2:3" x14ac:dyDescent="0.25">
      <c r="B2368" s="257">
        <v>2305</v>
      </c>
      <c r="C2368" s="256">
        <v>95.288677634485126</v>
      </c>
    </row>
    <row r="2369" spans="2:3" x14ac:dyDescent="0.25">
      <c r="B2369" s="257">
        <v>2306</v>
      </c>
      <c r="C2369" s="256">
        <v>131.5027743741482</v>
      </c>
    </row>
    <row r="2370" spans="2:3" x14ac:dyDescent="0.25">
      <c r="B2370" s="257">
        <v>2307</v>
      </c>
      <c r="C2370" s="256">
        <v>60.993310787353344</v>
      </c>
    </row>
    <row r="2371" spans="2:3" x14ac:dyDescent="0.25">
      <c r="B2371" s="257">
        <v>2308</v>
      </c>
      <c r="C2371" s="256">
        <v>103.55122688746839</v>
      </c>
    </row>
    <row r="2372" spans="2:3" x14ac:dyDescent="0.25">
      <c r="B2372" s="257">
        <v>2309</v>
      </c>
      <c r="C2372" s="256">
        <v>101.59549623044741</v>
      </c>
    </row>
    <row r="2373" spans="2:3" x14ac:dyDescent="0.25">
      <c r="B2373" s="257">
        <v>2310</v>
      </c>
      <c r="C2373" s="256">
        <v>145.9660358443885</v>
      </c>
    </row>
    <row r="2374" spans="2:3" x14ac:dyDescent="0.25">
      <c r="B2374" s="257">
        <v>2311</v>
      </c>
      <c r="C2374" s="256">
        <v>134.53603396129128</v>
      </c>
    </row>
    <row r="2375" spans="2:3" x14ac:dyDescent="0.25">
      <c r="B2375" s="257">
        <v>2312</v>
      </c>
      <c r="C2375" s="256">
        <v>108.32822690590314</v>
      </c>
    </row>
    <row r="2376" spans="2:3" x14ac:dyDescent="0.25">
      <c r="B2376" s="257">
        <v>2313</v>
      </c>
      <c r="C2376" s="256">
        <v>113.41321528972718</v>
      </c>
    </row>
    <row r="2377" spans="2:3" x14ac:dyDescent="0.25">
      <c r="B2377" s="257">
        <v>2314</v>
      </c>
      <c r="C2377" s="256">
        <v>101.78837012358987</v>
      </c>
    </row>
    <row r="2378" spans="2:3" x14ac:dyDescent="0.25">
      <c r="B2378" s="257">
        <v>2315</v>
      </c>
      <c r="C2378" s="256">
        <v>104.63604824035986</v>
      </c>
    </row>
    <row r="2379" spans="2:3" x14ac:dyDescent="0.25">
      <c r="B2379" s="257">
        <v>2316</v>
      </c>
      <c r="C2379" s="256">
        <v>111.14304553319678</v>
      </c>
    </row>
    <row r="2380" spans="2:3" x14ac:dyDescent="0.25">
      <c r="B2380" s="257">
        <v>2317</v>
      </c>
      <c r="C2380" s="256">
        <v>120.68095324014587</v>
      </c>
    </row>
    <row r="2381" spans="2:3" x14ac:dyDescent="0.25">
      <c r="B2381" s="257">
        <v>2318</v>
      </c>
      <c r="C2381" s="256">
        <v>129.08128246364862</v>
      </c>
    </row>
    <row r="2382" spans="2:3" x14ac:dyDescent="0.25">
      <c r="B2382" s="257">
        <v>2319</v>
      </c>
      <c r="C2382" s="256">
        <v>89.486941933715343</v>
      </c>
    </row>
    <row r="2383" spans="2:3" x14ac:dyDescent="0.25">
      <c r="B2383" s="257">
        <v>2320</v>
      </c>
      <c r="C2383" s="256">
        <v>109.32681413248085</v>
      </c>
    </row>
    <row r="2384" spans="2:3" x14ac:dyDescent="0.25">
      <c r="B2384" s="257">
        <v>2321</v>
      </c>
      <c r="C2384" s="256">
        <v>108.27189744177639</v>
      </c>
    </row>
    <row r="2385" spans="2:3" x14ac:dyDescent="0.25">
      <c r="B2385" s="257">
        <v>2322</v>
      </c>
      <c r="C2385" s="256">
        <v>132.63669254923735</v>
      </c>
    </row>
    <row r="2386" spans="2:3" x14ac:dyDescent="0.25">
      <c r="B2386" s="257">
        <v>2323</v>
      </c>
      <c r="C2386" s="256">
        <v>104.62103013346663</v>
      </c>
    </row>
    <row r="2387" spans="2:3" x14ac:dyDescent="0.25">
      <c r="B2387" s="257">
        <v>2324</v>
      </c>
      <c r="C2387" s="256">
        <v>137.10228212592079</v>
      </c>
    </row>
    <row r="2388" spans="2:3" x14ac:dyDescent="0.25">
      <c r="B2388" s="257">
        <v>2325</v>
      </c>
      <c r="C2388" s="256">
        <v>116.80805438575966</v>
      </c>
    </row>
    <row r="2389" spans="2:3" x14ac:dyDescent="0.25">
      <c r="B2389" s="257">
        <v>2326</v>
      </c>
      <c r="C2389" s="256">
        <v>124.6221882486641</v>
      </c>
    </row>
    <row r="2390" spans="2:3" x14ac:dyDescent="0.25">
      <c r="B2390" s="257">
        <v>2327</v>
      </c>
      <c r="C2390" s="256">
        <v>121.35563618833615</v>
      </c>
    </row>
    <row r="2391" spans="2:3" x14ac:dyDescent="0.25">
      <c r="B2391" s="257">
        <v>2328</v>
      </c>
      <c r="C2391" s="256">
        <v>141.84927364596263</v>
      </c>
    </row>
    <row r="2392" spans="2:3" x14ac:dyDescent="0.25">
      <c r="B2392" s="257">
        <v>2329</v>
      </c>
      <c r="C2392" s="256">
        <v>121.13647777420965</v>
      </c>
    </row>
    <row r="2393" spans="2:3" x14ac:dyDescent="0.25">
      <c r="B2393" s="257">
        <v>2330</v>
      </c>
      <c r="C2393" s="256">
        <v>119.82813816432957</v>
      </c>
    </row>
    <row r="2394" spans="2:3" x14ac:dyDescent="0.25">
      <c r="B2394" s="257">
        <v>2331</v>
      </c>
      <c r="C2394" s="256">
        <v>128.72203889156458</v>
      </c>
    </row>
    <row r="2395" spans="2:3" x14ac:dyDescent="0.25">
      <c r="B2395" s="257">
        <v>2332</v>
      </c>
      <c r="C2395" s="256">
        <v>123.72430169450399</v>
      </c>
    </row>
    <row r="2396" spans="2:3" x14ac:dyDescent="0.25">
      <c r="B2396" s="257">
        <v>2333</v>
      </c>
      <c r="C2396" s="256">
        <v>43.998223798312665</v>
      </c>
    </row>
    <row r="2397" spans="2:3" x14ac:dyDescent="0.25">
      <c r="B2397" s="257">
        <v>2334</v>
      </c>
      <c r="C2397" s="256">
        <v>69.640759964332943</v>
      </c>
    </row>
    <row r="2398" spans="2:3" x14ac:dyDescent="0.25">
      <c r="B2398" s="257">
        <v>2335</v>
      </c>
      <c r="C2398" s="256">
        <v>113.68707319498284</v>
      </c>
    </row>
    <row r="2399" spans="2:3" x14ac:dyDescent="0.25">
      <c r="B2399" s="257">
        <v>2336</v>
      </c>
      <c r="C2399" s="256">
        <v>137.98588549417838</v>
      </c>
    </row>
    <row r="2400" spans="2:3" x14ac:dyDescent="0.25">
      <c r="B2400" s="257">
        <v>2337</v>
      </c>
      <c r="C2400" s="256">
        <v>95.663748987014273</v>
      </c>
    </row>
    <row r="2401" spans="2:3" x14ac:dyDescent="0.25">
      <c r="B2401" s="257">
        <v>2338</v>
      </c>
      <c r="C2401" s="256">
        <v>120.89297837981468</v>
      </c>
    </row>
    <row r="2402" spans="2:3" x14ac:dyDescent="0.25">
      <c r="B2402" s="257">
        <v>2339</v>
      </c>
      <c r="C2402" s="256">
        <v>118.73735190783232</v>
      </c>
    </row>
    <row r="2403" spans="2:3" x14ac:dyDescent="0.25">
      <c r="B2403" s="257">
        <v>2340</v>
      </c>
      <c r="C2403" s="256">
        <v>140.54444597913448</v>
      </c>
    </row>
    <row r="2404" spans="2:3" x14ac:dyDescent="0.25">
      <c r="B2404" s="257">
        <v>2341</v>
      </c>
      <c r="C2404" s="256">
        <v>144.87582958336887</v>
      </c>
    </row>
    <row r="2405" spans="2:3" x14ac:dyDescent="0.25">
      <c r="B2405" s="257">
        <v>2342</v>
      </c>
      <c r="C2405" s="256">
        <v>93.487237560924029</v>
      </c>
    </row>
    <row r="2406" spans="2:3" x14ac:dyDescent="0.25">
      <c r="B2406" s="257">
        <v>2343</v>
      </c>
      <c r="C2406" s="256">
        <v>130.0499794127058</v>
      </c>
    </row>
    <row r="2407" spans="2:3" x14ac:dyDescent="0.25">
      <c r="B2407" s="257">
        <v>2344</v>
      </c>
      <c r="C2407" s="256">
        <v>161.99226846803833</v>
      </c>
    </row>
    <row r="2408" spans="2:3" x14ac:dyDescent="0.25">
      <c r="B2408" s="257">
        <v>2345</v>
      </c>
      <c r="C2408" s="256">
        <v>143.29606096887812</v>
      </c>
    </row>
    <row r="2409" spans="2:3" x14ac:dyDescent="0.25">
      <c r="B2409" s="257">
        <v>2346</v>
      </c>
      <c r="C2409" s="256">
        <v>97.180701729798002</v>
      </c>
    </row>
    <row r="2410" spans="2:3" x14ac:dyDescent="0.25">
      <c r="B2410" s="257">
        <v>2347</v>
      </c>
      <c r="C2410" s="256">
        <v>83.623554221277061</v>
      </c>
    </row>
    <row r="2411" spans="2:3" x14ac:dyDescent="0.25">
      <c r="B2411" s="257">
        <v>2348</v>
      </c>
      <c r="C2411" s="256">
        <v>103.97595086709872</v>
      </c>
    </row>
    <row r="2412" spans="2:3" x14ac:dyDescent="0.25">
      <c r="B2412" s="257">
        <v>2349</v>
      </c>
      <c r="C2412" s="256">
        <v>103.06619492713209</v>
      </c>
    </row>
    <row r="2413" spans="2:3" x14ac:dyDescent="0.25">
      <c r="B2413" s="257">
        <v>2350</v>
      </c>
      <c r="C2413" s="256">
        <v>94.252099207286449</v>
      </c>
    </row>
    <row r="2414" spans="2:3" x14ac:dyDescent="0.25">
      <c r="B2414" s="257">
        <v>2351</v>
      </c>
      <c r="C2414" s="256">
        <v>94.439907347996325</v>
      </c>
    </row>
    <row r="2415" spans="2:3" x14ac:dyDescent="0.25">
      <c r="B2415" s="257">
        <v>2352</v>
      </c>
      <c r="C2415" s="256">
        <v>121.98391461943257</v>
      </c>
    </row>
    <row r="2416" spans="2:3" x14ac:dyDescent="0.25">
      <c r="B2416" s="257">
        <v>2353</v>
      </c>
      <c r="C2416" s="256">
        <v>128.2365167718298</v>
      </c>
    </row>
    <row r="2417" spans="2:3" x14ac:dyDescent="0.25">
      <c r="B2417" s="257">
        <v>2354</v>
      </c>
      <c r="C2417" s="256">
        <v>150.09529033031851</v>
      </c>
    </row>
    <row r="2418" spans="2:3" x14ac:dyDescent="0.25">
      <c r="B2418" s="257">
        <v>2355</v>
      </c>
      <c r="C2418" s="256">
        <v>139.97665967641393</v>
      </c>
    </row>
    <row r="2419" spans="2:3" x14ac:dyDescent="0.25">
      <c r="B2419" s="257">
        <v>2356</v>
      </c>
      <c r="C2419" s="256">
        <v>84.870285636582565</v>
      </c>
    </row>
    <row r="2420" spans="2:3" x14ac:dyDescent="0.25">
      <c r="B2420" s="257">
        <v>2357</v>
      </c>
      <c r="C2420" s="256">
        <v>125.04895237239492</v>
      </c>
    </row>
    <row r="2421" spans="2:3" x14ac:dyDescent="0.25">
      <c r="B2421" s="257">
        <v>2358</v>
      </c>
      <c r="C2421" s="256">
        <v>100.28595673055673</v>
      </c>
    </row>
    <row r="2422" spans="2:3" x14ac:dyDescent="0.25">
      <c r="B2422" s="257">
        <v>2359</v>
      </c>
      <c r="C2422" s="256">
        <v>149.45668255117951</v>
      </c>
    </row>
    <row r="2423" spans="2:3" x14ac:dyDescent="0.25">
      <c r="B2423" s="257">
        <v>2360</v>
      </c>
      <c r="C2423" s="256">
        <v>81.469417650016823</v>
      </c>
    </row>
    <row r="2424" spans="2:3" x14ac:dyDescent="0.25">
      <c r="B2424" s="257">
        <v>2361</v>
      </c>
      <c r="C2424" s="256">
        <v>146.68887476929956</v>
      </c>
    </row>
    <row r="2425" spans="2:3" x14ac:dyDescent="0.25">
      <c r="B2425" s="257">
        <v>2362</v>
      </c>
      <c r="C2425" s="256">
        <v>108.20717853577327</v>
      </c>
    </row>
    <row r="2426" spans="2:3" x14ac:dyDescent="0.25">
      <c r="B2426" s="257">
        <v>2363</v>
      </c>
      <c r="C2426" s="256">
        <v>95.009045592209873</v>
      </c>
    </row>
    <row r="2427" spans="2:3" x14ac:dyDescent="0.25">
      <c r="B2427" s="257">
        <v>2364</v>
      </c>
      <c r="C2427" s="256">
        <v>49.769995560531029</v>
      </c>
    </row>
    <row r="2428" spans="2:3" x14ac:dyDescent="0.25">
      <c r="B2428" s="257">
        <v>2365</v>
      </c>
      <c r="C2428" s="256">
        <v>131.19146590295853</v>
      </c>
    </row>
    <row r="2429" spans="2:3" x14ac:dyDescent="0.25">
      <c r="B2429" s="257">
        <v>2366</v>
      </c>
      <c r="C2429" s="256">
        <v>107.89274309342524</v>
      </c>
    </row>
    <row r="2430" spans="2:3" x14ac:dyDescent="0.25">
      <c r="B2430" s="257">
        <v>2367</v>
      </c>
      <c r="C2430" s="256">
        <v>154.33098531317836</v>
      </c>
    </row>
    <row r="2431" spans="2:3" x14ac:dyDescent="0.25">
      <c r="B2431" s="257">
        <v>2368</v>
      </c>
      <c r="C2431" s="256">
        <v>124.3650750775663</v>
      </c>
    </row>
    <row r="2432" spans="2:3" x14ac:dyDescent="0.25">
      <c r="B2432" s="257">
        <v>2369</v>
      </c>
      <c r="C2432" s="256">
        <v>115.5380825039159</v>
      </c>
    </row>
    <row r="2433" spans="2:3" x14ac:dyDescent="0.25">
      <c r="B2433" s="257">
        <v>2370</v>
      </c>
      <c r="C2433" s="256">
        <v>125.08533422568964</v>
      </c>
    </row>
    <row r="2434" spans="2:3" x14ac:dyDescent="0.25">
      <c r="B2434" s="257">
        <v>2371</v>
      </c>
      <c r="C2434" s="256">
        <v>145.02225868194387</v>
      </c>
    </row>
    <row r="2435" spans="2:3" x14ac:dyDescent="0.25">
      <c r="B2435" s="257">
        <v>2372</v>
      </c>
      <c r="C2435" s="256">
        <v>115.76278574206898</v>
      </c>
    </row>
    <row r="2436" spans="2:3" x14ac:dyDescent="0.25">
      <c r="B2436" s="257">
        <v>2373</v>
      </c>
      <c r="C2436" s="256">
        <v>153.15830411698292</v>
      </c>
    </row>
    <row r="2437" spans="2:3" x14ac:dyDescent="0.25">
      <c r="B2437" s="257">
        <v>2374</v>
      </c>
      <c r="C2437" s="256">
        <v>119.27931980046722</v>
      </c>
    </row>
    <row r="2438" spans="2:3" x14ac:dyDescent="0.25">
      <c r="B2438" s="257">
        <v>2375</v>
      </c>
      <c r="C2438" s="256">
        <v>115.45585407025935</v>
      </c>
    </row>
    <row r="2439" spans="2:3" x14ac:dyDescent="0.25">
      <c r="B2439" s="257">
        <v>2376</v>
      </c>
      <c r="C2439" s="256">
        <v>86.950770499916331</v>
      </c>
    </row>
    <row r="2440" spans="2:3" x14ac:dyDescent="0.25">
      <c r="B2440" s="257">
        <v>2377</v>
      </c>
      <c r="C2440" s="256">
        <v>149.64121056815634</v>
      </c>
    </row>
    <row r="2441" spans="2:3" x14ac:dyDescent="0.25">
      <c r="B2441" s="257">
        <v>2378</v>
      </c>
      <c r="C2441" s="256">
        <v>136.67214615808214</v>
      </c>
    </row>
    <row r="2442" spans="2:3" x14ac:dyDescent="0.25">
      <c r="B2442" s="257">
        <v>2379</v>
      </c>
      <c r="C2442" s="256">
        <v>133.35604912911492</v>
      </c>
    </row>
    <row r="2443" spans="2:3" x14ac:dyDescent="0.25">
      <c r="B2443" s="257">
        <v>2380</v>
      </c>
      <c r="C2443" s="256">
        <v>151.01531395838995</v>
      </c>
    </row>
    <row r="2444" spans="2:3" x14ac:dyDescent="0.25">
      <c r="B2444" s="257">
        <v>2381</v>
      </c>
      <c r="C2444" s="256">
        <v>129.6212572859651</v>
      </c>
    </row>
    <row r="2445" spans="2:3" x14ac:dyDescent="0.25">
      <c r="B2445" s="257">
        <v>2382</v>
      </c>
      <c r="C2445" s="256">
        <v>81.902005124152424</v>
      </c>
    </row>
    <row r="2446" spans="2:3" x14ac:dyDescent="0.25">
      <c r="B2446" s="257">
        <v>2383</v>
      </c>
      <c r="C2446" s="256">
        <v>152.32105153059808</v>
      </c>
    </row>
    <row r="2447" spans="2:3" x14ac:dyDescent="0.25">
      <c r="B2447" s="257">
        <v>2384</v>
      </c>
      <c r="C2447" s="256">
        <v>152.1351264583972</v>
      </c>
    </row>
    <row r="2448" spans="2:3" x14ac:dyDescent="0.25">
      <c r="B2448" s="257">
        <v>2385</v>
      </c>
      <c r="C2448" s="256">
        <v>122.73310748530346</v>
      </c>
    </row>
    <row r="2449" spans="2:3" x14ac:dyDescent="0.25">
      <c r="B2449" s="257">
        <v>2386</v>
      </c>
      <c r="C2449" s="256">
        <v>94.798101031819542</v>
      </c>
    </row>
    <row r="2450" spans="2:3" x14ac:dyDescent="0.25">
      <c r="B2450" s="257">
        <v>2387</v>
      </c>
      <c r="C2450" s="256">
        <v>110.87468587209051</v>
      </c>
    </row>
    <row r="2451" spans="2:3" x14ac:dyDescent="0.25">
      <c r="B2451" s="257">
        <v>2388</v>
      </c>
      <c r="C2451" s="256">
        <v>120.75054359196766</v>
      </c>
    </row>
    <row r="2452" spans="2:3" x14ac:dyDescent="0.25">
      <c r="B2452" s="257">
        <v>2389</v>
      </c>
      <c r="C2452" s="256">
        <v>138.77860705605505</v>
      </c>
    </row>
    <row r="2453" spans="2:3" x14ac:dyDescent="0.25">
      <c r="B2453" s="257">
        <v>2390</v>
      </c>
      <c r="C2453" s="256">
        <v>43.461436820023977</v>
      </c>
    </row>
    <row r="2454" spans="2:3" x14ac:dyDescent="0.25">
      <c r="B2454" s="257">
        <v>2391</v>
      </c>
      <c r="C2454" s="256">
        <v>122.1193854580382</v>
      </c>
    </row>
    <row r="2455" spans="2:3" x14ac:dyDescent="0.25">
      <c r="B2455" s="257">
        <v>2392</v>
      </c>
      <c r="C2455" s="256">
        <v>114.4266295518978</v>
      </c>
    </row>
    <row r="2456" spans="2:3" x14ac:dyDescent="0.25">
      <c r="B2456" s="257">
        <v>2393</v>
      </c>
      <c r="C2456" s="256">
        <v>133.74489830369942</v>
      </c>
    </row>
    <row r="2457" spans="2:3" x14ac:dyDescent="0.25">
      <c r="B2457" s="257">
        <v>2394</v>
      </c>
      <c r="C2457" s="256">
        <v>120.89244864909277</v>
      </c>
    </row>
    <row r="2458" spans="2:3" x14ac:dyDescent="0.25">
      <c r="B2458" s="257">
        <v>2395</v>
      </c>
      <c r="C2458" s="256">
        <v>131.19279019841184</v>
      </c>
    </row>
    <row r="2459" spans="2:3" x14ac:dyDescent="0.25">
      <c r="B2459" s="257">
        <v>2396</v>
      </c>
      <c r="C2459" s="256">
        <v>115.33050924398647</v>
      </c>
    </row>
    <row r="2460" spans="2:3" x14ac:dyDescent="0.25">
      <c r="B2460" s="257">
        <v>2397</v>
      </c>
      <c r="C2460" s="256">
        <v>111.06810472543721</v>
      </c>
    </row>
    <row r="2461" spans="2:3" x14ac:dyDescent="0.25">
      <c r="B2461" s="257">
        <v>2398</v>
      </c>
      <c r="C2461" s="256">
        <v>174.50969129286102</v>
      </c>
    </row>
    <row r="2462" spans="2:3" x14ac:dyDescent="0.25">
      <c r="B2462" s="257">
        <v>2399</v>
      </c>
      <c r="C2462" s="256">
        <v>138.033680565964</v>
      </c>
    </row>
    <row r="2463" spans="2:3" x14ac:dyDescent="0.25">
      <c r="B2463" s="257">
        <v>2400</v>
      </c>
      <c r="C2463" s="256">
        <v>98.832372313820528</v>
      </c>
    </row>
    <row r="2464" spans="2:3" x14ac:dyDescent="0.25">
      <c r="B2464" s="257">
        <v>2401</v>
      </c>
      <c r="C2464" s="256">
        <v>146.74614809818124</v>
      </c>
    </row>
    <row r="2465" spans="2:3" x14ac:dyDescent="0.25">
      <c r="B2465" s="257">
        <v>2402</v>
      </c>
      <c r="C2465" s="256">
        <v>130.25795662887492</v>
      </c>
    </row>
    <row r="2466" spans="2:3" x14ac:dyDescent="0.25">
      <c r="B2466" s="257">
        <v>2403</v>
      </c>
      <c r="C2466" s="256">
        <v>138.38718517969991</v>
      </c>
    </row>
    <row r="2467" spans="2:3" x14ac:dyDescent="0.25">
      <c r="B2467" s="257">
        <v>2404</v>
      </c>
      <c r="C2467" s="256">
        <v>175.24766728785383</v>
      </c>
    </row>
    <row r="2468" spans="2:3" x14ac:dyDescent="0.25">
      <c r="B2468" s="257">
        <v>2405</v>
      </c>
      <c r="C2468" s="256">
        <v>176.27655610089363</v>
      </c>
    </row>
    <row r="2469" spans="2:3" x14ac:dyDescent="0.25">
      <c r="B2469" s="257">
        <v>2406</v>
      </c>
      <c r="C2469" s="256">
        <v>110.70240992936084</v>
      </c>
    </row>
    <row r="2470" spans="2:3" x14ac:dyDescent="0.25">
      <c r="B2470" s="257">
        <v>2407</v>
      </c>
      <c r="C2470" s="256">
        <v>139.13147038545037</v>
      </c>
    </row>
    <row r="2471" spans="2:3" x14ac:dyDescent="0.25">
      <c r="B2471" s="257">
        <v>2408</v>
      </c>
      <c r="C2471" s="256">
        <v>127.37472078720405</v>
      </c>
    </row>
    <row r="2472" spans="2:3" x14ac:dyDescent="0.25">
      <c r="B2472" s="257">
        <v>2409</v>
      </c>
      <c r="C2472" s="256">
        <v>112.9365278004778</v>
      </c>
    </row>
    <row r="2473" spans="2:3" x14ac:dyDescent="0.25">
      <c r="B2473" s="257">
        <v>2410</v>
      </c>
      <c r="C2473" s="256">
        <v>159.06933656212939</v>
      </c>
    </row>
    <row r="2474" spans="2:3" x14ac:dyDescent="0.25">
      <c r="B2474" s="257">
        <v>2411</v>
      </c>
      <c r="C2474" s="256">
        <v>100.26124066764977</v>
      </c>
    </row>
    <row r="2475" spans="2:3" x14ac:dyDescent="0.25">
      <c r="B2475" s="257">
        <v>2412</v>
      </c>
      <c r="C2475" s="256">
        <v>145.78278657591159</v>
      </c>
    </row>
    <row r="2476" spans="2:3" x14ac:dyDescent="0.25">
      <c r="B2476" s="257">
        <v>2413</v>
      </c>
      <c r="C2476" s="256">
        <v>142.38469686838238</v>
      </c>
    </row>
    <row r="2477" spans="2:3" x14ac:dyDescent="0.25">
      <c r="B2477" s="257">
        <v>2414</v>
      </c>
      <c r="C2477" s="256">
        <v>105.88913152391255</v>
      </c>
    </row>
    <row r="2478" spans="2:3" x14ac:dyDescent="0.25">
      <c r="B2478" s="257">
        <v>2415</v>
      </c>
      <c r="C2478" s="256">
        <v>70.634355657208445</v>
      </c>
    </row>
    <row r="2479" spans="2:3" x14ac:dyDescent="0.25">
      <c r="B2479" s="257">
        <v>2416</v>
      </c>
      <c r="C2479" s="256">
        <v>121.99753844227438</v>
      </c>
    </row>
    <row r="2480" spans="2:3" x14ac:dyDescent="0.25">
      <c r="B2480" s="257">
        <v>2417</v>
      </c>
      <c r="C2480" s="256">
        <v>101.61588354073415</v>
      </c>
    </row>
    <row r="2481" spans="2:3" x14ac:dyDescent="0.25">
      <c r="B2481" s="257">
        <v>2418</v>
      </c>
      <c r="C2481" s="256">
        <v>114.61004117375136</v>
      </c>
    </row>
    <row r="2482" spans="2:3" x14ac:dyDescent="0.25">
      <c r="B2482" s="257">
        <v>2419</v>
      </c>
      <c r="C2482" s="256">
        <v>92.427300649196809</v>
      </c>
    </row>
    <row r="2483" spans="2:3" x14ac:dyDescent="0.25">
      <c r="B2483" s="257">
        <v>2420</v>
      </c>
      <c r="C2483" s="256">
        <v>67.87717546626871</v>
      </c>
    </row>
    <row r="2484" spans="2:3" x14ac:dyDescent="0.25">
      <c r="B2484" s="257">
        <v>2421</v>
      </c>
      <c r="C2484" s="256">
        <v>120.12493331036289</v>
      </c>
    </row>
    <row r="2485" spans="2:3" x14ac:dyDescent="0.25">
      <c r="B2485" s="257">
        <v>2422</v>
      </c>
      <c r="C2485" s="256">
        <v>104.43279578935557</v>
      </c>
    </row>
    <row r="2486" spans="2:3" x14ac:dyDescent="0.25">
      <c r="B2486" s="257">
        <v>2423</v>
      </c>
      <c r="C2486" s="256">
        <v>120.37756625921713</v>
      </c>
    </row>
    <row r="2487" spans="2:3" x14ac:dyDescent="0.25">
      <c r="B2487" s="257">
        <v>2424</v>
      </c>
      <c r="C2487" s="256">
        <v>140.3198896887412</v>
      </c>
    </row>
    <row r="2488" spans="2:3" x14ac:dyDescent="0.25">
      <c r="B2488" s="257">
        <v>2425</v>
      </c>
      <c r="C2488" s="256">
        <v>101.23442730710508</v>
      </c>
    </row>
    <row r="2489" spans="2:3" x14ac:dyDescent="0.25">
      <c r="B2489" s="257">
        <v>2426</v>
      </c>
      <c r="C2489" s="256">
        <v>108.53976706425524</v>
      </c>
    </row>
    <row r="2490" spans="2:3" x14ac:dyDescent="0.25">
      <c r="B2490" s="257">
        <v>2427</v>
      </c>
      <c r="C2490" s="256">
        <v>144.20714622005295</v>
      </c>
    </row>
    <row r="2491" spans="2:3" x14ac:dyDescent="0.25">
      <c r="B2491" s="257">
        <v>2428</v>
      </c>
      <c r="C2491" s="256">
        <v>64.164664441651297</v>
      </c>
    </row>
    <row r="2492" spans="2:3" x14ac:dyDescent="0.25">
      <c r="B2492" s="257">
        <v>2429</v>
      </c>
      <c r="C2492" s="256">
        <v>102.76394713284485</v>
      </c>
    </row>
    <row r="2493" spans="2:3" x14ac:dyDescent="0.25">
      <c r="B2493" s="257">
        <v>2430</v>
      </c>
      <c r="C2493" s="256">
        <v>60.526895733254356</v>
      </c>
    </row>
    <row r="2494" spans="2:3" x14ac:dyDescent="0.25">
      <c r="B2494" s="257">
        <v>2431</v>
      </c>
      <c r="C2494" s="256">
        <v>112.54277730655589</v>
      </c>
    </row>
    <row r="2495" spans="2:3" x14ac:dyDescent="0.25">
      <c r="B2495" s="257">
        <v>2432</v>
      </c>
      <c r="C2495" s="256">
        <v>98.04322258724136</v>
      </c>
    </row>
    <row r="2496" spans="2:3" x14ac:dyDescent="0.25">
      <c r="B2496" s="257">
        <v>2433</v>
      </c>
      <c r="C2496" s="256">
        <v>96.418841706731726</v>
      </c>
    </row>
    <row r="2497" spans="2:3" x14ac:dyDescent="0.25">
      <c r="B2497" s="257">
        <v>2434</v>
      </c>
      <c r="C2497" s="256">
        <v>77.353146531718011</v>
      </c>
    </row>
    <row r="2498" spans="2:3" x14ac:dyDescent="0.25">
      <c r="B2498" s="257">
        <v>2435</v>
      </c>
      <c r="C2498" s="256">
        <v>143.63811103456595</v>
      </c>
    </row>
    <row r="2499" spans="2:3" x14ac:dyDescent="0.25">
      <c r="B2499" s="257">
        <v>2436</v>
      </c>
      <c r="C2499" s="256">
        <v>92.122569711960722</v>
      </c>
    </row>
    <row r="2500" spans="2:3" x14ac:dyDescent="0.25">
      <c r="B2500" s="257">
        <v>2437</v>
      </c>
      <c r="C2500" s="256">
        <v>122.79849435178798</v>
      </c>
    </row>
    <row r="2501" spans="2:3" x14ac:dyDescent="0.25">
      <c r="B2501" s="257">
        <v>2438</v>
      </c>
      <c r="C2501" s="256">
        <v>177.42683217979925</v>
      </c>
    </row>
    <row r="2502" spans="2:3" x14ac:dyDescent="0.25">
      <c r="B2502" s="257">
        <v>2439</v>
      </c>
      <c r="C2502" s="256">
        <v>105.05136312588782</v>
      </c>
    </row>
    <row r="2503" spans="2:3" x14ac:dyDescent="0.25">
      <c r="B2503" s="257">
        <v>2440</v>
      </c>
      <c r="C2503" s="256">
        <v>122.47901047700802</v>
      </c>
    </row>
    <row r="2504" spans="2:3" x14ac:dyDescent="0.25">
      <c r="B2504" s="257">
        <v>2441</v>
      </c>
      <c r="C2504" s="256">
        <v>79.31857375947402</v>
      </c>
    </row>
    <row r="2505" spans="2:3" x14ac:dyDescent="0.25">
      <c r="B2505" s="257">
        <v>2442</v>
      </c>
      <c r="C2505" s="256">
        <v>131.70912231504866</v>
      </c>
    </row>
    <row r="2506" spans="2:3" x14ac:dyDescent="0.25">
      <c r="B2506" s="257">
        <v>2443</v>
      </c>
      <c r="C2506" s="256">
        <v>75.453571769178922</v>
      </c>
    </row>
    <row r="2507" spans="2:3" x14ac:dyDescent="0.25">
      <c r="B2507" s="257">
        <v>2444</v>
      </c>
      <c r="C2507" s="256">
        <v>128.33903510308667</v>
      </c>
    </row>
    <row r="2508" spans="2:3" x14ac:dyDescent="0.25">
      <c r="B2508" s="257">
        <v>2445</v>
      </c>
      <c r="C2508" s="256">
        <v>119.59927154920578</v>
      </c>
    </row>
    <row r="2509" spans="2:3" x14ac:dyDescent="0.25">
      <c r="B2509" s="257">
        <v>2446</v>
      </c>
      <c r="C2509" s="256">
        <v>168.06941020143066</v>
      </c>
    </row>
    <row r="2510" spans="2:3" x14ac:dyDescent="0.25">
      <c r="B2510" s="257">
        <v>2447</v>
      </c>
      <c r="C2510" s="256">
        <v>96.436663146914583</v>
      </c>
    </row>
    <row r="2511" spans="2:3" x14ac:dyDescent="0.25">
      <c r="B2511" s="257">
        <v>2448</v>
      </c>
      <c r="C2511" s="256">
        <v>138.30574020016718</v>
      </c>
    </row>
    <row r="2512" spans="2:3" x14ac:dyDescent="0.25">
      <c r="B2512" s="257">
        <v>2449</v>
      </c>
      <c r="C2512" s="256">
        <v>127.61802143725001</v>
      </c>
    </row>
    <row r="2513" spans="2:3" x14ac:dyDescent="0.25">
      <c r="B2513" s="257">
        <v>2450</v>
      </c>
      <c r="C2513" s="256">
        <v>83.931156834364117</v>
      </c>
    </row>
    <row r="2514" spans="2:3" x14ac:dyDescent="0.25">
      <c r="B2514" s="257">
        <v>2451</v>
      </c>
      <c r="C2514" s="256">
        <v>166.26529965739257</v>
      </c>
    </row>
    <row r="2515" spans="2:3" x14ac:dyDescent="0.25">
      <c r="B2515" s="257">
        <v>2452</v>
      </c>
      <c r="C2515" s="256">
        <v>147.9664256847411</v>
      </c>
    </row>
    <row r="2516" spans="2:3" x14ac:dyDescent="0.25">
      <c r="B2516" s="257">
        <v>2453</v>
      </c>
      <c r="C2516" s="256">
        <v>139.69920773071132</v>
      </c>
    </row>
    <row r="2517" spans="2:3" x14ac:dyDescent="0.25">
      <c r="B2517" s="257">
        <v>2454</v>
      </c>
      <c r="C2517" s="256">
        <v>106.94787659999783</v>
      </c>
    </row>
    <row r="2518" spans="2:3" x14ac:dyDescent="0.25">
      <c r="B2518" s="257">
        <v>2455</v>
      </c>
      <c r="C2518" s="256">
        <v>87.893177158492819</v>
      </c>
    </row>
    <row r="2519" spans="2:3" x14ac:dyDescent="0.25">
      <c r="B2519" s="257">
        <v>2456</v>
      </c>
      <c r="C2519" s="256">
        <v>122.91425635193424</v>
      </c>
    </row>
    <row r="2520" spans="2:3" x14ac:dyDescent="0.25">
      <c r="B2520" s="257">
        <v>2457</v>
      </c>
      <c r="C2520" s="256">
        <v>148.34418428347615</v>
      </c>
    </row>
    <row r="2521" spans="2:3" x14ac:dyDescent="0.25">
      <c r="B2521" s="257">
        <v>2458</v>
      </c>
      <c r="C2521" s="256">
        <v>135.50638419400269</v>
      </c>
    </row>
    <row r="2522" spans="2:3" x14ac:dyDescent="0.25">
      <c r="B2522" s="257">
        <v>2459</v>
      </c>
      <c r="C2522" s="256">
        <v>96.936821322606704</v>
      </c>
    </row>
    <row r="2523" spans="2:3" x14ac:dyDescent="0.25">
      <c r="B2523" s="257">
        <v>2460</v>
      </c>
      <c r="C2523" s="256">
        <v>127.63564505016075</v>
      </c>
    </row>
    <row r="2524" spans="2:3" x14ac:dyDescent="0.25">
      <c r="B2524" s="257">
        <v>2461</v>
      </c>
      <c r="C2524" s="256">
        <v>100.67959250577154</v>
      </c>
    </row>
    <row r="2525" spans="2:3" x14ac:dyDescent="0.25">
      <c r="B2525" s="257">
        <v>2462</v>
      </c>
      <c r="C2525" s="256">
        <v>135.99346585622669</v>
      </c>
    </row>
    <row r="2526" spans="2:3" x14ac:dyDescent="0.25">
      <c r="B2526" s="257">
        <v>2463</v>
      </c>
      <c r="C2526" s="256">
        <v>84.904983688884528</v>
      </c>
    </row>
    <row r="2527" spans="2:3" x14ac:dyDescent="0.25">
      <c r="B2527" s="257">
        <v>2464</v>
      </c>
      <c r="C2527" s="256">
        <v>142.68360135839956</v>
      </c>
    </row>
    <row r="2528" spans="2:3" x14ac:dyDescent="0.25">
      <c r="B2528" s="257">
        <v>2465</v>
      </c>
      <c r="C2528" s="256">
        <v>115.95920992565388</v>
      </c>
    </row>
    <row r="2529" spans="2:3" x14ac:dyDescent="0.25">
      <c r="B2529" s="257">
        <v>2466</v>
      </c>
      <c r="C2529" s="256">
        <v>132.47448258583663</v>
      </c>
    </row>
    <row r="2530" spans="2:3" x14ac:dyDescent="0.25">
      <c r="B2530" s="257">
        <v>2467</v>
      </c>
      <c r="C2530" s="256">
        <v>106.57735602261322</v>
      </c>
    </row>
    <row r="2531" spans="2:3" x14ac:dyDescent="0.25">
      <c r="B2531" s="257">
        <v>2468</v>
      </c>
      <c r="C2531" s="256">
        <v>122.11450175506029</v>
      </c>
    </row>
    <row r="2532" spans="2:3" x14ac:dyDescent="0.25">
      <c r="B2532" s="257">
        <v>2469</v>
      </c>
      <c r="C2532" s="256">
        <v>113.02558591711434</v>
      </c>
    </row>
    <row r="2533" spans="2:3" x14ac:dyDescent="0.25">
      <c r="B2533" s="257">
        <v>2470</v>
      </c>
      <c r="C2533" s="256">
        <v>95.361069329285527</v>
      </c>
    </row>
    <row r="2534" spans="2:3" x14ac:dyDescent="0.25">
      <c r="B2534" s="257">
        <v>2471</v>
      </c>
      <c r="C2534" s="256">
        <v>107.32123155267652</v>
      </c>
    </row>
    <row r="2535" spans="2:3" x14ac:dyDescent="0.25">
      <c r="B2535" s="257">
        <v>2472</v>
      </c>
      <c r="C2535" s="256">
        <v>72.648198967979013</v>
      </c>
    </row>
    <row r="2536" spans="2:3" x14ac:dyDescent="0.25">
      <c r="B2536" s="257">
        <v>2473</v>
      </c>
      <c r="C2536" s="256">
        <v>172.21952002414471</v>
      </c>
    </row>
    <row r="2537" spans="2:3" x14ac:dyDescent="0.25">
      <c r="B2537" s="257">
        <v>2474</v>
      </c>
      <c r="C2537" s="256">
        <v>104.99541500153592</v>
      </c>
    </row>
    <row r="2538" spans="2:3" x14ac:dyDescent="0.25">
      <c r="B2538" s="257">
        <v>2475</v>
      </c>
      <c r="C2538" s="256">
        <v>74.836645254900873</v>
      </c>
    </row>
    <row r="2539" spans="2:3" x14ac:dyDescent="0.25">
      <c r="B2539" s="257">
        <v>2476</v>
      </c>
      <c r="C2539" s="256">
        <v>127.16824964511864</v>
      </c>
    </row>
    <row r="2540" spans="2:3" x14ac:dyDescent="0.25">
      <c r="B2540" s="257">
        <v>2477</v>
      </c>
      <c r="C2540" s="256">
        <v>100.73645601857434</v>
      </c>
    </row>
    <row r="2541" spans="2:3" x14ac:dyDescent="0.25">
      <c r="B2541" s="257">
        <v>2478</v>
      </c>
      <c r="C2541" s="256">
        <v>149.09760169667942</v>
      </c>
    </row>
    <row r="2542" spans="2:3" x14ac:dyDescent="0.25">
      <c r="B2542" s="257">
        <v>2479</v>
      </c>
      <c r="C2542" s="256">
        <v>134.08224321146335</v>
      </c>
    </row>
    <row r="2543" spans="2:3" x14ac:dyDescent="0.25">
      <c r="B2543" s="257">
        <v>2480</v>
      </c>
      <c r="C2543" s="256">
        <v>159.4570246945635</v>
      </c>
    </row>
    <row r="2544" spans="2:3" x14ac:dyDescent="0.25">
      <c r="B2544" s="257">
        <v>2481</v>
      </c>
      <c r="C2544" s="256">
        <v>73.626047581848042</v>
      </c>
    </row>
    <row r="2545" spans="2:3" x14ac:dyDescent="0.25">
      <c r="B2545" s="257">
        <v>2482</v>
      </c>
      <c r="C2545" s="256">
        <v>106.78420693666025</v>
      </c>
    </row>
    <row r="2546" spans="2:3" x14ac:dyDescent="0.25">
      <c r="B2546" s="257">
        <v>2483</v>
      </c>
      <c r="C2546" s="256">
        <v>104.77148050092084</v>
      </c>
    </row>
    <row r="2547" spans="2:3" x14ac:dyDescent="0.25">
      <c r="B2547" s="257">
        <v>2484</v>
      </c>
      <c r="C2547" s="256">
        <v>131.78687036075993</v>
      </c>
    </row>
    <row r="2548" spans="2:3" x14ac:dyDescent="0.25">
      <c r="B2548" s="257">
        <v>2485</v>
      </c>
      <c r="C2548" s="256">
        <v>141.67224646587781</v>
      </c>
    </row>
    <row r="2549" spans="2:3" x14ac:dyDescent="0.25">
      <c r="B2549" s="257">
        <v>2486</v>
      </c>
      <c r="C2549" s="256">
        <v>153.37563444905612</v>
      </c>
    </row>
    <row r="2550" spans="2:3" x14ac:dyDescent="0.25">
      <c r="B2550" s="257">
        <v>2487</v>
      </c>
      <c r="C2550" s="256">
        <v>98.259764520991979</v>
      </c>
    </row>
    <row r="2551" spans="2:3" x14ac:dyDescent="0.25">
      <c r="B2551" s="257">
        <v>2488</v>
      </c>
      <c r="C2551" s="256">
        <v>132.0587760211734</v>
      </c>
    </row>
    <row r="2552" spans="2:3" x14ac:dyDescent="0.25">
      <c r="B2552" s="257">
        <v>2489</v>
      </c>
      <c r="C2552" s="256">
        <v>119.90197711722436</v>
      </c>
    </row>
    <row r="2553" spans="2:3" x14ac:dyDescent="0.25">
      <c r="B2553" s="257">
        <v>2490</v>
      </c>
      <c r="C2553" s="256">
        <v>125.28692176721567</v>
      </c>
    </row>
    <row r="2554" spans="2:3" x14ac:dyDescent="0.25">
      <c r="B2554" s="257">
        <v>2491</v>
      </c>
      <c r="C2554" s="256">
        <v>129.41011267939493</v>
      </c>
    </row>
    <row r="2555" spans="2:3" x14ac:dyDescent="0.25">
      <c r="B2555" s="257">
        <v>2492</v>
      </c>
      <c r="C2555" s="256">
        <v>138.79658554615514</v>
      </c>
    </row>
    <row r="2556" spans="2:3" x14ac:dyDescent="0.25">
      <c r="B2556" s="257">
        <v>2493</v>
      </c>
      <c r="C2556" s="256">
        <v>133.62478566993357</v>
      </c>
    </row>
    <row r="2557" spans="2:3" x14ac:dyDescent="0.25">
      <c r="B2557" s="257">
        <v>2494</v>
      </c>
      <c r="C2557" s="256">
        <v>67.580199287808256</v>
      </c>
    </row>
    <row r="2558" spans="2:3" x14ac:dyDescent="0.25">
      <c r="B2558" s="257">
        <v>2495</v>
      </c>
      <c r="C2558" s="256">
        <v>119.44063046455909</v>
      </c>
    </row>
    <row r="2559" spans="2:3" x14ac:dyDescent="0.25">
      <c r="B2559" s="257">
        <v>2496</v>
      </c>
      <c r="C2559" s="256">
        <v>61.061367337398288</v>
      </c>
    </row>
    <row r="2560" spans="2:3" x14ac:dyDescent="0.25">
      <c r="B2560" s="257">
        <v>2497</v>
      </c>
      <c r="C2560" s="256">
        <v>120.6021303879439</v>
      </c>
    </row>
    <row r="2561" spans="2:3" x14ac:dyDescent="0.25">
      <c r="B2561" s="257">
        <v>2498</v>
      </c>
      <c r="C2561" s="256">
        <v>79.749101814063778</v>
      </c>
    </row>
    <row r="2562" spans="2:3" x14ac:dyDescent="0.25">
      <c r="B2562" s="257">
        <v>2499</v>
      </c>
      <c r="C2562" s="256">
        <v>155.0391070684135</v>
      </c>
    </row>
    <row r="2563" spans="2:3" x14ac:dyDescent="0.25">
      <c r="B2563" s="257">
        <v>2500</v>
      </c>
      <c r="C2563" s="256">
        <v>133.96418279060913</v>
      </c>
    </row>
    <row r="2564" spans="2:3" x14ac:dyDescent="0.25">
      <c r="B2564" s="257">
        <v>2501</v>
      </c>
      <c r="C2564" s="256">
        <v>104.72614588289703</v>
      </c>
    </row>
    <row r="2565" spans="2:3" x14ac:dyDescent="0.25">
      <c r="B2565" s="257">
        <v>2502</v>
      </c>
      <c r="C2565" s="256">
        <v>74.264957499749784</v>
      </c>
    </row>
    <row r="2566" spans="2:3" x14ac:dyDescent="0.25">
      <c r="B2566" s="257">
        <v>2503</v>
      </c>
      <c r="C2566" s="256">
        <v>119.28947413943948</v>
      </c>
    </row>
    <row r="2567" spans="2:3" x14ac:dyDescent="0.25">
      <c r="B2567" s="257">
        <v>2504</v>
      </c>
      <c r="C2567" s="256">
        <v>148.07128666472903</v>
      </c>
    </row>
    <row r="2568" spans="2:3" x14ac:dyDescent="0.25">
      <c r="B2568" s="257">
        <v>2505</v>
      </c>
      <c r="C2568" s="256">
        <v>102.93225262137609</v>
      </c>
    </row>
    <row r="2569" spans="2:3" x14ac:dyDescent="0.25">
      <c r="B2569" s="257">
        <v>2506</v>
      </c>
      <c r="C2569" s="256">
        <v>122.298757239691</v>
      </c>
    </row>
    <row r="2570" spans="2:3" x14ac:dyDescent="0.25">
      <c r="B2570" s="257">
        <v>2507</v>
      </c>
      <c r="C2570" s="256">
        <v>136.07002987784563</v>
      </c>
    </row>
    <row r="2571" spans="2:3" x14ac:dyDescent="0.25">
      <c r="B2571" s="257">
        <v>2508</v>
      </c>
      <c r="C2571" s="256">
        <v>164.75487415052092</v>
      </c>
    </row>
    <row r="2572" spans="2:3" x14ac:dyDescent="0.25">
      <c r="B2572" s="257">
        <v>2509</v>
      </c>
      <c r="C2572" s="256">
        <v>127.45605977904627</v>
      </c>
    </row>
    <row r="2573" spans="2:3" x14ac:dyDescent="0.25">
      <c r="B2573" s="257">
        <v>2510</v>
      </c>
      <c r="C2573" s="256">
        <v>89.249888950814622</v>
      </c>
    </row>
    <row r="2574" spans="2:3" x14ac:dyDescent="0.25">
      <c r="B2574" s="257">
        <v>2511</v>
      </c>
      <c r="C2574" s="256">
        <v>135.44183974133318</v>
      </c>
    </row>
    <row r="2575" spans="2:3" x14ac:dyDescent="0.25">
      <c r="B2575" s="257">
        <v>2512</v>
      </c>
      <c r="C2575" s="256">
        <v>163.85395468002679</v>
      </c>
    </row>
    <row r="2576" spans="2:3" x14ac:dyDescent="0.25">
      <c r="B2576" s="257">
        <v>2513</v>
      </c>
      <c r="C2576" s="256">
        <v>117.64334759726746</v>
      </c>
    </row>
    <row r="2577" spans="2:3" x14ac:dyDescent="0.25">
      <c r="B2577" s="257">
        <v>2514</v>
      </c>
      <c r="C2577" s="256">
        <v>132.90392359754159</v>
      </c>
    </row>
    <row r="2578" spans="2:3" x14ac:dyDescent="0.25">
      <c r="B2578" s="257">
        <v>2515</v>
      </c>
      <c r="C2578" s="256">
        <v>149.62632297016586</v>
      </c>
    </row>
    <row r="2579" spans="2:3" x14ac:dyDescent="0.25">
      <c r="B2579" s="257">
        <v>2516</v>
      </c>
      <c r="C2579" s="256">
        <v>99.285970300551753</v>
      </c>
    </row>
    <row r="2580" spans="2:3" x14ac:dyDescent="0.25">
      <c r="B2580" s="257">
        <v>2517</v>
      </c>
      <c r="C2580" s="256">
        <v>150.15976901787596</v>
      </c>
    </row>
    <row r="2581" spans="2:3" x14ac:dyDescent="0.25">
      <c r="B2581" s="257">
        <v>2518</v>
      </c>
      <c r="C2581" s="256">
        <v>138.32139357425763</v>
      </c>
    </row>
    <row r="2582" spans="2:3" x14ac:dyDescent="0.25">
      <c r="B2582" s="257">
        <v>2519</v>
      </c>
      <c r="C2582" s="256">
        <v>97.727502804737753</v>
      </c>
    </row>
    <row r="2583" spans="2:3" x14ac:dyDescent="0.25">
      <c r="B2583" s="257">
        <v>2520</v>
      </c>
      <c r="C2583" s="256">
        <v>142.71131351302577</v>
      </c>
    </row>
    <row r="2584" spans="2:3" x14ac:dyDescent="0.25">
      <c r="B2584" s="257">
        <v>2521</v>
      </c>
      <c r="C2584" s="256">
        <v>96.275269947374511</v>
      </c>
    </row>
    <row r="2585" spans="2:3" x14ac:dyDescent="0.25">
      <c r="B2585" s="257">
        <v>2522</v>
      </c>
      <c r="C2585" s="256">
        <v>103.71053040122959</v>
      </c>
    </row>
    <row r="2586" spans="2:3" x14ac:dyDescent="0.25">
      <c r="B2586" s="257">
        <v>2523</v>
      </c>
      <c r="C2586" s="256">
        <v>112.02718183613109</v>
      </c>
    </row>
    <row r="2587" spans="2:3" x14ac:dyDescent="0.25">
      <c r="B2587" s="257">
        <v>2524</v>
      </c>
      <c r="C2587" s="256">
        <v>108.70323140639749</v>
      </c>
    </row>
    <row r="2588" spans="2:3" x14ac:dyDescent="0.25">
      <c r="B2588" s="257">
        <v>2525</v>
      </c>
      <c r="C2588" s="256">
        <v>113.10377293704705</v>
      </c>
    </row>
    <row r="2589" spans="2:3" x14ac:dyDescent="0.25">
      <c r="B2589" s="257">
        <v>2526</v>
      </c>
      <c r="C2589" s="256">
        <v>121.81888751870034</v>
      </c>
    </row>
    <row r="2590" spans="2:3" x14ac:dyDescent="0.25">
      <c r="B2590" s="257">
        <v>2527</v>
      </c>
      <c r="C2590" s="256">
        <v>142.36309112023017</v>
      </c>
    </row>
    <row r="2591" spans="2:3" x14ac:dyDescent="0.25">
      <c r="B2591" s="257">
        <v>2528</v>
      </c>
      <c r="C2591" s="256">
        <v>124.57739428500545</v>
      </c>
    </row>
    <row r="2592" spans="2:3" x14ac:dyDescent="0.25">
      <c r="B2592" s="257">
        <v>2529</v>
      </c>
      <c r="C2592" s="256">
        <v>120.86863883126273</v>
      </c>
    </row>
    <row r="2593" spans="2:3" x14ac:dyDescent="0.25">
      <c r="B2593" s="257">
        <v>2530</v>
      </c>
      <c r="C2593" s="256">
        <v>127.04085898200944</v>
      </c>
    </row>
    <row r="2594" spans="2:3" x14ac:dyDescent="0.25">
      <c r="B2594" s="257">
        <v>2531</v>
      </c>
      <c r="C2594" s="256">
        <v>44.946182792543837</v>
      </c>
    </row>
    <row r="2595" spans="2:3" x14ac:dyDescent="0.25">
      <c r="B2595" s="257">
        <v>2532</v>
      </c>
      <c r="C2595" s="256">
        <v>138.19418385908418</v>
      </c>
    </row>
    <row r="2596" spans="2:3" x14ac:dyDescent="0.25">
      <c r="B2596" s="257">
        <v>2533</v>
      </c>
      <c r="C2596" s="256">
        <v>160.49040219331252</v>
      </c>
    </row>
    <row r="2597" spans="2:3" x14ac:dyDescent="0.25">
      <c r="B2597" s="257">
        <v>2534</v>
      </c>
      <c r="C2597" s="256">
        <v>105.92462196896382</v>
      </c>
    </row>
    <row r="2598" spans="2:3" x14ac:dyDescent="0.25">
      <c r="B2598" s="257">
        <v>2535</v>
      </c>
      <c r="C2598" s="256">
        <v>174.9300031739148</v>
      </c>
    </row>
    <row r="2599" spans="2:3" x14ac:dyDescent="0.25">
      <c r="B2599" s="257">
        <v>2536</v>
      </c>
      <c r="C2599" s="256">
        <v>134.00657843947968</v>
      </c>
    </row>
    <row r="2600" spans="2:3" x14ac:dyDescent="0.25">
      <c r="B2600" s="257">
        <v>2537</v>
      </c>
      <c r="C2600" s="256">
        <v>135.70234014265716</v>
      </c>
    </row>
    <row r="2601" spans="2:3" x14ac:dyDescent="0.25">
      <c r="B2601" s="257">
        <v>2538</v>
      </c>
      <c r="C2601" s="256">
        <v>110.62399353238041</v>
      </c>
    </row>
    <row r="2602" spans="2:3" x14ac:dyDescent="0.25">
      <c r="B2602" s="257">
        <v>2539</v>
      </c>
      <c r="C2602" s="256">
        <v>114.44147702256895</v>
      </c>
    </row>
    <row r="2603" spans="2:3" x14ac:dyDescent="0.25">
      <c r="B2603" s="257">
        <v>2540</v>
      </c>
      <c r="C2603" s="256">
        <v>117.43666435190949</v>
      </c>
    </row>
    <row r="2604" spans="2:3" x14ac:dyDescent="0.25">
      <c r="B2604" s="257">
        <v>2541</v>
      </c>
      <c r="C2604" s="256">
        <v>181.91002921944462</v>
      </c>
    </row>
    <row r="2605" spans="2:3" x14ac:dyDescent="0.25">
      <c r="B2605" s="257">
        <v>2542</v>
      </c>
      <c r="C2605" s="256">
        <v>136.9845575735481</v>
      </c>
    </row>
    <row r="2606" spans="2:3" x14ac:dyDescent="0.25">
      <c r="B2606" s="257">
        <v>2543</v>
      </c>
      <c r="C2606" s="256">
        <v>128.4499115710783</v>
      </c>
    </row>
    <row r="2607" spans="2:3" x14ac:dyDescent="0.25">
      <c r="B2607" s="257">
        <v>2544</v>
      </c>
      <c r="C2607" s="256">
        <v>139.56790046095068</v>
      </c>
    </row>
    <row r="2608" spans="2:3" x14ac:dyDescent="0.25">
      <c r="B2608" s="257">
        <v>2545</v>
      </c>
      <c r="C2608" s="256">
        <v>109.57802924327216</v>
      </c>
    </row>
    <row r="2609" spans="2:3" x14ac:dyDescent="0.25">
      <c r="B2609" s="257">
        <v>2546</v>
      </c>
      <c r="C2609" s="256">
        <v>168.17238842600725</v>
      </c>
    </row>
    <row r="2610" spans="2:3" x14ac:dyDescent="0.25">
      <c r="B2610" s="257">
        <v>2547</v>
      </c>
      <c r="C2610" s="256">
        <v>137.55803876047113</v>
      </c>
    </row>
    <row r="2611" spans="2:3" x14ac:dyDescent="0.25">
      <c r="B2611" s="257">
        <v>2548</v>
      </c>
      <c r="C2611" s="256">
        <v>108.88190868323444</v>
      </c>
    </row>
    <row r="2612" spans="2:3" x14ac:dyDescent="0.25">
      <c r="B2612" s="257">
        <v>2549</v>
      </c>
      <c r="C2612" s="256">
        <v>131.01879960887234</v>
      </c>
    </row>
    <row r="2613" spans="2:3" x14ac:dyDescent="0.25">
      <c r="B2613" s="257">
        <v>2550</v>
      </c>
      <c r="C2613" s="256">
        <v>147.62373766795415</v>
      </c>
    </row>
    <row r="2614" spans="2:3" x14ac:dyDescent="0.25">
      <c r="B2614" s="257">
        <v>2551</v>
      </c>
      <c r="C2614" s="256">
        <v>118.35311972648586</v>
      </c>
    </row>
    <row r="2615" spans="2:3" x14ac:dyDescent="0.25">
      <c r="B2615" s="257">
        <v>2552</v>
      </c>
      <c r="C2615" s="256">
        <v>95.324954444789682</v>
      </c>
    </row>
    <row r="2616" spans="2:3" x14ac:dyDescent="0.25">
      <c r="B2616" s="257">
        <v>2553</v>
      </c>
      <c r="C2616" s="256">
        <v>100.26289322362467</v>
      </c>
    </row>
    <row r="2617" spans="2:3" x14ac:dyDescent="0.25">
      <c r="B2617" s="257">
        <v>2554</v>
      </c>
      <c r="C2617" s="256">
        <v>114.54607652082464</v>
      </c>
    </row>
    <row r="2618" spans="2:3" x14ac:dyDescent="0.25">
      <c r="B2618" s="257">
        <v>2555</v>
      </c>
      <c r="C2618" s="256">
        <v>70.858364011194055</v>
      </c>
    </row>
    <row r="2619" spans="2:3" x14ac:dyDescent="0.25">
      <c r="B2619" s="257">
        <v>2556</v>
      </c>
      <c r="C2619" s="256">
        <v>152.87780652126048</v>
      </c>
    </row>
    <row r="2620" spans="2:3" x14ac:dyDescent="0.25">
      <c r="B2620" s="257">
        <v>2557</v>
      </c>
      <c r="C2620" s="256">
        <v>103.36112041428163</v>
      </c>
    </row>
    <row r="2621" spans="2:3" x14ac:dyDescent="0.25">
      <c r="B2621" s="257">
        <v>2558</v>
      </c>
      <c r="C2621" s="256">
        <v>120.26975005176669</v>
      </c>
    </row>
    <row r="2622" spans="2:3" x14ac:dyDescent="0.25">
      <c r="B2622" s="257">
        <v>2559</v>
      </c>
      <c r="C2622" s="256">
        <v>105.53874408070682</v>
      </c>
    </row>
    <row r="2623" spans="2:3" x14ac:dyDescent="0.25">
      <c r="B2623" s="257">
        <v>2560</v>
      </c>
      <c r="C2623" s="256">
        <v>129.75352179945469</v>
      </c>
    </row>
    <row r="2624" spans="2:3" x14ac:dyDescent="0.25">
      <c r="B2624" s="257">
        <v>2561</v>
      </c>
      <c r="C2624" s="256">
        <v>89.861088930611984</v>
      </c>
    </row>
    <row r="2625" spans="2:3" x14ac:dyDescent="0.25">
      <c r="B2625" s="257">
        <v>2562</v>
      </c>
      <c r="C2625" s="256">
        <v>159.74934860082362</v>
      </c>
    </row>
    <row r="2626" spans="2:3" x14ac:dyDescent="0.25">
      <c r="B2626" s="257">
        <v>2563</v>
      </c>
      <c r="C2626" s="256">
        <v>90.405369741263641</v>
      </c>
    </row>
    <row r="2627" spans="2:3" x14ac:dyDescent="0.25">
      <c r="B2627" s="257">
        <v>2564</v>
      </c>
      <c r="C2627" s="256">
        <v>123.86609142046419</v>
      </c>
    </row>
    <row r="2628" spans="2:3" x14ac:dyDescent="0.25">
      <c r="B2628" s="257">
        <v>2565</v>
      </c>
      <c r="C2628" s="256">
        <v>117.73952390397682</v>
      </c>
    </row>
    <row r="2629" spans="2:3" x14ac:dyDescent="0.25">
      <c r="B2629" s="257">
        <v>2566</v>
      </c>
      <c r="C2629" s="256">
        <v>99.911037928494935</v>
      </c>
    </row>
    <row r="2630" spans="2:3" x14ac:dyDescent="0.25">
      <c r="B2630" s="257">
        <v>2567</v>
      </c>
      <c r="C2630" s="256">
        <v>119.1057398051969</v>
      </c>
    </row>
    <row r="2631" spans="2:3" x14ac:dyDescent="0.25">
      <c r="B2631" s="257">
        <v>2568</v>
      </c>
      <c r="C2631" s="256">
        <v>105.55319413277023</v>
      </c>
    </row>
    <row r="2632" spans="2:3" x14ac:dyDescent="0.25">
      <c r="B2632" s="257">
        <v>2569</v>
      </c>
      <c r="C2632" s="256">
        <v>139.51086152840423</v>
      </c>
    </row>
    <row r="2633" spans="2:3" x14ac:dyDescent="0.25">
      <c r="B2633" s="257">
        <v>2570</v>
      </c>
      <c r="C2633" s="256">
        <v>153.54146722092383</v>
      </c>
    </row>
    <row r="2634" spans="2:3" x14ac:dyDescent="0.25">
      <c r="B2634" s="257">
        <v>2571</v>
      </c>
      <c r="C2634" s="256">
        <v>121.35949605132457</v>
      </c>
    </row>
    <row r="2635" spans="2:3" x14ac:dyDescent="0.25">
      <c r="B2635" s="257">
        <v>2572</v>
      </c>
      <c r="C2635" s="256">
        <v>110.85350118512368</v>
      </c>
    </row>
    <row r="2636" spans="2:3" x14ac:dyDescent="0.25">
      <c r="B2636" s="257">
        <v>2573</v>
      </c>
      <c r="C2636" s="256">
        <v>156.31278679161022</v>
      </c>
    </row>
    <row r="2637" spans="2:3" x14ac:dyDescent="0.25">
      <c r="B2637" s="257">
        <v>2574</v>
      </c>
      <c r="C2637" s="256">
        <v>88.468699057231603</v>
      </c>
    </row>
    <row r="2638" spans="2:3" x14ac:dyDescent="0.25">
      <c r="B2638" s="257">
        <v>2575</v>
      </c>
      <c r="C2638" s="256">
        <v>151.69528627185161</v>
      </c>
    </row>
    <row r="2639" spans="2:3" x14ac:dyDescent="0.25">
      <c r="B2639" s="257">
        <v>2576</v>
      </c>
      <c r="C2639" s="256">
        <v>105.88620480166391</v>
      </c>
    </row>
    <row r="2640" spans="2:3" x14ac:dyDescent="0.25">
      <c r="B2640" s="257">
        <v>2577</v>
      </c>
      <c r="C2640" s="256">
        <v>123.41424351390339</v>
      </c>
    </row>
    <row r="2641" spans="2:3" x14ac:dyDescent="0.25">
      <c r="B2641" s="257">
        <v>2578</v>
      </c>
      <c r="C2641" s="256">
        <v>137.07340811226999</v>
      </c>
    </row>
    <row r="2642" spans="2:3" x14ac:dyDescent="0.25">
      <c r="B2642" s="257">
        <v>2579</v>
      </c>
      <c r="C2642" s="256">
        <v>134.8997921235102</v>
      </c>
    </row>
    <row r="2643" spans="2:3" x14ac:dyDescent="0.25">
      <c r="B2643" s="257">
        <v>2580</v>
      </c>
      <c r="C2643" s="256">
        <v>81.61744474659406</v>
      </c>
    </row>
    <row r="2644" spans="2:3" x14ac:dyDescent="0.25">
      <c r="B2644" s="257">
        <v>2581</v>
      </c>
      <c r="C2644" s="256">
        <v>110.25900962921057</v>
      </c>
    </row>
    <row r="2645" spans="2:3" x14ac:dyDescent="0.25">
      <c r="B2645" s="257">
        <v>2582</v>
      </c>
      <c r="C2645" s="256">
        <v>138.76230186477343</v>
      </c>
    </row>
    <row r="2646" spans="2:3" x14ac:dyDescent="0.25">
      <c r="B2646" s="257">
        <v>2583</v>
      </c>
      <c r="C2646" s="256">
        <v>110.98561046319291</v>
      </c>
    </row>
    <row r="2647" spans="2:3" x14ac:dyDescent="0.25">
      <c r="B2647" s="257">
        <v>2584</v>
      </c>
      <c r="C2647" s="256">
        <v>99.610716543940953</v>
      </c>
    </row>
    <row r="2648" spans="2:3" x14ac:dyDescent="0.25">
      <c r="B2648" s="257">
        <v>2585</v>
      </c>
      <c r="C2648" s="256">
        <v>122.68452589046225</v>
      </c>
    </row>
    <row r="2649" spans="2:3" x14ac:dyDescent="0.25">
      <c r="B2649" s="257">
        <v>2586</v>
      </c>
      <c r="C2649" s="256">
        <v>185.8960715665873</v>
      </c>
    </row>
    <row r="2650" spans="2:3" x14ac:dyDescent="0.25">
      <c r="B2650" s="257">
        <v>2587</v>
      </c>
      <c r="C2650" s="256">
        <v>107.93765902816229</v>
      </c>
    </row>
    <row r="2651" spans="2:3" x14ac:dyDescent="0.25">
      <c r="B2651" s="257">
        <v>2588</v>
      </c>
      <c r="C2651" s="256">
        <v>143.7720610706026</v>
      </c>
    </row>
    <row r="2652" spans="2:3" x14ac:dyDescent="0.25">
      <c r="B2652" s="257">
        <v>2589</v>
      </c>
      <c r="C2652" s="256">
        <v>94.069878242013417</v>
      </c>
    </row>
    <row r="2653" spans="2:3" x14ac:dyDescent="0.25">
      <c r="B2653" s="257">
        <v>2590</v>
      </c>
      <c r="C2653" s="256">
        <v>130.06431467105068</v>
      </c>
    </row>
    <row r="2654" spans="2:3" x14ac:dyDescent="0.25">
      <c r="B2654" s="257">
        <v>2591</v>
      </c>
      <c r="C2654" s="256">
        <v>140.37300790138497</v>
      </c>
    </row>
    <row r="2655" spans="2:3" x14ac:dyDescent="0.25">
      <c r="B2655" s="257">
        <v>2592</v>
      </c>
      <c r="C2655" s="256">
        <v>136.58949110502462</v>
      </c>
    </row>
    <row r="2656" spans="2:3" x14ac:dyDescent="0.25">
      <c r="B2656" s="257">
        <v>2593</v>
      </c>
      <c r="C2656" s="256">
        <v>126.68834886306335</v>
      </c>
    </row>
    <row r="2657" spans="2:3" x14ac:dyDescent="0.25">
      <c r="B2657" s="257">
        <v>2594</v>
      </c>
      <c r="C2657" s="256">
        <v>93.270260592174282</v>
      </c>
    </row>
    <row r="2658" spans="2:3" x14ac:dyDescent="0.25">
      <c r="B2658" s="257">
        <v>2595</v>
      </c>
      <c r="C2658" s="256">
        <v>145.95366648720227</v>
      </c>
    </row>
    <row r="2659" spans="2:3" x14ac:dyDescent="0.25">
      <c r="B2659" s="257">
        <v>2596</v>
      </c>
      <c r="C2659" s="256">
        <v>77.387237380082524</v>
      </c>
    </row>
    <row r="2660" spans="2:3" x14ac:dyDescent="0.25">
      <c r="B2660" s="257">
        <v>2597</v>
      </c>
      <c r="C2660" s="256">
        <v>78.675384260477003</v>
      </c>
    </row>
    <row r="2661" spans="2:3" x14ac:dyDescent="0.25">
      <c r="B2661" s="257">
        <v>2598</v>
      </c>
      <c r="C2661" s="256">
        <v>162.8732236725489</v>
      </c>
    </row>
    <row r="2662" spans="2:3" x14ac:dyDescent="0.25">
      <c r="B2662" s="257">
        <v>2599</v>
      </c>
      <c r="C2662" s="256">
        <v>138.5624467490822</v>
      </c>
    </row>
    <row r="2663" spans="2:3" x14ac:dyDescent="0.25">
      <c r="B2663" s="257">
        <v>2600</v>
      </c>
      <c r="C2663" s="256">
        <v>123.5846237290037</v>
      </c>
    </row>
    <row r="2664" spans="2:3" x14ac:dyDescent="0.25">
      <c r="B2664" s="257">
        <v>2601</v>
      </c>
      <c r="C2664" s="256">
        <v>192.55549100966329</v>
      </c>
    </row>
    <row r="2665" spans="2:3" x14ac:dyDescent="0.25">
      <c r="B2665" s="257">
        <v>2602</v>
      </c>
      <c r="C2665" s="256">
        <v>76.452267926859534</v>
      </c>
    </row>
    <row r="2666" spans="2:3" x14ac:dyDescent="0.25">
      <c r="B2666" s="257">
        <v>2603</v>
      </c>
      <c r="C2666" s="256">
        <v>89.413460341689742</v>
      </c>
    </row>
    <row r="2667" spans="2:3" x14ac:dyDescent="0.25">
      <c r="B2667" s="257">
        <v>2604</v>
      </c>
      <c r="C2667" s="256">
        <v>73.06310448892512</v>
      </c>
    </row>
    <row r="2668" spans="2:3" x14ac:dyDescent="0.25">
      <c r="B2668" s="257">
        <v>2605</v>
      </c>
      <c r="C2668" s="256">
        <v>148.93673021171475</v>
      </c>
    </row>
    <row r="2669" spans="2:3" x14ac:dyDescent="0.25">
      <c r="B2669" s="257">
        <v>2606</v>
      </c>
      <c r="C2669" s="256">
        <v>153.39960665833672</v>
      </c>
    </row>
    <row r="2670" spans="2:3" x14ac:dyDescent="0.25">
      <c r="B2670" s="257">
        <v>2607</v>
      </c>
      <c r="C2670" s="256">
        <v>123.38844722581597</v>
      </c>
    </row>
    <row r="2671" spans="2:3" x14ac:dyDescent="0.25">
      <c r="B2671" s="257">
        <v>2608</v>
      </c>
      <c r="C2671" s="256">
        <v>122.41803613424635</v>
      </c>
    </row>
    <row r="2672" spans="2:3" x14ac:dyDescent="0.25">
      <c r="B2672" s="257">
        <v>2609</v>
      </c>
      <c r="C2672" s="256">
        <v>118.55281239080179</v>
      </c>
    </row>
    <row r="2673" spans="2:3" x14ac:dyDescent="0.25">
      <c r="B2673" s="257">
        <v>2610</v>
      </c>
      <c r="C2673" s="256">
        <v>112.94005737698474</v>
      </c>
    </row>
    <row r="2674" spans="2:3" x14ac:dyDescent="0.25">
      <c r="B2674" s="257">
        <v>2611</v>
      </c>
      <c r="C2674" s="256">
        <v>98.563849720130179</v>
      </c>
    </row>
    <row r="2675" spans="2:3" x14ac:dyDescent="0.25">
      <c r="B2675" s="257">
        <v>2612</v>
      </c>
      <c r="C2675" s="256">
        <v>130.92468621291698</v>
      </c>
    </row>
    <row r="2676" spans="2:3" x14ac:dyDescent="0.25">
      <c r="B2676" s="257">
        <v>2613</v>
      </c>
      <c r="C2676" s="256">
        <v>72.298531824872697</v>
      </c>
    </row>
    <row r="2677" spans="2:3" x14ac:dyDescent="0.25">
      <c r="B2677" s="257">
        <v>2614</v>
      </c>
      <c r="C2677" s="256">
        <v>96.75929484072681</v>
      </c>
    </row>
    <row r="2678" spans="2:3" x14ac:dyDescent="0.25">
      <c r="B2678" s="257">
        <v>2615</v>
      </c>
      <c r="C2678" s="256">
        <v>112.24883103743466</v>
      </c>
    </row>
    <row r="2679" spans="2:3" x14ac:dyDescent="0.25">
      <c r="B2679" s="257">
        <v>2616</v>
      </c>
      <c r="C2679" s="256">
        <v>162.55891972929993</v>
      </c>
    </row>
    <row r="2680" spans="2:3" x14ac:dyDescent="0.25">
      <c r="B2680" s="257">
        <v>2617</v>
      </c>
      <c r="C2680" s="256">
        <v>102.65539345397629</v>
      </c>
    </row>
    <row r="2681" spans="2:3" x14ac:dyDescent="0.25">
      <c r="B2681" s="257">
        <v>2618</v>
      </c>
      <c r="C2681" s="256">
        <v>111.94955873724797</v>
      </c>
    </row>
    <row r="2682" spans="2:3" x14ac:dyDescent="0.25">
      <c r="B2682" s="257">
        <v>2619</v>
      </c>
      <c r="C2682" s="256">
        <v>94.896714940828332</v>
      </c>
    </row>
    <row r="2683" spans="2:3" x14ac:dyDescent="0.25">
      <c r="B2683" s="257">
        <v>2620</v>
      </c>
      <c r="C2683" s="256">
        <v>145.63518818185841</v>
      </c>
    </row>
    <row r="2684" spans="2:3" x14ac:dyDescent="0.25">
      <c r="B2684" s="257">
        <v>2621</v>
      </c>
      <c r="C2684" s="256">
        <v>132.14116380646163</v>
      </c>
    </row>
    <row r="2685" spans="2:3" x14ac:dyDescent="0.25">
      <c r="B2685" s="257">
        <v>2622</v>
      </c>
      <c r="C2685" s="256">
        <v>104.24516730790612</v>
      </c>
    </row>
    <row r="2686" spans="2:3" x14ac:dyDescent="0.25">
      <c r="B2686" s="257">
        <v>2623</v>
      </c>
      <c r="C2686" s="256">
        <v>95.517056692181995</v>
      </c>
    </row>
    <row r="2687" spans="2:3" x14ac:dyDescent="0.25">
      <c r="B2687" s="257">
        <v>2624</v>
      </c>
      <c r="C2687" s="256">
        <v>144.04131502511424</v>
      </c>
    </row>
    <row r="2688" spans="2:3" x14ac:dyDescent="0.25">
      <c r="B2688" s="257">
        <v>2625</v>
      </c>
      <c r="C2688" s="256">
        <v>111.20813105257196</v>
      </c>
    </row>
    <row r="2689" spans="2:3" x14ac:dyDescent="0.25">
      <c r="B2689" s="257">
        <v>2626</v>
      </c>
      <c r="C2689" s="256">
        <v>120.51965442986524</v>
      </c>
    </row>
    <row r="2690" spans="2:3" x14ac:dyDescent="0.25">
      <c r="B2690" s="257">
        <v>2627</v>
      </c>
      <c r="C2690" s="256">
        <v>121.03270644981406</v>
      </c>
    </row>
    <row r="2691" spans="2:3" x14ac:dyDescent="0.25">
      <c r="B2691" s="257">
        <v>2628</v>
      </c>
      <c r="C2691" s="256">
        <v>167.52660272645082</v>
      </c>
    </row>
    <row r="2692" spans="2:3" x14ac:dyDescent="0.25">
      <c r="B2692" s="257">
        <v>2629</v>
      </c>
      <c r="C2692" s="256">
        <v>62.003239996215022</v>
      </c>
    </row>
    <row r="2693" spans="2:3" x14ac:dyDescent="0.25">
      <c r="B2693" s="257">
        <v>2630</v>
      </c>
      <c r="C2693" s="256">
        <v>118.93179727404555</v>
      </c>
    </row>
    <row r="2694" spans="2:3" x14ac:dyDescent="0.25">
      <c r="B2694" s="257">
        <v>2631</v>
      </c>
      <c r="C2694" s="256">
        <v>103.22817144521842</v>
      </c>
    </row>
    <row r="2695" spans="2:3" x14ac:dyDescent="0.25">
      <c r="B2695" s="257">
        <v>2632</v>
      </c>
      <c r="C2695" s="256">
        <v>159.73627447033337</v>
      </c>
    </row>
    <row r="2696" spans="2:3" x14ac:dyDescent="0.25">
      <c r="B2696" s="257">
        <v>2633</v>
      </c>
      <c r="C2696" s="256">
        <v>144.06181775923764</v>
      </c>
    </row>
    <row r="2697" spans="2:3" x14ac:dyDescent="0.25">
      <c r="B2697" s="257">
        <v>2634</v>
      </c>
      <c r="C2697" s="256">
        <v>134.25426568155089</v>
      </c>
    </row>
    <row r="2698" spans="2:3" x14ac:dyDescent="0.25">
      <c r="B2698" s="257">
        <v>2635</v>
      </c>
      <c r="C2698" s="256">
        <v>101.62574512000648</v>
      </c>
    </row>
    <row r="2699" spans="2:3" x14ac:dyDescent="0.25">
      <c r="B2699" s="257">
        <v>2636</v>
      </c>
      <c r="C2699" s="256">
        <v>112.40718887808197</v>
      </c>
    </row>
    <row r="2700" spans="2:3" x14ac:dyDescent="0.25">
      <c r="B2700" s="257">
        <v>2637</v>
      </c>
      <c r="C2700" s="256">
        <v>105.5341387271565</v>
      </c>
    </row>
    <row r="2701" spans="2:3" x14ac:dyDescent="0.25">
      <c r="B2701" s="257">
        <v>2638</v>
      </c>
      <c r="C2701" s="256">
        <v>123.91170494880652</v>
      </c>
    </row>
    <row r="2702" spans="2:3" x14ac:dyDescent="0.25">
      <c r="B2702" s="257">
        <v>2639</v>
      </c>
      <c r="C2702" s="256">
        <v>71.502463933795639</v>
      </c>
    </row>
    <row r="2703" spans="2:3" x14ac:dyDescent="0.25">
      <c r="B2703" s="257">
        <v>2640</v>
      </c>
      <c r="C2703" s="256">
        <v>112.10209614764877</v>
      </c>
    </row>
    <row r="2704" spans="2:3" x14ac:dyDescent="0.25">
      <c r="B2704" s="257">
        <v>2641</v>
      </c>
      <c r="C2704" s="256">
        <v>110.1944074679123</v>
      </c>
    </row>
    <row r="2705" spans="2:3" x14ac:dyDescent="0.25">
      <c r="B2705" s="257">
        <v>2642</v>
      </c>
      <c r="C2705" s="256">
        <v>91.638846702014618</v>
      </c>
    </row>
    <row r="2706" spans="2:3" x14ac:dyDescent="0.25">
      <c r="B2706" s="257">
        <v>2643</v>
      </c>
      <c r="C2706" s="256">
        <v>84.605166965495087</v>
      </c>
    </row>
    <row r="2707" spans="2:3" x14ac:dyDescent="0.25">
      <c r="B2707" s="257">
        <v>2644</v>
      </c>
      <c r="C2707" s="256">
        <v>124.46185428484029</v>
      </c>
    </row>
    <row r="2708" spans="2:3" x14ac:dyDescent="0.25">
      <c r="B2708" s="257">
        <v>2645</v>
      </c>
      <c r="C2708" s="256">
        <v>163.44507272411127</v>
      </c>
    </row>
    <row r="2709" spans="2:3" x14ac:dyDescent="0.25">
      <c r="B2709" s="257">
        <v>2646</v>
      </c>
      <c r="C2709" s="256">
        <v>92.628857951524651</v>
      </c>
    </row>
    <row r="2710" spans="2:3" x14ac:dyDescent="0.25">
      <c r="B2710" s="257">
        <v>2647</v>
      </c>
      <c r="C2710" s="256">
        <v>97.528468569810585</v>
      </c>
    </row>
    <row r="2711" spans="2:3" x14ac:dyDescent="0.25">
      <c r="B2711" s="257">
        <v>2648</v>
      </c>
      <c r="C2711" s="256">
        <v>126.05868649160774</v>
      </c>
    </row>
    <row r="2712" spans="2:3" x14ac:dyDescent="0.25">
      <c r="B2712" s="257">
        <v>2649</v>
      </c>
      <c r="C2712" s="256">
        <v>80.388234210099526</v>
      </c>
    </row>
    <row r="2713" spans="2:3" x14ac:dyDescent="0.25">
      <c r="B2713" s="257">
        <v>2650</v>
      </c>
      <c r="C2713" s="256">
        <v>139.54059431053128</v>
      </c>
    </row>
    <row r="2714" spans="2:3" x14ac:dyDescent="0.25">
      <c r="B2714" s="257">
        <v>2651</v>
      </c>
      <c r="C2714" s="256">
        <v>116.80306356122274</v>
      </c>
    </row>
    <row r="2715" spans="2:3" x14ac:dyDescent="0.25">
      <c r="B2715" s="257">
        <v>2652</v>
      </c>
      <c r="C2715" s="256">
        <v>60.217643651888345</v>
      </c>
    </row>
    <row r="2716" spans="2:3" x14ac:dyDescent="0.25">
      <c r="B2716" s="257">
        <v>2653</v>
      </c>
      <c r="C2716" s="256">
        <v>116.50739893670307</v>
      </c>
    </row>
    <row r="2717" spans="2:3" x14ac:dyDescent="0.25">
      <c r="B2717" s="257">
        <v>2654</v>
      </c>
      <c r="C2717" s="256">
        <v>117.25703170707364</v>
      </c>
    </row>
    <row r="2718" spans="2:3" x14ac:dyDescent="0.25">
      <c r="B2718" s="257">
        <v>2655</v>
      </c>
      <c r="C2718" s="256">
        <v>132.49732673446715</v>
      </c>
    </row>
    <row r="2719" spans="2:3" x14ac:dyDescent="0.25">
      <c r="B2719" s="257">
        <v>2656</v>
      </c>
      <c r="C2719" s="256">
        <v>143.82723591634576</v>
      </c>
    </row>
    <row r="2720" spans="2:3" x14ac:dyDescent="0.25">
      <c r="B2720" s="257">
        <v>2657</v>
      </c>
      <c r="C2720" s="256">
        <v>118.75574643051507</v>
      </c>
    </row>
    <row r="2721" spans="2:3" x14ac:dyDescent="0.25">
      <c r="B2721" s="257">
        <v>2658</v>
      </c>
      <c r="C2721" s="256">
        <v>132.03893922255725</v>
      </c>
    </row>
    <row r="2722" spans="2:3" x14ac:dyDescent="0.25">
      <c r="B2722" s="257">
        <v>2659</v>
      </c>
      <c r="C2722" s="256">
        <v>144.71298558217353</v>
      </c>
    </row>
    <row r="2723" spans="2:3" x14ac:dyDescent="0.25">
      <c r="B2723" s="257">
        <v>2660</v>
      </c>
      <c r="C2723" s="256">
        <v>123.32803919059758</v>
      </c>
    </row>
    <row r="2724" spans="2:3" x14ac:dyDescent="0.25">
      <c r="B2724" s="257">
        <v>2661</v>
      </c>
      <c r="C2724" s="256">
        <v>107.27892113119495</v>
      </c>
    </row>
    <row r="2725" spans="2:3" x14ac:dyDescent="0.25">
      <c r="B2725" s="257">
        <v>2662</v>
      </c>
      <c r="C2725" s="256">
        <v>44.535476222556554</v>
      </c>
    </row>
    <row r="2726" spans="2:3" x14ac:dyDescent="0.25">
      <c r="B2726" s="257">
        <v>2663</v>
      </c>
      <c r="C2726" s="256">
        <v>93.346139116808601</v>
      </c>
    </row>
    <row r="2727" spans="2:3" x14ac:dyDescent="0.25">
      <c r="B2727" s="257">
        <v>2664</v>
      </c>
      <c r="C2727" s="256">
        <v>142.50841513826478</v>
      </c>
    </row>
    <row r="2728" spans="2:3" x14ac:dyDescent="0.25">
      <c r="B2728" s="257">
        <v>2665</v>
      </c>
      <c r="C2728" s="256">
        <v>136.51355611248795</v>
      </c>
    </row>
    <row r="2729" spans="2:3" x14ac:dyDescent="0.25">
      <c r="B2729" s="257">
        <v>2666</v>
      </c>
      <c r="C2729" s="256">
        <v>117.93016384377169</v>
      </c>
    </row>
    <row r="2730" spans="2:3" x14ac:dyDescent="0.25">
      <c r="B2730" s="257">
        <v>2667</v>
      </c>
      <c r="C2730" s="256">
        <v>142.61779956278011</v>
      </c>
    </row>
    <row r="2731" spans="2:3" x14ac:dyDescent="0.25">
      <c r="B2731" s="257">
        <v>2668</v>
      </c>
      <c r="C2731" s="256">
        <v>152.9886035178225</v>
      </c>
    </row>
    <row r="2732" spans="2:3" x14ac:dyDescent="0.25">
      <c r="B2732" s="257">
        <v>2669</v>
      </c>
      <c r="C2732" s="256">
        <v>117.99840083493086</v>
      </c>
    </row>
    <row r="2733" spans="2:3" x14ac:dyDescent="0.25">
      <c r="B2733" s="257">
        <v>2670</v>
      </c>
      <c r="C2733" s="256">
        <v>106.10635506459944</v>
      </c>
    </row>
    <row r="2734" spans="2:3" x14ac:dyDescent="0.25">
      <c r="B2734" s="257">
        <v>2671</v>
      </c>
      <c r="C2734" s="256">
        <v>86.384730629740062</v>
      </c>
    </row>
    <row r="2735" spans="2:3" x14ac:dyDescent="0.25">
      <c r="B2735" s="257">
        <v>2672</v>
      </c>
      <c r="C2735" s="256">
        <v>143.63909619115964</v>
      </c>
    </row>
    <row r="2736" spans="2:3" x14ac:dyDescent="0.25">
      <c r="B2736" s="257">
        <v>2673</v>
      </c>
      <c r="C2736" s="256">
        <v>126.75275897065316</v>
      </c>
    </row>
    <row r="2737" spans="2:3" x14ac:dyDescent="0.25">
      <c r="B2737" s="257">
        <v>2674</v>
      </c>
      <c r="C2737" s="256">
        <v>85.955157551852579</v>
      </c>
    </row>
    <row r="2738" spans="2:3" x14ac:dyDescent="0.25">
      <c r="B2738" s="257">
        <v>2675</v>
      </c>
      <c r="C2738" s="256">
        <v>123.40460814545443</v>
      </c>
    </row>
    <row r="2739" spans="2:3" x14ac:dyDescent="0.25">
      <c r="B2739" s="257">
        <v>2676</v>
      </c>
      <c r="C2739" s="256">
        <v>101.74473918950349</v>
      </c>
    </row>
    <row r="2740" spans="2:3" x14ac:dyDescent="0.25">
      <c r="B2740" s="257">
        <v>2677</v>
      </c>
      <c r="C2740" s="256">
        <v>110.09436979406321</v>
      </c>
    </row>
    <row r="2741" spans="2:3" x14ac:dyDescent="0.25">
      <c r="B2741" s="257">
        <v>2678</v>
      </c>
      <c r="C2741" s="256">
        <v>150.98316016468681</v>
      </c>
    </row>
    <row r="2742" spans="2:3" x14ac:dyDescent="0.25">
      <c r="B2742" s="257">
        <v>2679</v>
      </c>
      <c r="C2742" s="256">
        <v>54.370700824817007</v>
      </c>
    </row>
    <row r="2743" spans="2:3" x14ac:dyDescent="0.25">
      <c r="B2743" s="257">
        <v>2680</v>
      </c>
      <c r="C2743" s="256">
        <v>109.28126311772348</v>
      </c>
    </row>
    <row r="2744" spans="2:3" x14ac:dyDescent="0.25">
      <c r="B2744" s="257">
        <v>2681</v>
      </c>
      <c r="C2744" s="256">
        <v>137.39937843305523</v>
      </c>
    </row>
    <row r="2745" spans="2:3" x14ac:dyDescent="0.25">
      <c r="B2745" s="257">
        <v>2682</v>
      </c>
      <c r="C2745" s="256">
        <v>75.296273664243657</v>
      </c>
    </row>
    <row r="2746" spans="2:3" x14ac:dyDescent="0.25">
      <c r="B2746" s="257">
        <v>2683</v>
      </c>
      <c r="C2746" s="256">
        <v>141.37965745214717</v>
      </c>
    </row>
    <row r="2747" spans="2:3" x14ac:dyDescent="0.25">
      <c r="B2747" s="257">
        <v>2684</v>
      </c>
      <c r="C2747" s="256">
        <v>121.1898207110483</v>
      </c>
    </row>
    <row r="2748" spans="2:3" x14ac:dyDescent="0.25">
      <c r="B2748" s="257">
        <v>2685</v>
      </c>
      <c r="C2748" s="256">
        <v>99.446081639769247</v>
      </c>
    </row>
    <row r="2749" spans="2:3" x14ac:dyDescent="0.25">
      <c r="B2749" s="257">
        <v>2686</v>
      </c>
      <c r="C2749" s="256">
        <v>129.220562289827</v>
      </c>
    </row>
    <row r="2750" spans="2:3" x14ac:dyDescent="0.25">
      <c r="B2750" s="257">
        <v>2687</v>
      </c>
      <c r="C2750" s="256">
        <v>126.24104526664301</v>
      </c>
    </row>
    <row r="2751" spans="2:3" x14ac:dyDescent="0.25">
      <c r="B2751" s="257">
        <v>2688</v>
      </c>
      <c r="C2751" s="256">
        <v>131.1415265453077</v>
      </c>
    </row>
    <row r="2752" spans="2:3" x14ac:dyDescent="0.25">
      <c r="B2752" s="257">
        <v>2689</v>
      </c>
      <c r="C2752" s="256">
        <v>107.89856585241101</v>
      </c>
    </row>
    <row r="2753" spans="2:3" x14ac:dyDescent="0.25">
      <c r="B2753" s="257">
        <v>2690</v>
      </c>
      <c r="C2753" s="256">
        <v>109.95893858234487</v>
      </c>
    </row>
    <row r="2754" spans="2:3" x14ac:dyDescent="0.25">
      <c r="B2754" s="257">
        <v>2691</v>
      </c>
      <c r="C2754" s="256">
        <v>138.52251617591202</v>
      </c>
    </row>
    <row r="2755" spans="2:3" x14ac:dyDescent="0.25">
      <c r="B2755" s="257">
        <v>2692</v>
      </c>
      <c r="C2755" s="256">
        <v>106.06426036971904</v>
      </c>
    </row>
    <row r="2756" spans="2:3" x14ac:dyDescent="0.25">
      <c r="B2756" s="257">
        <v>2693</v>
      </c>
      <c r="C2756" s="256">
        <v>104.69363250922336</v>
      </c>
    </row>
    <row r="2757" spans="2:3" x14ac:dyDescent="0.25">
      <c r="B2757" s="257">
        <v>2694</v>
      </c>
      <c r="C2757" s="256">
        <v>146.24161491168576</v>
      </c>
    </row>
    <row r="2758" spans="2:3" x14ac:dyDescent="0.25">
      <c r="B2758" s="257">
        <v>2695</v>
      </c>
      <c r="C2758" s="256">
        <v>103.77882080717289</v>
      </c>
    </row>
    <row r="2759" spans="2:3" x14ac:dyDescent="0.25">
      <c r="B2759" s="257">
        <v>2696</v>
      </c>
      <c r="C2759" s="256">
        <v>161.85914210597184</v>
      </c>
    </row>
    <row r="2760" spans="2:3" x14ac:dyDescent="0.25">
      <c r="B2760" s="257">
        <v>2697</v>
      </c>
      <c r="C2760" s="256">
        <v>88.377771494351563</v>
      </c>
    </row>
    <row r="2761" spans="2:3" x14ac:dyDescent="0.25">
      <c r="B2761" s="257">
        <v>2698</v>
      </c>
      <c r="C2761" s="256">
        <v>138.15085794538675</v>
      </c>
    </row>
    <row r="2762" spans="2:3" x14ac:dyDescent="0.25">
      <c r="B2762" s="257">
        <v>2699</v>
      </c>
      <c r="C2762" s="256">
        <v>110.34585891474397</v>
      </c>
    </row>
    <row r="2763" spans="2:3" x14ac:dyDescent="0.25">
      <c r="B2763" s="257">
        <v>2700</v>
      </c>
      <c r="C2763" s="256">
        <v>145.19423286732777</v>
      </c>
    </row>
    <row r="2764" spans="2:3" x14ac:dyDescent="0.25">
      <c r="B2764" s="257">
        <v>2701</v>
      </c>
      <c r="C2764" s="256">
        <v>98.892374599310557</v>
      </c>
    </row>
    <row r="2765" spans="2:3" x14ac:dyDescent="0.25">
      <c r="B2765" s="257">
        <v>2702</v>
      </c>
      <c r="C2765" s="256">
        <v>161.25067878304853</v>
      </c>
    </row>
    <row r="2766" spans="2:3" x14ac:dyDescent="0.25">
      <c r="B2766" s="257">
        <v>2703</v>
      </c>
      <c r="C2766" s="256">
        <v>132.65437880263678</v>
      </c>
    </row>
    <row r="2767" spans="2:3" x14ac:dyDescent="0.25">
      <c r="B2767" s="257">
        <v>2704</v>
      </c>
      <c r="C2767" s="256">
        <v>111.17066535567804</v>
      </c>
    </row>
    <row r="2768" spans="2:3" x14ac:dyDescent="0.25">
      <c r="B2768" s="257">
        <v>2705</v>
      </c>
      <c r="C2768" s="256">
        <v>162.23472162050888</v>
      </c>
    </row>
    <row r="2769" spans="2:3" x14ac:dyDescent="0.25">
      <c r="B2769" s="257">
        <v>2706</v>
      </c>
      <c r="C2769" s="256">
        <v>138.44037023442826</v>
      </c>
    </row>
    <row r="2770" spans="2:3" x14ac:dyDescent="0.25">
      <c r="B2770" s="257">
        <v>2707</v>
      </c>
      <c r="C2770" s="256">
        <v>168.49866538610883</v>
      </c>
    </row>
    <row r="2771" spans="2:3" x14ac:dyDescent="0.25">
      <c r="B2771" s="257">
        <v>2708</v>
      </c>
      <c r="C2771" s="256">
        <v>133.76181330540993</v>
      </c>
    </row>
    <row r="2772" spans="2:3" x14ac:dyDescent="0.25">
      <c r="B2772" s="257">
        <v>2709</v>
      </c>
      <c r="C2772" s="256">
        <v>150.41086201558406</v>
      </c>
    </row>
    <row r="2773" spans="2:3" x14ac:dyDescent="0.25">
      <c r="B2773" s="257">
        <v>2710</v>
      </c>
      <c r="C2773" s="256">
        <v>118.31665653645784</v>
      </c>
    </row>
    <row r="2774" spans="2:3" x14ac:dyDescent="0.25">
      <c r="B2774" s="257">
        <v>2711</v>
      </c>
      <c r="C2774" s="256">
        <v>159.3275343639599</v>
      </c>
    </row>
    <row r="2775" spans="2:3" x14ac:dyDescent="0.25">
      <c r="B2775" s="257">
        <v>2712</v>
      </c>
      <c r="C2775" s="256">
        <v>140.54250300116124</v>
      </c>
    </row>
    <row r="2776" spans="2:3" x14ac:dyDescent="0.25">
      <c r="B2776" s="257">
        <v>2713</v>
      </c>
      <c r="C2776" s="256">
        <v>124.50185280217033</v>
      </c>
    </row>
    <row r="2777" spans="2:3" x14ac:dyDescent="0.25">
      <c r="B2777" s="257">
        <v>2714</v>
      </c>
      <c r="C2777" s="256">
        <v>104.84057364956871</v>
      </c>
    </row>
    <row r="2778" spans="2:3" x14ac:dyDescent="0.25">
      <c r="B2778" s="257">
        <v>2715</v>
      </c>
      <c r="C2778" s="256">
        <v>77.573309893414745</v>
      </c>
    </row>
    <row r="2779" spans="2:3" x14ac:dyDescent="0.25">
      <c r="B2779" s="257">
        <v>2716</v>
      </c>
      <c r="C2779" s="256">
        <v>143.46943322029156</v>
      </c>
    </row>
    <row r="2780" spans="2:3" x14ac:dyDescent="0.25">
      <c r="B2780" s="257">
        <v>2717</v>
      </c>
      <c r="C2780" s="256">
        <v>125.1660092595701</v>
      </c>
    </row>
    <row r="2781" spans="2:3" x14ac:dyDescent="0.25">
      <c r="B2781" s="257">
        <v>2718</v>
      </c>
      <c r="C2781" s="256">
        <v>118.69090085351398</v>
      </c>
    </row>
    <row r="2782" spans="2:3" x14ac:dyDescent="0.25">
      <c r="B2782" s="257">
        <v>2719</v>
      </c>
      <c r="C2782" s="256">
        <v>157.25448643001857</v>
      </c>
    </row>
    <row r="2783" spans="2:3" x14ac:dyDescent="0.25">
      <c r="B2783" s="257">
        <v>2720</v>
      </c>
      <c r="C2783" s="256">
        <v>130.13304049054182</v>
      </c>
    </row>
    <row r="2784" spans="2:3" x14ac:dyDescent="0.25">
      <c r="B2784" s="257">
        <v>2721</v>
      </c>
      <c r="C2784" s="256">
        <v>125.93495939636807</v>
      </c>
    </row>
    <row r="2785" spans="2:3" x14ac:dyDescent="0.25">
      <c r="B2785" s="257">
        <v>2722</v>
      </c>
      <c r="C2785" s="256">
        <v>134.76619172841228</v>
      </c>
    </row>
    <row r="2786" spans="2:3" x14ac:dyDescent="0.25">
      <c r="B2786" s="257">
        <v>2723</v>
      </c>
      <c r="C2786" s="256">
        <v>113.7266164772536</v>
      </c>
    </row>
    <row r="2787" spans="2:3" x14ac:dyDescent="0.25">
      <c r="B2787" s="257">
        <v>2724</v>
      </c>
      <c r="C2787" s="256">
        <v>105.36096415094828</v>
      </c>
    </row>
    <row r="2788" spans="2:3" x14ac:dyDescent="0.25">
      <c r="B2788" s="257">
        <v>2725</v>
      </c>
      <c r="C2788" s="256">
        <v>103.2335845055792</v>
      </c>
    </row>
    <row r="2789" spans="2:3" x14ac:dyDescent="0.25">
      <c r="B2789" s="257">
        <v>2726</v>
      </c>
      <c r="C2789" s="256">
        <v>112.09958070142706</v>
      </c>
    </row>
    <row r="2790" spans="2:3" x14ac:dyDescent="0.25">
      <c r="B2790" s="257">
        <v>2727</v>
      </c>
      <c r="C2790" s="256">
        <v>129.5266322853048</v>
      </c>
    </row>
    <row r="2791" spans="2:3" x14ac:dyDescent="0.25">
      <c r="B2791" s="257">
        <v>2728</v>
      </c>
      <c r="C2791" s="256">
        <v>121.6502849852625</v>
      </c>
    </row>
    <row r="2792" spans="2:3" x14ac:dyDescent="0.25">
      <c r="B2792" s="257">
        <v>2729</v>
      </c>
      <c r="C2792" s="256">
        <v>101.2509214879356</v>
      </c>
    </row>
    <row r="2793" spans="2:3" x14ac:dyDescent="0.25">
      <c r="B2793" s="257">
        <v>2730</v>
      </c>
      <c r="C2793" s="256">
        <v>103.25349572513691</v>
      </c>
    </row>
    <row r="2794" spans="2:3" x14ac:dyDescent="0.25">
      <c r="B2794" s="257">
        <v>2731</v>
      </c>
      <c r="C2794" s="256">
        <v>140.7278395694502</v>
      </c>
    </row>
    <row r="2795" spans="2:3" x14ac:dyDescent="0.25">
      <c r="B2795" s="257">
        <v>2732</v>
      </c>
      <c r="C2795" s="256">
        <v>124.45240636924157</v>
      </c>
    </row>
    <row r="2796" spans="2:3" x14ac:dyDescent="0.25">
      <c r="B2796" s="257">
        <v>2733</v>
      </c>
      <c r="C2796" s="256">
        <v>99.640021383748987</v>
      </c>
    </row>
    <row r="2797" spans="2:3" x14ac:dyDescent="0.25">
      <c r="B2797" s="257">
        <v>2734</v>
      </c>
      <c r="C2797" s="256">
        <v>104.87891960287433</v>
      </c>
    </row>
    <row r="2798" spans="2:3" x14ac:dyDescent="0.25">
      <c r="B2798" s="257">
        <v>2735</v>
      </c>
      <c r="C2798" s="256">
        <v>119.02444230184027</v>
      </c>
    </row>
    <row r="2799" spans="2:3" x14ac:dyDescent="0.25">
      <c r="B2799" s="257">
        <v>2736</v>
      </c>
      <c r="C2799" s="256">
        <v>126.41722204696856</v>
      </c>
    </row>
    <row r="2800" spans="2:3" x14ac:dyDescent="0.25">
      <c r="B2800" s="257">
        <v>2737</v>
      </c>
      <c r="C2800" s="256">
        <v>99.592255999461301</v>
      </c>
    </row>
    <row r="2801" spans="2:3" x14ac:dyDescent="0.25">
      <c r="B2801" s="257">
        <v>2738</v>
      </c>
      <c r="C2801" s="256">
        <v>127.31154883827968</v>
      </c>
    </row>
    <row r="2802" spans="2:3" x14ac:dyDescent="0.25">
      <c r="B2802" s="257">
        <v>2739</v>
      </c>
      <c r="C2802" s="256">
        <v>125.13025735728247</v>
      </c>
    </row>
    <row r="2803" spans="2:3" x14ac:dyDescent="0.25">
      <c r="B2803" s="257">
        <v>2740</v>
      </c>
      <c r="C2803" s="256">
        <v>106.11677373954049</v>
      </c>
    </row>
    <row r="2804" spans="2:3" x14ac:dyDescent="0.25">
      <c r="B2804" s="257">
        <v>2741</v>
      </c>
      <c r="C2804" s="256">
        <v>124.53224424228934</v>
      </c>
    </row>
    <row r="2805" spans="2:3" x14ac:dyDescent="0.25">
      <c r="B2805" s="257">
        <v>2742</v>
      </c>
      <c r="C2805" s="256">
        <v>112.96970675055518</v>
      </c>
    </row>
    <row r="2806" spans="2:3" x14ac:dyDescent="0.25">
      <c r="B2806" s="257">
        <v>2743</v>
      </c>
      <c r="C2806" s="256">
        <v>164.67427404240777</v>
      </c>
    </row>
    <row r="2807" spans="2:3" x14ac:dyDescent="0.25">
      <c r="B2807" s="257">
        <v>2744</v>
      </c>
      <c r="C2807" s="256">
        <v>160.48078489921733</v>
      </c>
    </row>
    <row r="2808" spans="2:3" x14ac:dyDescent="0.25">
      <c r="B2808" s="257">
        <v>2745</v>
      </c>
      <c r="C2808" s="256">
        <v>138.16416643029487</v>
      </c>
    </row>
    <row r="2809" spans="2:3" x14ac:dyDescent="0.25">
      <c r="B2809" s="257">
        <v>2746</v>
      </c>
      <c r="C2809" s="256">
        <v>136.16218085494617</v>
      </c>
    </row>
    <row r="2810" spans="2:3" x14ac:dyDescent="0.25">
      <c r="B2810" s="257">
        <v>2747</v>
      </c>
      <c r="C2810" s="256">
        <v>77.228557413900816</v>
      </c>
    </row>
    <row r="2811" spans="2:3" x14ac:dyDescent="0.25">
      <c r="B2811" s="257">
        <v>2748</v>
      </c>
      <c r="C2811" s="256">
        <v>124.25854826738609</v>
      </c>
    </row>
    <row r="2812" spans="2:3" x14ac:dyDescent="0.25">
      <c r="B2812" s="257">
        <v>2749</v>
      </c>
      <c r="C2812" s="256">
        <v>105.79344248726505</v>
      </c>
    </row>
    <row r="2813" spans="2:3" x14ac:dyDescent="0.25">
      <c r="B2813" s="257">
        <v>2750</v>
      </c>
      <c r="C2813" s="256">
        <v>100.19274135997915</v>
      </c>
    </row>
    <row r="2814" spans="2:3" x14ac:dyDescent="0.25">
      <c r="B2814" s="257">
        <v>2751</v>
      </c>
      <c r="C2814" s="256">
        <v>116.87657876912732</v>
      </c>
    </row>
    <row r="2815" spans="2:3" x14ac:dyDescent="0.25">
      <c r="B2815" s="257">
        <v>2752</v>
      </c>
      <c r="C2815" s="256">
        <v>108.02143862614776</v>
      </c>
    </row>
    <row r="2816" spans="2:3" x14ac:dyDescent="0.25">
      <c r="B2816" s="257">
        <v>2753</v>
      </c>
      <c r="C2816" s="256">
        <v>79.986845977606407</v>
      </c>
    </row>
    <row r="2817" spans="2:3" x14ac:dyDescent="0.25">
      <c r="B2817" s="257">
        <v>2754</v>
      </c>
      <c r="C2817" s="256">
        <v>105.66497456737568</v>
      </c>
    </row>
    <row r="2818" spans="2:3" x14ac:dyDescent="0.25">
      <c r="B2818" s="257">
        <v>2755</v>
      </c>
      <c r="C2818" s="256">
        <v>126.86297806245977</v>
      </c>
    </row>
    <row r="2819" spans="2:3" x14ac:dyDescent="0.25">
      <c r="B2819" s="257">
        <v>2756</v>
      </c>
      <c r="C2819" s="256">
        <v>96.829301101620928</v>
      </c>
    </row>
    <row r="2820" spans="2:3" x14ac:dyDescent="0.25">
      <c r="B2820" s="257">
        <v>2757</v>
      </c>
      <c r="C2820" s="256">
        <v>129.46492671422376</v>
      </c>
    </row>
    <row r="2821" spans="2:3" x14ac:dyDescent="0.25">
      <c r="B2821" s="257">
        <v>2758</v>
      </c>
      <c r="C2821" s="256">
        <v>125.20746252259522</v>
      </c>
    </row>
    <row r="2822" spans="2:3" x14ac:dyDescent="0.25">
      <c r="B2822" s="257">
        <v>2759</v>
      </c>
      <c r="C2822" s="256">
        <v>111.06215643924928</v>
      </c>
    </row>
    <row r="2823" spans="2:3" x14ac:dyDescent="0.25">
      <c r="B2823" s="257">
        <v>2760</v>
      </c>
      <c r="C2823" s="256">
        <v>55.422134396902209</v>
      </c>
    </row>
    <row r="2824" spans="2:3" x14ac:dyDescent="0.25">
      <c r="B2824" s="257">
        <v>2761</v>
      </c>
      <c r="C2824" s="256">
        <v>118.14659522889852</v>
      </c>
    </row>
    <row r="2825" spans="2:3" x14ac:dyDescent="0.25">
      <c r="B2825" s="257">
        <v>2762</v>
      </c>
      <c r="C2825" s="256">
        <v>113.22513818097541</v>
      </c>
    </row>
    <row r="2826" spans="2:3" x14ac:dyDescent="0.25">
      <c r="B2826" s="257">
        <v>2763</v>
      </c>
      <c r="C2826" s="256">
        <v>120.48393425552209</v>
      </c>
    </row>
    <row r="2827" spans="2:3" x14ac:dyDescent="0.25">
      <c r="B2827" s="257">
        <v>2764</v>
      </c>
      <c r="C2827" s="256">
        <v>155.76893086296684</v>
      </c>
    </row>
    <row r="2828" spans="2:3" x14ac:dyDescent="0.25">
      <c r="B2828" s="257">
        <v>2765</v>
      </c>
      <c r="C2828" s="256">
        <v>112.62400025959842</v>
      </c>
    </row>
    <row r="2829" spans="2:3" x14ac:dyDescent="0.25">
      <c r="B2829" s="257">
        <v>2766</v>
      </c>
      <c r="C2829" s="256">
        <v>80.622486036289985</v>
      </c>
    </row>
    <row r="2830" spans="2:3" x14ac:dyDescent="0.25">
      <c r="B2830" s="257">
        <v>2767</v>
      </c>
      <c r="C2830" s="256">
        <v>109.75904504804325</v>
      </c>
    </row>
    <row r="2831" spans="2:3" x14ac:dyDescent="0.25">
      <c r="B2831" s="257">
        <v>2768</v>
      </c>
      <c r="C2831" s="256">
        <v>106.87703989179776</v>
      </c>
    </row>
    <row r="2832" spans="2:3" x14ac:dyDescent="0.25">
      <c r="B2832" s="257">
        <v>2769</v>
      </c>
      <c r="C2832" s="256">
        <v>87.512058035908723</v>
      </c>
    </row>
    <row r="2833" spans="2:3" x14ac:dyDescent="0.25">
      <c r="B2833" s="257">
        <v>2770</v>
      </c>
      <c r="C2833" s="256">
        <v>99.006813200668461</v>
      </c>
    </row>
    <row r="2834" spans="2:3" x14ac:dyDescent="0.25">
      <c r="B2834" s="257">
        <v>2771</v>
      </c>
      <c r="C2834" s="256">
        <v>94.923116187785695</v>
      </c>
    </row>
    <row r="2835" spans="2:3" x14ac:dyDescent="0.25">
      <c r="B2835" s="257">
        <v>2772</v>
      </c>
      <c r="C2835" s="256">
        <v>124.87391039468147</v>
      </c>
    </row>
    <row r="2836" spans="2:3" x14ac:dyDescent="0.25">
      <c r="B2836" s="257">
        <v>2773</v>
      </c>
      <c r="C2836" s="256">
        <v>142.98984918321261</v>
      </c>
    </row>
    <row r="2837" spans="2:3" x14ac:dyDescent="0.25">
      <c r="B2837" s="257">
        <v>2774</v>
      </c>
      <c r="C2837" s="256">
        <v>119.33829626980113</v>
      </c>
    </row>
    <row r="2838" spans="2:3" x14ac:dyDescent="0.25">
      <c r="B2838" s="257">
        <v>2775</v>
      </c>
      <c r="C2838" s="256">
        <v>67.978816686512914</v>
      </c>
    </row>
    <row r="2839" spans="2:3" x14ac:dyDescent="0.25">
      <c r="B2839" s="257">
        <v>2776</v>
      </c>
      <c r="C2839" s="256">
        <v>114.26375676845132</v>
      </c>
    </row>
    <row r="2840" spans="2:3" x14ac:dyDescent="0.25">
      <c r="B2840" s="257">
        <v>2777</v>
      </c>
      <c r="C2840" s="256">
        <v>99.080135240562726</v>
      </c>
    </row>
    <row r="2841" spans="2:3" x14ac:dyDescent="0.25">
      <c r="B2841" s="257">
        <v>2778</v>
      </c>
      <c r="C2841" s="256">
        <v>123.50283975599697</v>
      </c>
    </row>
    <row r="2842" spans="2:3" x14ac:dyDescent="0.25">
      <c r="B2842" s="257">
        <v>2779</v>
      </c>
      <c r="C2842" s="256">
        <v>85.795734393077311</v>
      </c>
    </row>
    <row r="2843" spans="2:3" x14ac:dyDescent="0.25">
      <c r="B2843" s="257">
        <v>2780</v>
      </c>
      <c r="C2843" s="256">
        <v>99.844695511639287</v>
      </c>
    </row>
    <row r="2844" spans="2:3" x14ac:dyDescent="0.25">
      <c r="B2844" s="257">
        <v>2781</v>
      </c>
      <c r="C2844" s="256">
        <v>100.59495456077951</v>
      </c>
    </row>
    <row r="2845" spans="2:3" x14ac:dyDescent="0.25">
      <c r="B2845" s="257">
        <v>2782</v>
      </c>
      <c r="C2845" s="256">
        <v>143.53257293508653</v>
      </c>
    </row>
    <row r="2846" spans="2:3" x14ac:dyDescent="0.25">
      <c r="B2846" s="257">
        <v>2783</v>
      </c>
      <c r="C2846" s="256">
        <v>73.43305549837568</v>
      </c>
    </row>
    <row r="2847" spans="2:3" x14ac:dyDescent="0.25">
      <c r="B2847" s="257">
        <v>2784</v>
      </c>
      <c r="C2847" s="256">
        <v>105.68778137583421</v>
      </c>
    </row>
    <row r="2848" spans="2:3" x14ac:dyDescent="0.25">
      <c r="B2848" s="257">
        <v>2785</v>
      </c>
      <c r="C2848" s="256">
        <v>109.74881497220454</v>
      </c>
    </row>
    <row r="2849" spans="2:3" x14ac:dyDescent="0.25">
      <c r="B2849" s="257">
        <v>2786</v>
      </c>
      <c r="C2849" s="256">
        <v>95.697720794034737</v>
      </c>
    </row>
    <row r="2850" spans="2:3" x14ac:dyDescent="0.25">
      <c r="B2850" s="257">
        <v>2787</v>
      </c>
      <c r="C2850" s="256">
        <v>115.33040024246159</v>
      </c>
    </row>
    <row r="2851" spans="2:3" x14ac:dyDescent="0.25">
      <c r="B2851" s="257">
        <v>2788</v>
      </c>
      <c r="C2851" s="256">
        <v>119.40090951124859</v>
      </c>
    </row>
    <row r="2852" spans="2:3" x14ac:dyDescent="0.25">
      <c r="B2852" s="257">
        <v>2789</v>
      </c>
      <c r="C2852" s="256">
        <v>143.24778953844876</v>
      </c>
    </row>
    <row r="2853" spans="2:3" x14ac:dyDescent="0.25">
      <c r="B2853" s="257">
        <v>2790</v>
      </c>
      <c r="C2853" s="256">
        <v>131.93712794678885</v>
      </c>
    </row>
    <row r="2854" spans="2:3" x14ac:dyDescent="0.25">
      <c r="B2854" s="257">
        <v>2791</v>
      </c>
      <c r="C2854" s="256">
        <v>130.11912934620401</v>
      </c>
    </row>
    <row r="2855" spans="2:3" x14ac:dyDescent="0.25">
      <c r="B2855" s="257">
        <v>2792</v>
      </c>
      <c r="C2855" s="256">
        <v>127.3753318949485</v>
      </c>
    </row>
    <row r="2856" spans="2:3" x14ac:dyDescent="0.25">
      <c r="B2856" s="257">
        <v>2793</v>
      </c>
      <c r="C2856" s="256">
        <v>161.46676001155257</v>
      </c>
    </row>
    <row r="2857" spans="2:3" x14ac:dyDescent="0.25">
      <c r="B2857" s="257">
        <v>2794</v>
      </c>
      <c r="C2857" s="256">
        <v>114.05529108348823</v>
      </c>
    </row>
    <row r="2858" spans="2:3" x14ac:dyDescent="0.25">
      <c r="B2858" s="257">
        <v>2795</v>
      </c>
      <c r="C2858" s="256">
        <v>111.84072117665873</v>
      </c>
    </row>
    <row r="2859" spans="2:3" x14ac:dyDescent="0.25">
      <c r="B2859" s="257">
        <v>2796</v>
      </c>
      <c r="C2859" s="256">
        <v>108.75032308046771</v>
      </c>
    </row>
    <row r="2860" spans="2:3" x14ac:dyDescent="0.25">
      <c r="B2860" s="257">
        <v>2797</v>
      </c>
      <c r="C2860" s="256">
        <v>100.66883972009813</v>
      </c>
    </row>
    <row r="2861" spans="2:3" x14ac:dyDescent="0.25">
      <c r="B2861" s="257">
        <v>2798</v>
      </c>
      <c r="C2861" s="256">
        <v>72.619098816025527</v>
      </c>
    </row>
    <row r="2862" spans="2:3" x14ac:dyDescent="0.25">
      <c r="B2862" s="257">
        <v>2799</v>
      </c>
      <c r="C2862" s="256">
        <v>138.19899040623903</v>
      </c>
    </row>
    <row r="2863" spans="2:3" x14ac:dyDescent="0.25">
      <c r="B2863" s="257">
        <v>2800</v>
      </c>
      <c r="C2863" s="256">
        <v>98.393423305312382</v>
      </c>
    </row>
    <row r="2864" spans="2:3" x14ac:dyDescent="0.25">
      <c r="B2864" s="257">
        <v>2801</v>
      </c>
      <c r="C2864" s="256">
        <v>109.01241647819872</v>
      </c>
    </row>
    <row r="2865" spans="2:3" x14ac:dyDescent="0.25">
      <c r="B2865" s="257">
        <v>2802</v>
      </c>
      <c r="C2865" s="256">
        <v>127.20719402032353</v>
      </c>
    </row>
    <row r="2866" spans="2:3" x14ac:dyDescent="0.25">
      <c r="B2866" s="257">
        <v>2803</v>
      </c>
      <c r="C2866" s="256">
        <v>119.45099499240192</v>
      </c>
    </row>
    <row r="2867" spans="2:3" x14ac:dyDescent="0.25">
      <c r="B2867" s="257">
        <v>2804</v>
      </c>
      <c r="C2867" s="256">
        <v>159.21226301375106</v>
      </c>
    </row>
    <row r="2868" spans="2:3" x14ac:dyDescent="0.25">
      <c r="B2868" s="257">
        <v>2805</v>
      </c>
      <c r="C2868" s="256">
        <v>116.80169782922208</v>
      </c>
    </row>
    <row r="2869" spans="2:3" x14ac:dyDescent="0.25">
      <c r="B2869" s="257">
        <v>2806</v>
      </c>
      <c r="C2869" s="256">
        <v>100.59878073458292</v>
      </c>
    </row>
    <row r="2870" spans="2:3" x14ac:dyDescent="0.25">
      <c r="B2870" s="257">
        <v>2807</v>
      </c>
      <c r="C2870" s="256">
        <v>116.04658167911835</v>
      </c>
    </row>
    <row r="2871" spans="2:3" x14ac:dyDescent="0.25">
      <c r="B2871" s="257">
        <v>2808</v>
      </c>
      <c r="C2871" s="256">
        <v>114.61175834658584</v>
      </c>
    </row>
    <row r="2872" spans="2:3" x14ac:dyDescent="0.25">
      <c r="B2872" s="257">
        <v>2809</v>
      </c>
      <c r="C2872" s="256">
        <v>129.92104694642589</v>
      </c>
    </row>
    <row r="2873" spans="2:3" x14ac:dyDescent="0.25">
      <c r="B2873" s="257">
        <v>2810</v>
      </c>
      <c r="C2873" s="256">
        <v>141.33704551865529</v>
      </c>
    </row>
    <row r="2874" spans="2:3" x14ac:dyDescent="0.25">
      <c r="B2874" s="257">
        <v>2811</v>
      </c>
      <c r="C2874" s="256">
        <v>110.5508134503177</v>
      </c>
    </row>
    <row r="2875" spans="2:3" x14ac:dyDescent="0.25">
      <c r="B2875" s="257">
        <v>2812</v>
      </c>
      <c r="C2875" s="256">
        <v>100.53034869768746</v>
      </c>
    </row>
    <row r="2876" spans="2:3" x14ac:dyDescent="0.25">
      <c r="B2876" s="257">
        <v>2813</v>
      </c>
      <c r="C2876" s="256">
        <v>133.19528787411753</v>
      </c>
    </row>
    <row r="2877" spans="2:3" x14ac:dyDescent="0.25">
      <c r="B2877" s="257">
        <v>2814</v>
      </c>
      <c r="C2877" s="256">
        <v>126.01600338395276</v>
      </c>
    </row>
    <row r="2878" spans="2:3" x14ac:dyDescent="0.25">
      <c r="B2878" s="257">
        <v>2815</v>
      </c>
      <c r="C2878" s="256">
        <v>100.89377183428496</v>
      </c>
    </row>
    <row r="2879" spans="2:3" x14ac:dyDescent="0.25">
      <c r="B2879" s="257">
        <v>2816</v>
      </c>
      <c r="C2879" s="256">
        <v>99.332324356328741</v>
      </c>
    </row>
    <row r="2880" spans="2:3" x14ac:dyDescent="0.25">
      <c r="B2880" s="257">
        <v>2817</v>
      </c>
      <c r="C2880" s="256">
        <v>145.103003567352</v>
      </c>
    </row>
    <row r="2881" spans="2:3" x14ac:dyDescent="0.25">
      <c r="B2881" s="257">
        <v>2818</v>
      </c>
      <c r="C2881" s="256">
        <v>117.74576043591718</v>
      </c>
    </row>
    <row r="2882" spans="2:3" x14ac:dyDescent="0.25">
      <c r="B2882" s="257">
        <v>2819</v>
      </c>
      <c r="C2882" s="256">
        <v>160.87286767465429</v>
      </c>
    </row>
    <row r="2883" spans="2:3" x14ac:dyDescent="0.25">
      <c r="B2883" s="257">
        <v>2820</v>
      </c>
      <c r="C2883" s="256">
        <v>183.64201226491275</v>
      </c>
    </row>
    <row r="2884" spans="2:3" x14ac:dyDescent="0.25">
      <c r="B2884" s="257">
        <v>2821</v>
      </c>
      <c r="C2884" s="256">
        <v>92.401857307676323</v>
      </c>
    </row>
    <row r="2885" spans="2:3" x14ac:dyDescent="0.25">
      <c r="B2885" s="257">
        <v>2822</v>
      </c>
      <c r="C2885" s="256">
        <v>100.40008338420799</v>
      </c>
    </row>
    <row r="2886" spans="2:3" x14ac:dyDescent="0.25">
      <c r="B2886" s="257">
        <v>2823</v>
      </c>
      <c r="C2886" s="256">
        <v>129.18448794880709</v>
      </c>
    </row>
    <row r="2887" spans="2:3" x14ac:dyDescent="0.25">
      <c r="B2887" s="257">
        <v>2824</v>
      </c>
      <c r="C2887" s="256">
        <v>150.91646200848027</v>
      </c>
    </row>
    <row r="2888" spans="2:3" x14ac:dyDescent="0.25">
      <c r="B2888" s="257">
        <v>2825</v>
      </c>
      <c r="C2888" s="256">
        <v>131.07595192192133</v>
      </c>
    </row>
    <row r="2889" spans="2:3" x14ac:dyDescent="0.25">
      <c r="B2889" s="257">
        <v>2826</v>
      </c>
      <c r="C2889" s="256">
        <v>132.40298958969802</v>
      </c>
    </row>
    <row r="2890" spans="2:3" x14ac:dyDescent="0.25">
      <c r="B2890" s="257">
        <v>2827</v>
      </c>
      <c r="C2890" s="256">
        <v>100.12041229503035</v>
      </c>
    </row>
    <row r="2891" spans="2:3" x14ac:dyDescent="0.25">
      <c r="B2891" s="257">
        <v>2828</v>
      </c>
      <c r="C2891" s="256">
        <v>135.14405541875831</v>
      </c>
    </row>
    <row r="2892" spans="2:3" x14ac:dyDescent="0.25">
      <c r="B2892" s="257">
        <v>2829</v>
      </c>
      <c r="C2892" s="256">
        <v>117.95888260540842</v>
      </c>
    </row>
    <row r="2893" spans="2:3" x14ac:dyDescent="0.25">
      <c r="B2893" s="257">
        <v>2830</v>
      </c>
      <c r="C2893" s="256">
        <v>121.49294876230731</v>
      </c>
    </row>
    <row r="2894" spans="2:3" x14ac:dyDescent="0.25">
      <c r="B2894" s="257">
        <v>2831</v>
      </c>
      <c r="C2894" s="256">
        <v>112.92049548512564</v>
      </c>
    </row>
    <row r="2895" spans="2:3" x14ac:dyDescent="0.25">
      <c r="B2895" s="257">
        <v>2832</v>
      </c>
      <c r="C2895" s="256">
        <v>165.19658411897521</v>
      </c>
    </row>
    <row r="2896" spans="2:3" x14ac:dyDescent="0.25">
      <c r="B2896" s="257">
        <v>2833</v>
      </c>
      <c r="C2896" s="256">
        <v>112.1501651763831</v>
      </c>
    </row>
    <row r="2897" spans="2:3" x14ac:dyDescent="0.25">
      <c r="B2897" s="257">
        <v>2834</v>
      </c>
      <c r="C2897" s="256">
        <v>110.91850394587452</v>
      </c>
    </row>
    <row r="2898" spans="2:3" x14ac:dyDescent="0.25">
      <c r="B2898" s="257">
        <v>2835</v>
      </c>
      <c r="C2898" s="256">
        <v>170.82170658685649</v>
      </c>
    </row>
    <row r="2899" spans="2:3" x14ac:dyDescent="0.25">
      <c r="B2899" s="257">
        <v>2836</v>
      </c>
      <c r="C2899" s="256">
        <v>129.85431789776598</v>
      </c>
    </row>
    <row r="2900" spans="2:3" x14ac:dyDescent="0.25">
      <c r="B2900" s="257">
        <v>2837</v>
      </c>
      <c r="C2900" s="256">
        <v>150.08481091257451</v>
      </c>
    </row>
    <row r="2901" spans="2:3" x14ac:dyDescent="0.25">
      <c r="B2901" s="257">
        <v>2838</v>
      </c>
      <c r="C2901" s="256">
        <v>165.99588681875323</v>
      </c>
    </row>
    <row r="2902" spans="2:3" x14ac:dyDescent="0.25">
      <c r="B2902" s="257">
        <v>2839</v>
      </c>
      <c r="C2902" s="256">
        <v>151.54089378303672</v>
      </c>
    </row>
    <row r="2903" spans="2:3" x14ac:dyDescent="0.25">
      <c r="B2903" s="257">
        <v>2840</v>
      </c>
      <c r="C2903" s="256">
        <v>106.81917567312459</v>
      </c>
    </row>
    <row r="2904" spans="2:3" x14ac:dyDescent="0.25">
      <c r="B2904" s="257">
        <v>2841</v>
      </c>
      <c r="C2904" s="256">
        <v>94.684397431145882</v>
      </c>
    </row>
    <row r="2905" spans="2:3" x14ac:dyDescent="0.25">
      <c r="B2905" s="257">
        <v>2842</v>
      </c>
      <c r="C2905" s="256">
        <v>90.578950798659577</v>
      </c>
    </row>
    <row r="2906" spans="2:3" x14ac:dyDescent="0.25">
      <c r="B2906" s="257">
        <v>2843</v>
      </c>
      <c r="C2906" s="256">
        <v>94.479000557136857</v>
      </c>
    </row>
    <row r="2907" spans="2:3" x14ac:dyDescent="0.25">
      <c r="B2907" s="257">
        <v>2844</v>
      </c>
      <c r="C2907" s="256">
        <v>124.30836375663091</v>
      </c>
    </row>
    <row r="2908" spans="2:3" x14ac:dyDescent="0.25">
      <c r="B2908" s="257">
        <v>2845</v>
      </c>
      <c r="C2908" s="256">
        <v>137.97668445237744</v>
      </c>
    </row>
    <row r="2909" spans="2:3" x14ac:dyDescent="0.25">
      <c r="B2909" s="257">
        <v>2846</v>
      </c>
      <c r="C2909" s="256">
        <v>92.638873817291284</v>
      </c>
    </row>
    <row r="2910" spans="2:3" x14ac:dyDescent="0.25">
      <c r="B2910" s="257">
        <v>2847</v>
      </c>
      <c r="C2910" s="256">
        <v>101.95203160313508</v>
      </c>
    </row>
    <row r="2911" spans="2:3" x14ac:dyDescent="0.25">
      <c r="B2911" s="257">
        <v>2848</v>
      </c>
      <c r="C2911" s="256">
        <v>145.6983065794208</v>
      </c>
    </row>
    <row r="2912" spans="2:3" x14ac:dyDescent="0.25">
      <c r="B2912" s="257">
        <v>2849</v>
      </c>
      <c r="C2912" s="256">
        <v>91.976573616486576</v>
      </c>
    </row>
    <row r="2913" spans="2:3" x14ac:dyDescent="0.25">
      <c r="B2913" s="257">
        <v>2850</v>
      </c>
      <c r="C2913" s="256">
        <v>90.844229670215455</v>
      </c>
    </row>
    <row r="2914" spans="2:3" x14ac:dyDescent="0.25">
      <c r="B2914" s="257">
        <v>2851</v>
      </c>
      <c r="C2914" s="256">
        <v>84.342626350322817</v>
      </c>
    </row>
    <row r="2915" spans="2:3" x14ac:dyDescent="0.25">
      <c r="B2915" s="257">
        <v>2852</v>
      </c>
      <c r="C2915" s="256">
        <v>129.03897344610149</v>
      </c>
    </row>
    <row r="2916" spans="2:3" x14ac:dyDescent="0.25">
      <c r="B2916" s="257">
        <v>2853</v>
      </c>
      <c r="C2916" s="256">
        <v>126.3672295495621</v>
      </c>
    </row>
    <row r="2917" spans="2:3" x14ac:dyDescent="0.25">
      <c r="B2917" s="257">
        <v>2854</v>
      </c>
      <c r="C2917" s="256">
        <v>124.39888288720888</v>
      </c>
    </row>
    <row r="2918" spans="2:3" x14ac:dyDescent="0.25">
      <c r="B2918" s="257">
        <v>2855</v>
      </c>
      <c r="C2918" s="256">
        <v>132.01212527729382</v>
      </c>
    </row>
    <row r="2919" spans="2:3" x14ac:dyDescent="0.25">
      <c r="B2919" s="257">
        <v>2856</v>
      </c>
      <c r="C2919" s="256">
        <v>104.11914263133144</v>
      </c>
    </row>
    <row r="2920" spans="2:3" x14ac:dyDescent="0.25">
      <c r="B2920" s="257">
        <v>2857</v>
      </c>
      <c r="C2920" s="256">
        <v>100.5503035005169</v>
      </c>
    </row>
    <row r="2921" spans="2:3" x14ac:dyDescent="0.25">
      <c r="B2921" s="257">
        <v>2858</v>
      </c>
      <c r="C2921" s="256">
        <v>129.46326893035138</v>
      </c>
    </row>
    <row r="2922" spans="2:3" x14ac:dyDescent="0.25">
      <c r="B2922" s="257">
        <v>2859</v>
      </c>
      <c r="C2922" s="256">
        <v>135.74593644501644</v>
      </c>
    </row>
    <row r="2923" spans="2:3" x14ac:dyDescent="0.25">
      <c r="B2923" s="257">
        <v>2860</v>
      </c>
      <c r="C2923" s="256">
        <v>90.54323713229266</v>
      </c>
    </row>
    <row r="2924" spans="2:3" x14ac:dyDescent="0.25">
      <c r="B2924" s="257">
        <v>2861</v>
      </c>
      <c r="C2924" s="256">
        <v>99.35070004589079</v>
      </c>
    </row>
    <row r="2925" spans="2:3" x14ac:dyDescent="0.25">
      <c r="B2925" s="257">
        <v>2862</v>
      </c>
      <c r="C2925" s="256">
        <v>117.7961556650116</v>
      </c>
    </row>
    <row r="2926" spans="2:3" x14ac:dyDescent="0.25">
      <c r="B2926" s="257">
        <v>2863</v>
      </c>
      <c r="C2926" s="256">
        <v>140.76086477739221</v>
      </c>
    </row>
    <row r="2927" spans="2:3" x14ac:dyDescent="0.25">
      <c r="B2927" s="257">
        <v>2864</v>
      </c>
      <c r="C2927" s="256">
        <v>112.19292490827378</v>
      </c>
    </row>
    <row r="2928" spans="2:3" x14ac:dyDescent="0.25">
      <c r="B2928" s="257">
        <v>2865</v>
      </c>
      <c r="C2928" s="256">
        <v>112.62915424956753</v>
      </c>
    </row>
    <row r="2929" spans="2:3" x14ac:dyDescent="0.25">
      <c r="B2929" s="257">
        <v>2866</v>
      </c>
      <c r="C2929" s="256">
        <v>120.14083408673255</v>
      </c>
    </row>
    <row r="2930" spans="2:3" x14ac:dyDescent="0.25">
      <c r="B2930" s="257">
        <v>2867</v>
      </c>
      <c r="C2930" s="256">
        <v>78.50396597850758</v>
      </c>
    </row>
    <row r="2931" spans="2:3" x14ac:dyDescent="0.25">
      <c r="B2931" s="257">
        <v>2868</v>
      </c>
      <c r="C2931" s="256">
        <v>144.91130399046364</v>
      </c>
    </row>
    <row r="2932" spans="2:3" x14ac:dyDescent="0.25">
      <c r="B2932" s="257">
        <v>2869</v>
      </c>
      <c r="C2932" s="256">
        <v>131.82167684398448</v>
      </c>
    </row>
    <row r="2933" spans="2:3" x14ac:dyDescent="0.25">
      <c r="B2933" s="257">
        <v>2870</v>
      </c>
      <c r="C2933" s="256">
        <v>149.50520970046159</v>
      </c>
    </row>
    <row r="2934" spans="2:3" x14ac:dyDescent="0.25">
      <c r="B2934" s="257">
        <v>2871</v>
      </c>
      <c r="C2934" s="256">
        <v>141.45340870927498</v>
      </c>
    </row>
    <row r="2935" spans="2:3" x14ac:dyDescent="0.25">
      <c r="B2935" s="257">
        <v>2872</v>
      </c>
      <c r="C2935" s="256">
        <v>126.54510091881076</v>
      </c>
    </row>
    <row r="2936" spans="2:3" x14ac:dyDescent="0.25">
      <c r="B2936" s="257">
        <v>2873</v>
      </c>
      <c r="C2936" s="256">
        <v>119.68565476844256</v>
      </c>
    </row>
    <row r="2937" spans="2:3" x14ac:dyDescent="0.25">
      <c r="B2937" s="257">
        <v>2874</v>
      </c>
      <c r="C2937" s="256">
        <v>146.80873923264969</v>
      </c>
    </row>
    <row r="2938" spans="2:3" x14ac:dyDescent="0.25">
      <c r="B2938" s="257">
        <v>2875</v>
      </c>
      <c r="C2938" s="256">
        <v>131.76037995031129</v>
      </c>
    </row>
    <row r="2939" spans="2:3" x14ac:dyDescent="0.25">
      <c r="B2939" s="257">
        <v>2876</v>
      </c>
      <c r="C2939" s="256">
        <v>166.4697748071643</v>
      </c>
    </row>
    <row r="2940" spans="2:3" x14ac:dyDescent="0.25">
      <c r="B2940" s="257">
        <v>2877</v>
      </c>
      <c r="C2940" s="256">
        <v>129.4797186925226</v>
      </c>
    </row>
    <row r="2941" spans="2:3" x14ac:dyDescent="0.25">
      <c r="B2941" s="257">
        <v>2878</v>
      </c>
      <c r="C2941" s="256">
        <v>110.82698963038717</v>
      </c>
    </row>
    <row r="2942" spans="2:3" x14ac:dyDescent="0.25">
      <c r="B2942" s="257">
        <v>2879</v>
      </c>
      <c r="C2942" s="256">
        <v>127.88538169351114</v>
      </c>
    </row>
    <row r="2943" spans="2:3" x14ac:dyDescent="0.25">
      <c r="B2943" s="257">
        <v>2880</v>
      </c>
      <c r="C2943" s="256">
        <v>148.02696823737406</v>
      </c>
    </row>
    <row r="2944" spans="2:3" x14ac:dyDescent="0.25">
      <c r="B2944" s="257">
        <v>2881</v>
      </c>
      <c r="C2944" s="256">
        <v>151.68182072715842</v>
      </c>
    </row>
    <row r="2945" spans="2:3" x14ac:dyDescent="0.25">
      <c r="B2945" s="257">
        <v>2882</v>
      </c>
      <c r="C2945" s="256">
        <v>127.83583352129394</v>
      </c>
    </row>
    <row r="2946" spans="2:3" x14ac:dyDescent="0.25">
      <c r="B2946" s="257">
        <v>2883</v>
      </c>
      <c r="C2946" s="256">
        <v>113.04743488650973</v>
      </c>
    </row>
    <row r="2947" spans="2:3" x14ac:dyDescent="0.25">
      <c r="B2947" s="257">
        <v>2884</v>
      </c>
      <c r="C2947" s="256">
        <v>112.67598512444305</v>
      </c>
    </row>
    <row r="2948" spans="2:3" x14ac:dyDescent="0.25">
      <c r="B2948" s="257">
        <v>2885</v>
      </c>
      <c r="C2948" s="256">
        <v>127.05041669665249</v>
      </c>
    </row>
    <row r="2949" spans="2:3" x14ac:dyDescent="0.25">
      <c r="B2949" s="257">
        <v>2886</v>
      </c>
      <c r="C2949" s="256">
        <v>131.01821311057512</v>
      </c>
    </row>
    <row r="2950" spans="2:3" x14ac:dyDescent="0.25">
      <c r="B2950" s="257">
        <v>2887</v>
      </c>
      <c r="C2950" s="256">
        <v>103.10774350977286</v>
      </c>
    </row>
    <row r="2951" spans="2:3" x14ac:dyDescent="0.25">
      <c r="B2951" s="257">
        <v>2888</v>
      </c>
      <c r="C2951" s="256">
        <v>110.06383978590932</v>
      </c>
    </row>
    <row r="2952" spans="2:3" x14ac:dyDescent="0.25">
      <c r="B2952" s="257">
        <v>2889</v>
      </c>
      <c r="C2952" s="256">
        <v>124.81697648200458</v>
      </c>
    </row>
    <row r="2953" spans="2:3" x14ac:dyDescent="0.25">
      <c r="B2953" s="257">
        <v>2890</v>
      </c>
      <c r="C2953" s="256">
        <v>84.432765849284834</v>
      </c>
    </row>
    <row r="2954" spans="2:3" x14ac:dyDescent="0.25">
      <c r="B2954" s="257">
        <v>2891</v>
      </c>
      <c r="C2954" s="256">
        <v>83.528556562824292</v>
      </c>
    </row>
    <row r="2955" spans="2:3" x14ac:dyDescent="0.25">
      <c r="B2955" s="257">
        <v>2892</v>
      </c>
      <c r="C2955" s="256">
        <v>71.85358736448454</v>
      </c>
    </row>
    <row r="2956" spans="2:3" x14ac:dyDescent="0.25">
      <c r="B2956" s="257">
        <v>2893</v>
      </c>
      <c r="C2956" s="256">
        <v>149.86899861106704</v>
      </c>
    </row>
    <row r="2957" spans="2:3" x14ac:dyDescent="0.25">
      <c r="B2957" s="257">
        <v>2894</v>
      </c>
      <c r="C2957" s="256">
        <v>152.41975593133407</v>
      </c>
    </row>
    <row r="2958" spans="2:3" x14ac:dyDescent="0.25">
      <c r="B2958" s="257">
        <v>2895</v>
      </c>
      <c r="C2958" s="256">
        <v>143.88138247542867</v>
      </c>
    </row>
    <row r="2959" spans="2:3" x14ac:dyDescent="0.25">
      <c r="B2959" s="257">
        <v>2896</v>
      </c>
      <c r="C2959" s="256">
        <v>114.19121535262046</v>
      </c>
    </row>
    <row r="2960" spans="2:3" x14ac:dyDescent="0.25">
      <c r="B2960" s="257">
        <v>2897</v>
      </c>
      <c r="C2960" s="256">
        <v>96.549248696031924</v>
      </c>
    </row>
    <row r="2961" spans="2:3" x14ac:dyDescent="0.25">
      <c r="B2961" s="257">
        <v>2898</v>
      </c>
      <c r="C2961" s="256">
        <v>119.80065510661704</v>
      </c>
    </row>
    <row r="2962" spans="2:3" x14ac:dyDescent="0.25">
      <c r="B2962" s="257">
        <v>2899</v>
      </c>
      <c r="C2962" s="256">
        <v>130.9650118134075</v>
      </c>
    </row>
    <row r="2963" spans="2:3" x14ac:dyDescent="0.25">
      <c r="B2963" s="257">
        <v>2900</v>
      </c>
      <c r="C2963" s="256">
        <v>107.12154500561849</v>
      </c>
    </row>
    <row r="2964" spans="2:3" x14ac:dyDescent="0.25">
      <c r="B2964" s="257">
        <v>2901</v>
      </c>
      <c r="C2964" s="256">
        <v>98.648267750815563</v>
      </c>
    </row>
    <row r="2965" spans="2:3" x14ac:dyDescent="0.25">
      <c r="B2965" s="257">
        <v>2902</v>
      </c>
      <c r="C2965" s="256">
        <v>138.44802658558564</v>
      </c>
    </row>
    <row r="2966" spans="2:3" x14ac:dyDescent="0.25">
      <c r="B2966" s="257">
        <v>2903</v>
      </c>
      <c r="C2966" s="256">
        <v>154.75308341515492</v>
      </c>
    </row>
    <row r="2967" spans="2:3" x14ac:dyDescent="0.25">
      <c r="B2967" s="257">
        <v>2904</v>
      </c>
      <c r="C2967" s="256">
        <v>86.846605354811558</v>
      </c>
    </row>
    <row r="2968" spans="2:3" x14ac:dyDescent="0.25">
      <c r="B2968" s="257">
        <v>2905</v>
      </c>
      <c r="C2968" s="256">
        <v>114.23639117085659</v>
      </c>
    </row>
    <row r="2969" spans="2:3" x14ac:dyDescent="0.25">
      <c r="B2969" s="257">
        <v>2906</v>
      </c>
      <c r="C2969" s="256">
        <v>116.40077869110223</v>
      </c>
    </row>
    <row r="2970" spans="2:3" x14ac:dyDescent="0.25">
      <c r="B2970" s="257">
        <v>2907</v>
      </c>
      <c r="C2970" s="256">
        <v>141.95729269004798</v>
      </c>
    </row>
    <row r="2971" spans="2:3" x14ac:dyDescent="0.25">
      <c r="B2971" s="257">
        <v>2908</v>
      </c>
      <c r="C2971" s="256">
        <v>148.70832311539232</v>
      </c>
    </row>
    <row r="2972" spans="2:3" x14ac:dyDescent="0.25">
      <c r="B2972" s="257">
        <v>2909</v>
      </c>
      <c r="C2972" s="256">
        <v>133.42857657838229</v>
      </c>
    </row>
    <row r="2973" spans="2:3" x14ac:dyDescent="0.25">
      <c r="B2973" s="257">
        <v>2910</v>
      </c>
      <c r="C2973" s="256">
        <v>145.13735134147771</v>
      </c>
    </row>
    <row r="2974" spans="2:3" x14ac:dyDescent="0.25">
      <c r="B2974" s="257">
        <v>2911</v>
      </c>
      <c r="C2974" s="256">
        <v>103.05814970263597</v>
      </c>
    </row>
    <row r="2975" spans="2:3" x14ac:dyDescent="0.25">
      <c r="B2975" s="257">
        <v>2912</v>
      </c>
      <c r="C2975" s="256">
        <v>123.49429328287177</v>
      </c>
    </row>
    <row r="2976" spans="2:3" x14ac:dyDescent="0.25">
      <c r="B2976" s="257">
        <v>2913</v>
      </c>
      <c r="C2976" s="256">
        <v>98.921010916673666</v>
      </c>
    </row>
    <row r="2977" spans="2:3" x14ac:dyDescent="0.25">
      <c r="B2977" s="257">
        <v>2914</v>
      </c>
      <c r="C2977" s="256">
        <v>130.85743480263585</v>
      </c>
    </row>
    <row r="2978" spans="2:3" x14ac:dyDescent="0.25">
      <c r="B2978" s="257">
        <v>2915</v>
      </c>
      <c r="C2978" s="256">
        <v>111.89004493553161</v>
      </c>
    </row>
    <row r="2979" spans="2:3" x14ac:dyDescent="0.25">
      <c r="B2979" s="257">
        <v>2916</v>
      </c>
      <c r="C2979" s="256">
        <v>94.914665570051625</v>
      </c>
    </row>
    <row r="2980" spans="2:3" x14ac:dyDescent="0.25">
      <c r="B2980" s="257">
        <v>2917</v>
      </c>
      <c r="C2980" s="256">
        <v>74.675216235850883</v>
      </c>
    </row>
    <row r="2981" spans="2:3" x14ac:dyDescent="0.25">
      <c r="B2981" s="257">
        <v>2918</v>
      </c>
      <c r="C2981" s="256">
        <v>122.89642092709092</v>
      </c>
    </row>
    <row r="2982" spans="2:3" x14ac:dyDescent="0.25">
      <c r="B2982" s="257">
        <v>2919</v>
      </c>
      <c r="C2982" s="256">
        <v>71.544618574814876</v>
      </c>
    </row>
    <row r="2983" spans="2:3" x14ac:dyDescent="0.25">
      <c r="B2983" s="257">
        <v>2920</v>
      </c>
      <c r="C2983" s="256">
        <v>104.15885121060828</v>
      </c>
    </row>
    <row r="2984" spans="2:3" x14ac:dyDescent="0.25">
      <c r="B2984" s="257">
        <v>2921</v>
      </c>
      <c r="C2984" s="256">
        <v>130.59897547831474</v>
      </c>
    </row>
    <row r="2985" spans="2:3" x14ac:dyDescent="0.25">
      <c r="B2985" s="257">
        <v>2922</v>
      </c>
      <c r="C2985" s="256">
        <v>117.99072129284032</v>
      </c>
    </row>
    <row r="2986" spans="2:3" x14ac:dyDescent="0.25">
      <c r="B2986" s="257">
        <v>2923</v>
      </c>
      <c r="C2986" s="256">
        <v>116.27944268648952</v>
      </c>
    </row>
    <row r="2987" spans="2:3" x14ac:dyDescent="0.25">
      <c r="B2987" s="257">
        <v>2924</v>
      </c>
      <c r="C2987" s="256">
        <v>155.10502230416276</v>
      </c>
    </row>
    <row r="2988" spans="2:3" x14ac:dyDescent="0.25">
      <c r="B2988" s="257">
        <v>2925</v>
      </c>
      <c r="C2988" s="256">
        <v>162.818671066365</v>
      </c>
    </row>
    <row r="2989" spans="2:3" x14ac:dyDescent="0.25">
      <c r="B2989" s="257">
        <v>2926</v>
      </c>
      <c r="C2989" s="256">
        <v>95.533826359159264</v>
      </c>
    </row>
    <row r="2990" spans="2:3" x14ac:dyDescent="0.25">
      <c r="B2990" s="257">
        <v>2927</v>
      </c>
      <c r="C2990" s="256">
        <v>108.91408303707303</v>
      </c>
    </row>
    <row r="2991" spans="2:3" x14ac:dyDescent="0.25">
      <c r="B2991" s="257">
        <v>2928</v>
      </c>
      <c r="C2991" s="256">
        <v>91.875425161747472</v>
      </c>
    </row>
    <row r="2992" spans="2:3" x14ac:dyDescent="0.25">
      <c r="B2992" s="257">
        <v>2929</v>
      </c>
      <c r="C2992" s="256">
        <v>131.02857880439922</v>
      </c>
    </row>
    <row r="2993" spans="2:3" x14ac:dyDescent="0.25">
      <c r="B2993" s="257">
        <v>2930</v>
      </c>
      <c r="C2993" s="256">
        <v>119.48043620238448</v>
      </c>
    </row>
    <row r="2994" spans="2:3" x14ac:dyDescent="0.25">
      <c r="B2994" s="257">
        <v>2931</v>
      </c>
      <c r="C2994" s="256">
        <v>110.70140276760563</v>
      </c>
    </row>
    <row r="2995" spans="2:3" x14ac:dyDescent="0.25">
      <c r="B2995" s="257">
        <v>2932</v>
      </c>
      <c r="C2995" s="256">
        <v>74.610480545835969</v>
      </c>
    </row>
    <row r="2996" spans="2:3" x14ac:dyDescent="0.25">
      <c r="B2996" s="257">
        <v>2933</v>
      </c>
      <c r="C2996" s="256">
        <v>106.34619653739712</v>
      </c>
    </row>
    <row r="2997" spans="2:3" x14ac:dyDescent="0.25">
      <c r="B2997" s="257">
        <v>2934</v>
      </c>
      <c r="C2997" s="256">
        <v>137.10504821689119</v>
      </c>
    </row>
    <row r="2998" spans="2:3" x14ac:dyDescent="0.25">
      <c r="B2998" s="257">
        <v>2935</v>
      </c>
      <c r="C2998" s="256">
        <v>118.13153947474353</v>
      </c>
    </row>
    <row r="2999" spans="2:3" x14ac:dyDescent="0.25">
      <c r="B2999" s="257">
        <v>2936</v>
      </c>
      <c r="C2999" s="256">
        <v>118.6993252918232</v>
      </c>
    </row>
    <row r="3000" spans="2:3" x14ac:dyDescent="0.25">
      <c r="B3000" s="257">
        <v>2937</v>
      </c>
      <c r="C3000" s="256">
        <v>86.972841277377341</v>
      </c>
    </row>
    <row r="3001" spans="2:3" x14ac:dyDescent="0.25">
      <c r="B3001" s="257">
        <v>2938</v>
      </c>
      <c r="C3001" s="256">
        <v>151.03160973615459</v>
      </c>
    </row>
    <row r="3002" spans="2:3" x14ac:dyDescent="0.25">
      <c r="B3002" s="257">
        <v>2939</v>
      </c>
      <c r="C3002" s="256">
        <v>121.76869795795267</v>
      </c>
    </row>
    <row r="3003" spans="2:3" x14ac:dyDescent="0.25">
      <c r="B3003" s="257">
        <v>2940</v>
      </c>
      <c r="C3003" s="256">
        <v>116.65885373779039</v>
      </c>
    </row>
    <row r="3004" spans="2:3" x14ac:dyDescent="0.25">
      <c r="B3004" s="257">
        <v>2941</v>
      </c>
      <c r="C3004" s="256">
        <v>93.292940358940086</v>
      </c>
    </row>
    <row r="3005" spans="2:3" x14ac:dyDescent="0.25">
      <c r="B3005" s="257">
        <v>2942</v>
      </c>
      <c r="C3005" s="256">
        <v>107.23471731456218</v>
      </c>
    </row>
    <row r="3006" spans="2:3" x14ac:dyDescent="0.25">
      <c r="B3006" s="257">
        <v>2943</v>
      </c>
      <c r="C3006" s="256">
        <v>118.02447307006074</v>
      </c>
    </row>
    <row r="3007" spans="2:3" x14ac:dyDescent="0.25">
      <c r="B3007" s="257">
        <v>2944</v>
      </c>
      <c r="C3007" s="256">
        <v>83.843796648367004</v>
      </c>
    </row>
    <row r="3008" spans="2:3" x14ac:dyDescent="0.25">
      <c r="B3008" s="257">
        <v>2945</v>
      </c>
      <c r="C3008" s="256">
        <v>131.39208895242922</v>
      </c>
    </row>
    <row r="3009" spans="2:3" x14ac:dyDescent="0.25">
      <c r="B3009" s="257">
        <v>2946</v>
      </c>
      <c r="C3009" s="256">
        <v>104.33619682993407</v>
      </c>
    </row>
    <row r="3010" spans="2:3" x14ac:dyDescent="0.25">
      <c r="B3010" s="257">
        <v>2947</v>
      </c>
      <c r="C3010" s="256">
        <v>86.64064567915517</v>
      </c>
    </row>
    <row r="3011" spans="2:3" x14ac:dyDescent="0.25">
      <c r="B3011" s="257">
        <v>2948</v>
      </c>
      <c r="C3011" s="256">
        <v>147.00658903455974</v>
      </c>
    </row>
    <row r="3012" spans="2:3" x14ac:dyDescent="0.25">
      <c r="B3012" s="257">
        <v>2949</v>
      </c>
      <c r="C3012" s="256">
        <v>158.65213135032687</v>
      </c>
    </row>
    <row r="3013" spans="2:3" x14ac:dyDescent="0.25">
      <c r="B3013" s="257">
        <v>2950</v>
      </c>
      <c r="C3013" s="256">
        <v>118.85987054883421</v>
      </c>
    </row>
    <row r="3014" spans="2:3" x14ac:dyDescent="0.25">
      <c r="B3014" s="257">
        <v>2951</v>
      </c>
      <c r="C3014" s="256">
        <v>59.401340471997223</v>
      </c>
    </row>
    <row r="3015" spans="2:3" x14ac:dyDescent="0.25">
      <c r="B3015" s="257">
        <v>2952</v>
      </c>
      <c r="C3015" s="256">
        <v>127.85679771354987</v>
      </c>
    </row>
    <row r="3016" spans="2:3" x14ac:dyDescent="0.25">
      <c r="B3016" s="257">
        <v>2953</v>
      </c>
      <c r="C3016" s="256">
        <v>127.26583132941292</v>
      </c>
    </row>
    <row r="3017" spans="2:3" x14ac:dyDescent="0.25">
      <c r="B3017" s="257">
        <v>2954</v>
      </c>
      <c r="C3017" s="256">
        <v>103.29650166044954</v>
      </c>
    </row>
    <row r="3018" spans="2:3" x14ac:dyDescent="0.25">
      <c r="B3018" s="257">
        <v>2955</v>
      </c>
      <c r="C3018" s="256">
        <v>130.70867346315185</v>
      </c>
    </row>
    <row r="3019" spans="2:3" x14ac:dyDescent="0.25">
      <c r="B3019" s="257">
        <v>2956</v>
      </c>
      <c r="C3019" s="256">
        <v>108.76421873808579</v>
      </c>
    </row>
    <row r="3020" spans="2:3" x14ac:dyDescent="0.25">
      <c r="B3020" s="257">
        <v>2957</v>
      </c>
      <c r="C3020" s="256">
        <v>86.585833011376167</v>
      </c>
    </row>
    <row r="3021" spans="2:3" x14ac:dyDescent="0.25">
      <c r="B3021" s="257">
        <v>2958</v>
      </c>
      <c r="C3021" s="256">
        <v>132.60714982388853</v>
      </c>
    </row>
    <row r="3022" spans="2:3" x14ac:dyDescent="0.25">
      <c r="B3022" s="257">
        <v>2959</v>
      </c>
      <c r="C3022" s="256">
        <v>150.92314874729576</v>
      </c>
    </row>
    <row r="3023" spans="2:3" x14ac:dyDescent="0.25">
      <c r="B3023" s="257">
        <v>2960</v>
      </c>
      <c r="C3023" s="256">
        <v>164.24001165616454</v>
      </c>
    </row>
    <row r="3024" spans="2:3" x14ac:dyDescent="0.25">
      <c r="B3024" s="257">
        <v>2961</v>
      </c>
      <c r="C3024" s="256">
        <v>86.828939681392598</v>
      </c>
    </row>
    <row r="3025" spans="2:3" x14ac:dyDescent="0.25">
      <c r="B3025" s="257">
        <v>2962</v>
      </c>
      <c r="C3025" s="256">
        <v>145.17931744608367</v>
      </c>
    </row>
    <row r="3026" spans="2:3" x14ac:dyDescent="0.25">
      <c r="B3026" s="257">
        <v>2963</v>
      </c>
      <c r="C3026" s="256">
        <v>94.434524206861255</v>
      </c>
    </row>
    <row r="3027" spans="2:3" x14ac:dyDescent="0.25">
      <c r="B3027" s="257">
        <v>2964</v>
      </c>
      <c r="C3027" s="256">
        <v>126.21908286590013</v>
      </c>
    </row>
    <row r="3028" spans="2:3" x14ac:dyDescent="0.25">
      <c r="B3028" s="257">
        <v>2965</v>
      </c>
      <c r="C3028" s="256">
        <v>84.773097129204345</v>
      </c>
    </row>
    <row r="3029" spans="2:3" x14ac:dyDescent="0.25">
      <c r="B3029" s="257">
        <v>2966</v>
      </c>
      <c r="C3029" s="256">
        <v>156.68283971580485</v>
      </c>
    </row>
    <row r="3030" spans="2:3" x14ac:dyDescent="0.25">
      <c r="B3030" s="257">
        <v>2967</v>
      </c>
      <c r="C3030" s="256">
        <v>150.82983059548351</v>
      </c>
    </row>
    <row r="3031" spans="2:3" x14ac:dyDescent="0.25">
      <c r="B3031" s="257">
        <v>2968</v>
      </c>
      <c r="C3031" s="256">
        <v>134.41579085054801</v>
      </c>
    </row>
    <row r="3032" spans="2:3" x14ac:dyDescent="0.25">
      <c r="B3032" s="257">
        <v>2969</v>
      </c>
      <c r="C3032" s="256">
        <v>118.16379167427367</v>
      </c>
    </row>
    <row r="3033" spans="2:3" x14ac:dyDescent="0.25">
      <c r="B3033" s="257">
        <v>2970</v>
      </c>
      <c r="C3033" s="256">
        <v>101.47746106401239</v>
      </c>
    </row>
    <row r="3034" spans="2:3" x14ac:dyDescent="0.25">
      <c r="B3034" s="257">
        <v>2971</v>
      </c>
      <c r="C3034" s="256">
        <v>133.68664129415453</v>
      </c>
    </row>
    <row r="3035" spans="2:3" x14ac:dyDescent="0.25">
      <c r="B3035" s="257">
        <v>2972</v>
      </c>
      <c r="C3035" s="256">
        <v>117.75835934922917</v>
      </c>
    </row>
    <row r="3036" spans="2:3" x14ac:dyDescent="0.25">
      <c r="B3036" s="257">
        <v>2973</v>
      </c>
      <c r="C3036" s="256">
        <v>134.69936642908561</v>
      </c>
    </row>
    <row r="3037" spans="2:3" x14ac:dyDescent="0.25">
      <c r="B3037" s="257">
        <v>2974</v>
      </c>
      <c r="C3037" s="256">
        <v>120.29130985865295</v>
      </c>
    </row>
    <row r="3038" spans="2:3" x14ac:dyDescent="0.25">
      <c r="B3038" s="257">
        <v>2975</v>
      </c>
      <c r="C3038" s="256">
        <v>97.734952394445941</v>
      </c>
    </row>
    <row r="3039" spans="2:3" x14ac:dyDescent="0.25">
      <c r="B3039" s="257">
        <v>2976</v>
      </c>
      <c r="C3039" s="256">
        <v>133.9578057581335</v>
      </c>
    </row>
    <row r="3040" spans="2:3" x14ac:dyDescent="0.25">
      <c r="B3040" s="257">
        <v>2977</v>
      </c>
      <c r="C3040" s="256">
        <v>159.70773213608211</v>
      </c>
    </row>
    <row r="3041" spans="2:3" x14ac:dyDescent="0.25">
      <c r="B3041" s="257">
        <v>2978</v>
      </c>
      <c r="C3041" s="256">
        <v>97.267032861804509</v>
      </c>
    </row>
    <row r="3042" spans="2:3" x14ac:dyDescent="0.25">
      <c r="B3042" s="257">
        <v>2979</v>
      </c>
      <c r="C3042" s="256">
        <v>100.99507572316944</v>
      </c>
    </row>
    <row r="3043" spans="2:3" x14ac:dyDescent="0.25">
      <c r="B3043" s="257">
        <v>2980</v>
      </c>
      <c r="C3043" s="256">
        <v>126.65449860263173</v>
      </c>
    </row>
    <row r="3044" spans="2:3" x14ac:dyDescent="0.25">
      <c r="B3044" s="257">
        <v>2981</v>
      </c>
      <c r="C3044" s="256">
        <v>92.53745421082948</v>
      </c>
    </row>
    <row r="3045" spans="2:3" x14ac:dyDescent="0.25">
      <c r="B3045" s="257">
        <v>2982</v>
      </c>
      <c r="C3045" s="256">
        <v>104.86275808846078</v>
      </c>
    </row>
    <row r="3046" spans="2:3" x14ac:dyDescent="0.25">
      <c r="B3046" s="257">
        <v>2983</v>
      </c>
      <c r="C3046" s="256">
        <v>102.8041612982248</v>
      </c>
    </row>
    <row r="3047" spans="2:3" x14ac:dyDescent="0.25">
      <c r="B3047" s="257">
        <v>2984</v>
      </c>
      <c r="C3047" s="256">
        <v>166.52002563019485</v>
      </c>
    </row>
    <row r="3048" spans="2:3" x14ac:dyDescent="0.25">
      <c r="B3048" s="257">
        <v>2985</v>
      </c>
      <c r="C3048" s="256">
        <v>100.8438936667288</v>
      </c>
    </row>
    <row r="3049" spans="2:3" x14ac:dyDescent="0.25">
      <c r="B3049" s="257">
        <v>2986</v>
      </c>
      <c r="C3049" s="256">
        <v>138.05954163445276</v>
      </c>
    </row>
    <row r="3050" spans="2:3" x14ac:dyDescent="0.25">
      <c r="B3050" s="257">
        <v>2987</v>
      </c>
      <c r="C3050" s="256">
        <v>147.53792614931305</v>
      </c>
    </row>
    <row r="3051" spans="2:3" x14ac:dyDescent="0.25">
      <c r="B3051" s="257">
        <v>2988</v>
      </c>
      <c r="C3051" s="256">
        <v>149.31464874446445</v>
      </c>
    </row>
    <row r="3052" spans="2:3" x14ac:dyDescent="0.25">
      <c r="B3052" s="257">
        <v>2989</v>
      </c>
      <c r="C3052" s="256">
        <v>101.89035715306602</v>
      </c>
    </row>
    <row r="3053" spans="2:3" x14ac:dyDescent="0.25">
      <c r="B3053" s="257">
        <v>2990</v>
      </c>
      <c r="C3053" s="256">
        <v>123.52036356768184</v>
      </c>
    </row>
    <row r="3054" spans="2:3" x14ac:dyDescent="0.25">
      <c r="B3054" s="257">
        <v>2991</v>
      </c>
      <c r="C3054" s="256">
        <v>152.43993179468472</v>
      </c>
    </row>
    <row r="3055" spans="2:3" x14ac:dyDescent="0.25">
      <c r="B3055" s="257">
        <v>2992</v>
      </c>
      <c r="C3055" s="256">
        <v>129.96992013067623</v>
      </c>
    </row>
    <row r="3056" spans="2:3" x14ac:dyDescent="0.25">
      <c r="B3056" s="257">
        <v>2993</v>
      </c>
      <c r="C3056" s="256">
        <v>115.42747234156566</v>
      </c>
    </row>
    <row r="3057" spans="2:3" x14ac:dyDescent="0.25">
      <c r="B3057" s="257">
        <v>2994</v>
      </c>
      <c r="C3057" s="256">
        <v>122.43343584685145</v>
      </c>
    </row>
    <row r="3058" spans="2:3" x14ac:dyDescent="0.25">
      <c r="B3058" s="257">
        <v>2995</v>
      </c>
      <c r="C3058" s="256">
        <v>146.95677613427765</v>
      </c>
    </row>
    <row r="3059" spans="2:3" x14ac:dyDescent="0.25">
      <c r="B3059" s="257">
        <v>2996</v>
      </c>
      <c r="C3059" s="256">
        <v>100.86308418205533</v>
      </c>
    </row>
    <row r="3060" spans="2:3" x14ac:dyDescent="0.25">
      <c r="B3060" s="257">
        <v>2997</v>
      </c>
      <c r="C3060" s="256">
        <v>93.246815706389128</v>
      </c>
    </row>
    <row r="3061" spans="2:3" x14ac:dyDescent="0.25">
      <c r="B3061" s="257">
        <v>2998</v>
      </c>
      <c r="C3061" s="256">
        <v>90.975463875802433</v>
      </c>
    </row>
    <row r="3062" spans="2:3" x14ac:dyDescent="0.25">
      <c r="B3062" s="257">
        <v>2999</v>
      </c>
      <c r="C3062" s="256">
        <v>89.207060608232979</v>
      </c>
    </row>
    <row r="3063" spans="2:3" x14ac:dyDescent="0.25">
      <c r="B3063" s="257">
        <v>3000</v>
      </c>
      <c r="C3063" s="256">
        <v>100.70112376689548</v>
      </c>
    </row>
    <row r="3064" spans="2:3" x14ac:dyDescent="0.25">
      <c r="B3064" s="257">
        <v>3001</v>
      </c>
      <c r="C3064" s="256">
        <v>141.03571920691732</v>
      </c>
    </row>
    <row r="3065" spans="2:3" x14ac:dyDescent="0.25">
      <c r="B3065" s="257">
        <v>3002</v>
      </c>
      <c r="C3065" s="256">
        <v>122.66594373655568</v>
      </c>
    </row>
    <row r="3066" spans="2:3" x14ac:dyDescent="0.25">
      <c r="B3066" s="257">
        <v>3003</v>
      </c>
      <c r="C3066" s="256">
        <v>108.18027682578924</v>
      </c>
    </row>
    <row r="3067" spans="2:3" x14ac:dyDescent="0.25">
      <c r="B3067" s="257">
        <v>3004</v>
      </c>
      <c r="C3067" s="256">
        <v>122.80888401814039</v>
      </c>
    </row>
    <row r="3068" spans="2:3" x14ac:dyDescent="0.25">
      <c r="B3068" s="257">
        <v>3005</v>
      </c>
      <c r="C3068" s="256">
        <v>75.669426299978142</v>
      </c>
    </row>
    <row r="3069" spans="2:3" x14ac:dyDescent="0.25">
      <c r="B3069" s="257">
        <v>3006</v>
      </c>
      <c r="C3069" s="256">
        <v>151.54809153200716</v>
      </c>
    </row>
    <row r="3070" spans="2:3" x14ac:dyDescent="0.25">
      <c r="B3070" s="257">
        <v>3007</v>
      </c>
      <c r="C3070" s="256">
        <v>144.86905007450019</v>
      </c>
    </row>
    <row r="3071" spans="2:3" x14ac:dyDescent="0.25">
      <c r="B3071" s="257">
        <v>3008</v>
      </c>
      <c r="C3071" s="256">
        <v>119.19551312744868</v>
      </c>
    </row>
    <row r="3072" spans="2:3" x14ac:dyDescent="0.25">
      <c r="B3072" s="257">
        <v>3009</v>
      </c>
      <c r="C3072" s="256">
        <v>130.87173294535148</v>
      </c>
    </row>
    <row r="3073" spans="2:3" x14ac:dyDescent="0.25">
      <c r="B3073" s="257">
        <v>3010</v>
      </c>
      <c r="C3073" s="256">
        <v>130.78633723124133</v>
      </c>
    </row>
    <row r="3074" spans="2:3" x14ac:dyDescent="0.25">
      <c r="B3074" s="257">
        <v>3011</v>
      </c>
      <c r="C3074" s="256">
        <v>146.33942920262973</v>
      </c>
    </row>
    <row r="3075" spans="2:3" x14ac:dyDescent="0.25">
      <c r="B3075" s="257">
        <v>3012</v>
      </c>
      <c r="C3075" s="256">
        <v>127.37567514153196</v>
      </c>
    </row>
    <row r="3076" spans="2:3" x14ac:dyDescent="0.25">
      <c r="B3076" s="257">
        <v>3013</v>
      </c>
      <c r="C3076" s="256">
        <v>145.38737125509542</v>
      </c>
    </row>
    <row r="3077" spans="2:3" x14ac:dyDescent="0.25">
      <c r="B3077" s="257">
        <v>3014</v>
      </c>
      <c r="C3077" s="256">
        <v>67.935768336048639</v>
      </c>
    </row>
    <row r="3078" spans="2:3" x14ac:dyDescent="0.25">
      <c r="B3078" s="257">
        <v>3015</v>
      </c>
      <c r="C3078" s="256">
        <v>118.07913350563464</v>
      </c>
    </row>
    <row r="3079" spans="2:3" x14ac:dyDescent="0.25">
      <c r="B3079" s="257">
        <v>3016</v>
      </c>
      <c r="C3079" s="256">
        <v>151.72626687621914</v>
      </c>
    </row>
    <row r="3080" spans="2:3" x14ac:dyDescent="0.25">
      <c r="B3080" s="257">
        <v>3017</v>
      </c>
      <c r="C3080" s="256">
        <v>85.211537784097374</v>
      </c>
    </row>
    <row r="3081" spans="2:3" x14ac:dyDescent="0.25">
      <c r="B3081" s="257">
        <v>3018</v>
      </c>
      <c r="C3081" s="256">
        <v>92.079800564471043</v>
      </c>
    </row>
    <row r="3082" spans="2:3" x14ac:dyDescent="0.25">
      <c r="B3082" s="257">
        <v>3019</v>
      </c>
      <c r="C3082" s="256">
        <v>134.20489851947806</v>
      </c>
    </row>
    <row r="3083" spans="2:3" x14ac:dyDescent="0.25">
      <c r="B3083" s="257">
        <v>3020</v>
      </c>
      <c r="C3083" s="256">
        <v>158.10854226202414</v>
      </c>
    </row>
    <row r="3084" spans="2:3" x14ac:dyDescent="0.25">
      <c r="B3084" s="257">
        <v>3021</v>
      </c>
      <c r="C3084" s="256">
        <v>115.72050380206717</v>
      </c>
    </row>
    <row r="3085" spans="2:3" x14ac:dyDescent="0.25">
      <c r="B3085" s="257">
        <v>3022</v>
      </c>
      <c r="C3085" s="256">
        <v>105.77873514525952</v>
      </c>
    </row>
    <row r="3086" spans="2:3" x14ac:dyDescent="0.25">
      <c r="B3086" s="257">
        <v>3023</v>
      </c>
      <c r="C3086" s="256">
        <v>148.45508664940508</v>
      </c>
    </row>
    <row r="3087" spans="2:3" x14ac:dyDescent="0.25">
      <c r="B3087" s="257">
        <v>3024</v>
      </c>
      <c r="C3087" s="256">
        <v>143.88461787809905</v>
      </c>
    </row>
    <row r="3088" spans="2:3" x14ac:dyDescent="0.25">
      <c r="B3088" s="257">
        <v>3025</v>
      </c>
      <c r="C3088" s="256">
        <v>98.173255908522293</v>
      </c>
    </row>
    <row r="3089" spans="2:3" x14ac:dyDescent="0.25">
      <c r="B3089" s="257">
        <v>3026</v>
      </c>
      <c r="C3089" s="256">
        <v>82.170273195042682</v>
      </c>
    </row>
    <row r="3090" spans="2:3" x14ac:dyDescent="0.25">
      <c r="B3090" s="257">
        <v>3027</v>
      </c>
      <c r="C3090" s="256">
        <v>134.18757961070642</v>
      </c>
    </row>
    <row r="3091" spans="2:3" x14ac:dyDescent="0.25">
      <c r="B3091" s="257">
        <v>3028</v>
      </c>
      <c r="C3091" s="256">
        <v>137.13146970169009</v>
      </c>
    </row>
    <row r="3092" spans="2:3" x14ac:dyDescent="0.25">
      <c r="B3092" s="257">
        <v>3029</v>
      </c>
      <c r="C3092" s="256">
        <v>139.69940314489813</v>
      </c>
    </row>
    <row r="3093" spans="2:3" x14ac:dyDescent="0.25">
      <c r="B3093" s="257">
        <v>3030</v>
      </c>
      <c r="C3093" s="256">
        <v>96.934557836254967</v>
      </c>
    </row>
    <row r="3094" spans="2:3" x14ac:dyDescent="0.25">
      <c r="B3094" s="257">
        <v>3031</v>
      </c>
      <c r="C3094" s="256">
        <v>69.132926036069151</v>
      </c>
    </row>
    <row r="3095" spans="2:3" x14ac:dyDescent="0.25">
      <c r="B3095" s="257">
        <v>3032</v>
      </c>
      <c r="C3095" s="256">
        <v>114.20487274760296</v>
      </c>
    </row>
    <row r="3096" spans="2:3" x14ac:dyDescent="0.25">
      <c r="B3096" s="257">
        <v>3033</v>
      </c>
      <c r="C3096" s="256">
        <v>168.07919891163021</v>
      </c>
    </row>
    <row r="3097" spans="2:3" x14ac:dyDescent="0.25">
      <c r="B3097" s="257">
        <v>3034</v>
      </c>
      <c r="C3097" s="256">
        <v>57.436369475168746</v>
      </c>
    </row>
    <row r="3098" spans="2:3" x14ac:dyDescent="0.25">
      <c r="B3098" s="257">
        <v>3035</v>
      </c>
      <c r="C3098" s="256">
        <v>78.603142047622867</v>
      </c>
    </row>
    <row r="3099" spans="2:3" x14ac:dyDescent="0.25">
      <c r="B3099" s="257">
        <v>3036</v>
      </c>
      <c r="C3099" s="256">
        <v>104.8646982359333</v>
      </c>
    </row>
    <row r="3100" spans="2:3" x14ac:dyDescent="0.25">
      <c r="B3100" s="257">
        <v>3037</v>
      </c>
      <c r="C3100" s="256">
        <v>90.3159682339315</v>
      </c>
    </row>
    <row r="3101" spans="2:3" x14ac:dyDescent="0.25">
      <c r="B3101" s="257">
        <v>3038</v>
      </c>
      <c r="C3101" s="256">
        <v>126.32685152224028</v>
      </c>
    </row>
    <row r="3102" spans="2:3" x14ac:dyDescent="0.25">
      <c r="B3102" s="257">
        <v>3039</v>
      </c>
      <c r="C3102" s="256">
        <v>110.72549331970806</v>
      </c>
    </row>
    <row r="3103" spans="2:3" x14ac:dyDescent="0.25">
      <c r="B3103" s="257">
        <v>3040</v>
      </c>
      <c r="C3103" s="256">
        <v>125.66688984717402</v>
      </c>
    </row>
    <row r="3104" spans="2:3" x14ac:dyDescent="0.25">
      <c r="B3104" s="257">
        <v>3041</v>
      </c>
      <c r="C3104" s="256">
        <v>139.48731231684775</v>
      </c>
    </row>
    <row r="3105" spans="2:3" x14ac:dyDescent="0.25">
      <c r="B3105" s="257">
        <v>3042</v>
      </c>
      <c r="C3105" s="256">
        <v>128.56185027338572</v>
      </c>
    </row>
    <row r="3106" spans="2:3" x14ac:dyDescent="0.25">
      <c r="B3106" s="257">
        <v>3043</v>
      </c>
      <c r="C3106" s="256">
        <v>130.92694873325971</v>
      </c>
    </row>
    <row r="3107" spans="2:3" x14ac:dyDescent="0.25">
      <c r="B3107" s="257">
        <v>3044</v>
      </c>
      <c r="C3107" s="256">
        <v>122.12235044706857</v>
      </c>
    </row>
    <row r="3108" spans="2:3" x14ac:dyDescent="0.25">
      <c r="B3108" s="257">
        <v>3045</v>
      </c>
      <c r="C3108" s="256">
        <v>102.16402000837846</v>
      </c>
    </row>
    <row r="3109" spans="2:3" x14ac:dyDescent="0.25">
      <c r="B3109" s="257">
        <v>3046</v>
      </c>
      <c r="C3109" s="256">
        <v>124.7176504907189</v>
      </c>
    </row>
    <row r="3110" spans="2:3" x14ac:dyDescent="0.25">
      <c r="B3110" s="257">
        <v>3047</v>
      </c>
      <c r="C3110" s="256">
        <v>61.729008329912517</v>
      </c>
    </row>
    <row r="3111" spans="2:3" x14ac:dyDescent="0.25">
      <c r="B3111" s="257">
        <v>3048</v>
      </c>
      <c r="C3111" s="256">
        <v>115.47483169198117</v>
      </c>
    </row>
    <row r="3112" spans="2:3" x14ac:dyDescent="0.25">
      <c r="B3112" s="257">
        <v>3049</v>
      </c>
      <c r="C3112" s="256">
        <v>89.103068193020022</v>
      </c>
    </row>
    <row r="3113" spans="2:3" x14ac:dyDescent="0.25">
      <c r="B3113" s="257">
        <v>3050</v>
      </c>
      <c r="C3113" s="256">
        <v>149.36944855506673</v>
      </c>
    </row>
    <row r="3114" spans="2:3" x14ac:dyDescent="0.25">
      <c r="B3114" s="257">
        <v>3051</v>
      </c>
      <c r="C3114" s="256">
        <v>122.22162195330776</v>
      </c>
    </row>
    <row r="3115" spans="2:3" x14ac:dyDescent="0.25">
      <c r="B3115" s="257">
        <v>3052</v>
      </c>
      <c r="C3115" s="256">
        <v>82.342126446737879</v>
      </c>
    </row>
    <row r="3116" spans="2:3" x14ac:dyDescent="0.25">
      <c r="B3116" s="257">
        <v>3053</v>
      </c>
      <c r="C3116" s="256">
        <v>133.37640920609215</v>
      </c>
    </row>
    <row r="3117" spans="2:3" x14ac:dyDescent="0.25">
      <c r="B3117" s="257">
        <v>3054</v>
      </c>
      <c r="C3117" s="256">
        <v>128.57731923128577</v>
      </c>
    </row>
    <row r="3118" spans="2:3" x14ac:dyDescent="0.25">
      <c r="B3118" s="257">
        <v>3055</v>
      </c>
      <c r="C3118" s="256">
        <v>81.988766159834299</v>
      </c>
    </row>
    <row r="3119" spans="2:3" x14ac:dyDescent="0.25">
      <c r="B3119" s="257">
        <v>3056</v>
      </c>
      <c r="C3119" s="256">
        <v>139.40102718631451</v>
      </c>
    </row>
    <row r="3120" spans="2:3" x14ac:dyDescent="0.25">
      <c r="B3120" s="257">
        <v>3057</v>
      </c>
      <c r="C3120" s="256">
        <v>73.632143346710137</v>
      </c>
    </row>
    <row r="3121" spans="2:3" x14ac:dyDescent="0.25">
      <c r="B3121" s="257">
        <v>3058</v>
      </c>
      <c r="C3121" s="256">
        <v>95.729241459302841</v>
      </c>
    </row>
    <row r="3122" spans="2:3" x14ac:dyDescent="0.25">
      <c r="B3122" s="257">
        <v>3059</v>
      </c>
      <c r="C3122" s="256">
        <v>97.160244414209174</v>
      </c>
    </row>
    <row r="3123" spans="2:3" x14ac:dyDescent="0.25">
      <c r="B3123" s="257">
        <v>3060</v>
      </c>
      <c r="C3123" s="256">
        <v>84.989065268555038</v>
      </c>
    </row>
    <row r="3124" spans="2:3" x14ac:dyDescent="0.25">
      <c r="B3124" s="257">
        <v>3061</v>
      </c>
      <c r="C3124" s="256">
        <v>87.741861038321872</v>
      </c>
    </row>
    <row r="3125" spans="2:3" x14ac:dyDescent="0.25">
      <c r="B3125" s="257">
        <v>3062</v>
      </c>
      <c r="C3125" s="256">
        <v>136.84308906875916</v>
      </c>
    </row>
    <row r="3126" spans="2:3" x14ac:dyDescent="0.25">
      <c r="B3126" s="257">
        <v>3063</v>
      </c>
      <c r="C3126" s="256">
        <v>157.46976648234039</v>
      </c>
    </row>
    <row r="3127" spans="2:3" x14ac:dyDescent="0.25">
      <c r="B3127" s="257">
        <v>3064</v>
      </c>
      <c r="C3127" s="256">
        <v>100.9800534534871</v>
      </c>
    </row>
    <row r="3128" spans="2:3" x14ac:dyDescent="0.25">
      <c r="B3128" s="257">
        <v>3065</v>
      </c>
      <c r="C3128" s="256">
        <v>106.00558100472729</v>
      </c>
    </row>
    <row r="3129" spans="2:3" x14ac:dyDescent="0.25">
      <c r="B3129" s="257">
        <v>3066</v>
      </c>
      <c r="C3129" s="256">
        <v>143.73593852392295</v>
      </c>
    </row>
    <row r="3130" spans="2:3" x14ac:dyDescent="0.25">
      <c r="B3130" s="257">
        <v>3067</v>
      </c>
      <c r="C3130" s="256">
        <v>108.70376710461379</v>
      </c>
    </row>
    <row r="3131" spans="2:3" x14ac:dyDescent="0.25">
      <c r="B3131" s="257">
        <v>3068</v>
      </c>
      <c r="C3131" s="256">
        <v>96.597222669957745</v>
      </c>
    </row>
    <row r="3132" spans="2:3" x14ac:dyDescent="0.25">
      <c r="B3132" s="257">
        <v>3069</v>
      </c>
      <c r="C3132" s="256">
        <v>117.50113011377852</v>
      </c>
    </row>
    <row r="3133" spans="2:3" x14ac:dyDescent="0.25">
      <c r="B3133" s="257">
        <v>3070</v>
      </c>
      <c r="C3133" s="256">
        <v>133.60775283297539</v>
      </c>
    </row>
    <row r="3134" spans="2:3" x14ac:dyDescent="0.25">
      <c r="B3134" s="257">
        <v>3071</v>
      </c>
      <c r="C3134" s="256">
        <v>152.60884902453398</v>
      </c>
    </row>
    <row r="3135" spans="2:3" x14ac:dyDescent="0.25">
      <c r="B3135" s="257">
        <v>3072</v>
      </c>
      <c r="C3135" s="256">
        <v>153.56701590954506</v>
      </c>
    </row>
    <row r="3136" spans="2:3" x14ac:dyDescent="0.25">
      <c r="B3136" s="257">
        <v>3073</v>
      </c>
      <c r="C3136" s="256">
        <v>109.64967276247006</v>
      </c>
    </row>
    <row r="3137" spans="2:3" x14ac:dyDescent="0.25">
      <c r="B3137" s="257">
        <v>3074</v>
      </c>
      <c r="C3137" s="256">
        <v>119.2359062528794</v>
      </c>
    </row>
    <row r="3138" spans="2:3" x14ac:dyDescent="0.25">
      <c r="B3138" s="257">
        <v>3075</v>
      </c>
      <c r="C3138" s="256">
        <v>96.231260992592908</v>
      </c>
    </row>
    <row r="3139" spans="2:3" x14ac:dyDescent="0.25">
      <c r="B3139" s="257">
        <v>3076</v>
      </c>
      <c r="C3139" s="256">
        <v>142.91922559231324</v>
      </c>
    </row>
    <row r="3140" spans="2:3" x14ac:dyDescent="0.25">
      <c r="B3140" s="257">
        <v>3077</v>
      </c>
      <c r="C3140" s="256">
        <v>77.055292373572144</v>
      </c>
    </row>
    <row r="3141" spans="2:3" x14ac:dyDescent="0.25">
      <c r="B3141" s="257">
        <v>3078</v>
      </c>
      <c r="C3141" s="256">
        <v>121.08568153504426</v>
      </c>
    </row>
    <row r="3142" spans="2:3" x14ac:dyDescent="0.25">
      <c r="B3142" s="257">
        <v>3079</v>
      </c>
      <c r="C3142" s="256">
        <v>101.88732210515283</v>
      </c>
    </row>
    <row r="3143" spans="2:3" x14ac:dyDescent="0.25">
      <c r="B3143" s="257">
        <v>3080</v>
      </c>
      <c r="C3143" s="256">
        <v>120.56657819287348</v>
      </c>
    </row>
    <row r="3144" spans="2:3" x14ac:dyDescent="0.25">
      <c r="B3144" s="257">
        <v>3081</v>
      </c>
      <c r="C3144" s="256">
        <v>158.16995583225082</v>
      </c>
    </row>
    <row r="3145" spans="2:3" x14ac:dyDescent="0.25">
      <c r="B3145" s="257">
        <v>3082</v>
      </c>
      <c r="C3145" s="256">
        <v>161.26310113986429</v>
      </c>
    </row>
    <row r="3146" spans="2:3" x14ac:dyDescent="0.25">
      <c r="B3146" s="257">
        <v>3083</v>
      </c>
      <c r="C3146" s="256">
        <v>121.65909775428818</v>
      </c>
    </row>
    <row r="3147" spans="2:3" x14ac:dyDescent="0.25">
      <c r="B3147" s="257">
        <v>3084</v>
      </c>
      <c r="C3147" s="256">
        <v>102.29268075867884</v>
      </c>
    </row>
    <row r="3148" spans="2:3" x14ac:dyDescent="0.25">
      <c r="B3148" s="257">
        <v>3085</v>
      </c>
      <c r="C3148" s="256">
        <v>123.94756310141662</v>
      </c>
    </row>
    <row r="3149" spans="2:3" x14ac:dyDescent="0.25">
      <c r="B3149" s="257">
        <v>3086</v>
      </c>
      <c r="C3149" s="256">
        <v>130.15744568784436</v>
      </c>
    </row>
    <row r="3150" spans="2:3" x14ac:dyDescent="0.25">
      <c r="B3150" s="257">
        <v>3087</v>
      </c>
      <c r="C3150" s="256">
        <v>125.38592535720922</v>
      </c>
    </row>
    <row r="3151" spans="2:3" x14ac:dyDescent="0.25">
      <c r="B3151" s="257">
        <v>3088</v>
      </c>
      <c r="C3151" s="256">
        <v>94.326497751334102</v>
      </c>
    </row>
    <row r="3152" spans="2:3" x14ac:dyDescent="0.25">
      <c r="B3152" s="257">
        <v>3089</v>
      </c>
      <c r="C3152" s="256">
        <v>90.286116285831326</v>
      </c>
    </row>
    <row r="3153" spans="2:3" x14ac:dyDescent="0.25">
      <c r="B3153" s="257">
        <v>3090</v>
      </c>
      <c r="C3153" s="256">
        <v>142.95281946175555</v>
      </c>
    </row>
    <row r="3154" spans="2:3" x14ac:dyDescent="0.25">
      <c r="B3154" s="257">
        <v>3091</v>
      </c>
      <c r="C3154" s="256">
        <v>117.03521614023751</v>
      </c>
    </row>
    <row r="3155" spans="2:3" x14ac:dyDescent="0.25">
      <c r="B3155" s="257">
        <v>3092</v>
      </c>
      <c r="C3155" s="256">
        <v>132.68053520246156</v>
      </c>
    </row>
    <row r="3156" spans="2:3" x14ac:dyDescent="0.25">
      <c r="B3156" s="257">
        <v>3093</v>
      </c>
      <c r="C3156" s="256">
        <v>135.7536277174176</v>
      </c>
    </row>
    <row r="3157" spans="2:3" x14ac:dyDescent="0.25">
      <c r="B3157" s="257">
        <v>3094</v>
      </c>
      <c r="C3157" s="256">
        <v>92.12414486816067</v>
      </c>
    </row>
    <row r="3158" spans="2:3" x14ac:dyDescent="0.25">
      <c r="B3158" s="257">
        <v>3095</v>
      </c>
      <c r="C3158" s="256">
        <v>129.28920342540383</v>
      </c>
    </row>
    <row r="3159" spans="2:3" x14ac:dyDescent="0.25">
      <c r="B3159" s="257">
        <v>3096</v>
      </c>
      <c r="C3159" s="256">
        <v>98.918636540177886</v>
      </c>
    </row>
    <row r="3160" spans="2:3" x14ac:dyDescent="0.25">
      <c r="B3160" s="257">
        <v>3097</v>
      </c>
      <c r="C3160" s="256">
        <v>121.27860194152201</v>
      </c>
    </row>
    <row r="3161" spans="2:3" x14ac:dyDescent="0.25">
      <c r="B3161" s="257">
        <v>3098</v>
      </c>
      <c r="C3161" s="256">
        <v>121.49096165405081</v>
      </c>
    </row>
    <row r="3162" spans="2:3" x14ac:dyDescent="0.25">
      <c r="B3162" s="257">
        <v>3099</v>
      </c>
      <c r="C3162" s="256">
        <v>145.88342505971437</v>
      </c>
    </row>
    <row r="3163" spans="2:3" x14ac:dyDescent="0.25">
      <c r="B3163" s="257">
        <v>3100</v>
      </c>
      <c r="C3163" s="256">
        <v>120.68025789284592</v>
      </c>
    </row>
    <row r="3164" spans="2:3" x14ac:dyDescent="0.25">
      <c r="B3164" s="257">
        <v>3101</v>
      </c>
      <c r="C3164" s="256">
        <v>144.89396762949849</v>
      </c>
    </row>
    <row r="3165" spans="2:3" x14ac:dyDescent="0.25">
      <c r="B3165" s="257">
        <v>3102</v>
      </c>
      <c r="C3165" s="256">
        <v>141.78832204765251</v>
      </c>
    </row>
    <row r="3166" spans="2:3" x14ac:dyDescent="0.25">
      <c r="B3166" s="257">
        <v>3103</v>
      </c>
      <c r="C3166" s="256">
        <v>75.018009316615959</v>
      </c>
    </row>
    <row r="3167" spans="2:3" x14ac:dyDescent="0.25">
      <c r="B3167" s="257">
        <v>3104</v>
      </c>
      <c r="C3167" s="256">
        <v>94.499813223370722</v>
      </c>
    </row>
    <row r="3168" spans="2:3" x14ac:dyDescent="0.25">
      <c r="B3168" s="257">
        <v>3105</v>
      </c>
      <c r="C3168" s="256">
        <v>152.62505576566861</v>
      </c>
    </row>
    <row r="3169" spans="2:3" x14ac:dyDescent="0.25">
      <c r="B3169" s="257">
        <v>3106</v>
      </c>
      <c r="C3169" s="256">
        <v>120.84143224877926</v>
      </c>
    </row>
    <row r="3170" spans="2:3" x14ac:dyDescent="0.25">
      <c r="B3170" s="257">
        <v>3107</v>
      </c>
      <c r="C3170" s="256">
        <v>115.20193684832587</v>
      </c>
    </row>
    <row r="3171" spans="2:3" x14ac:dyDescent="0.25">
      <c r="B3171" s="257">
        <v>3108</v>
      </c>
      <c r="C3171" s="256">
        <v>148.17827781523548</v>
      </c>
    </row>
    <row r="3172" spans="2:3" x14ac:dyDescent="0.25">
      <c r="B3172" s="257">
        <v>3109</v>
      </c>
      <c r="C3172" s="256">
        <v>143.85962655004369</v>
      </c>
    </row>
    <row r="3173" spans="2:3" x14ac:dyDescent="0.25">
      <c r="B3173" s="257">
        <v>3110</v>
      </c>
      <c r="C3173" s="256">
        <v>83.644205608296474</v>
      </c>
    </row>
    <row r="3174" spans="2:3" x14ac:dyDescent="0.25">
      <c r="B3174" s="257">
        <v>3111</v>
      </c>
      <c r="C3174" s="256">
        <v>140.10735490188443</v>
      </c>
    </row>
    <row r="3175" spans="2:3" x14ac:dyDescent="0.25">
      <c r="B3175" s="257">
        <v>3112</v>
      </c>
      <c r="C3175" s="256">
        <v>125.99859407628783</v>
      </c>
    </row>
    <row r="3176" spans="2:3" x14ac:dyDescent="0.25">
      <c r="B3176" s="257">
        <v>3113</v>
      </c>
      <c r="C3176" s="256">
        <v>119.19475357114695</v>
      </c>
    </row>
    <row r="3177" spans="2:3" x14ac:dyDescent="0.25">
      <c r="B3177" s="257">
        <v>3114</v>
      </c>
      <c r="C3177" s="256">
        <v>124.38789475692408</v>
      </c>
    </row>
    <row r="3178" spans="2:3" x14ac:dyDescent="0.25">
      <c r="B3178" s="257">
        <v>3115</v>
      </c>
      <c r="C3178" s="256">
        <v>118.34417583713613</v>
      </c>
    </row>
    <row r="3179" spans="2:3" x14ac:dyDescent="0.25">
      <c r="B3179" s="257">
        <v>3116</v>
      </c>
      <c r="C3179" s="256">
        <v>106.95302279755198</v>
      </c>
    </row>
    <row r="3180" spans="2:3" x14ac:dyDescent="0.25">
      <c r="B3180" s="257">
        <v>3117</v>
      </c>
      <c r="C3180" s="256">
        <v>104.7963467975121</v>
      </c>
    </row>
    <row r="3181" spans="2:3" x14ac:dyDescent="0.25">
      <c r="B3181" s="257">
        <v>3118</v>
      </c>
      <c r="C3181" s="256">
        <v>148.14043845431132</v>
      </c>
    </row>
    <row r="3182" spans="2:3" x14ac:dyDescent="0.25">
      <c r="B3182" s="257">
        <v>3119</v>
      </c>
      <c r="C3182" s="256">
        <v>143.92167711529868</v>
      </c>
    </row>
    <row r="3183" spans="2:3" x14ac:dyDescent="0.25">
      <c r="B3183" s="257">
        <v>3120</v>
      </c>
      <c r="C3183" s="256">
        <v>74.890763364168805</v>
      </c>
    </row>
    <row r="3184" spans="2:3" x14ac:dyDescent="0.25">
      <c r="B3184" s="257">
        <v>3121</v>
      </c>
      <c r="C3184" s="256">
        <v>63.86669322931251</v>
      </c>
    </row>
    <row r="3185" spans="2:3" x14ac:dyDescent="0.25">
      <c r="B3185" s="257">
        <v>3122</v>
      </c>
      <c r="C3185" s="256">
        <v>150.0667382976184</v>
      </c>
    </row>
    <row r="3186" spans="2:3" x14ac:dyDescent="0.25">
      <c r="B3186" s="257">
        <v>3123</v>
      </c>
      <c r="C3186" s="256">
        <v>115.71998453468245</v>
      </c>
    </row>
    <row r="3187" spans="2:3" x14ac:dyDescent="0.25">
      <c r="B3187" s="257">
        <v>3124</v>
      </c>
      <c r="C3187" s="256">
        <v>123.87605800586644</v>
      </c>
    </row>
    <row r="3188" spans="2:3" x14ac:dyDescent="0.25">
      <c r="B3188" s="257">
        <v>3125</v>
      </c>
      <c r="C3188" s="256">
        <v>95.296122111221678</v>
      </c>
    </row>
    <row r="3189" spans="2:3" x14ac:dyDescent="0.25">
      <c r="B3189" s="257">
        <v>3126</v>
      </c>
      <c r="C3189" s="256">
        <v>123.39975403436307</v>
      </c>
    </row>
    <row r="3190" spans="2:3" x14ac:dyDescent="0.25">
      <c r="B3190" s="257">
        <v>3127</v>
      </c>
      <c r="C3190" s="256">
        <v>156.35345319594165</v>
      </c>
    </row>
    <row r="3191" spans="2:3" x14ac:dyDescent="0.25">
      <c r="B3191" s="257">
        <v>3128</v>
      </c>
      <c r="C3191" s="256">
        <v>90.085090994807473</v>
      </c>
    </row>
    <row r="3192" spans="2:3" x14ac:dyDescent="0.25">
      <c r="B3192" s="257">
        <v>3129</v>
      </c>
      <c r="C3192" s="256">
        <v>120.50836348579357</v>
      </c>
    </row>
    <row r="3193" spans="2:3" x14ac:dyDescent="0.25">
      <c r="B3193" s="257">
        <v>3130</v>
      </c>
      <c r="C3193" s="256">
        <v>169.92724730821232</v>
      </c>
    </row>
    <row r="3194" spans="2:3" x14ac:dyDescent="0.25">
      <c r="B3194" s="257">
        <v>3131</v>
      </c>
      <c r="C3194" s="256">
        <v>146.86551176881733</v>
      </c>
    </row>
    <row r="3195" spans="2:3" x14ac:dyDescent="0.25">
      <c r="B3195" s="257">
        <v>3132</v>
      </c>
      <c r="C3195" s="256">
        <v>105.81641458732548</v>
      </c>
    </row>
    <row r="3196" spans="2:3" x14ac:dyDescent="0.25">
      <c r="B3196" s="257">
        <v>3133</v>
      </c>
      <c r="C3196" s="256">
        <v>98.403799717486947</v>
      </c>
    </row>
    <row r="3197" spans="2:3" x14ac:dyDescent="0.25">
      <c r="B3197" s="257">
        <v>3134</v>
      </c>
      <c r="C3197" s="256">
        <v>131.93503650072537</v>
      </c>
    </row>
    <row r="3198" spans="2:3" x14ac:dyDescent="0.25">
      <c r="B3198" s="257">
        <v>3135</v>
      </c>
      <c r="C3198" s="256">
        <v>114.26585317411984</v>
      </c>
    </row>
    <row r="3199" spans="2:3" x14ac:dyDescent="0.25">
      <c r="B3199" s="257">
        <v>3136</v>
      </c>
      <c r="C3199" s="256">
        <v>118.29409310897879</v>
      </c>
    </row>
    <row r="3200" spans="2:3" x14ac:dyDescent="0.25">
      <c r="B3200" s="257">
        <v>3137</v>
      </c>
      <c r="C3200" s="256">
        <v>63.175946937999889</v>
      </c>
    </row>
    <row r="3201" spans="2:3" x14ac:dyDescent="0.25">
      <c r="B3201" s="257">
        <v>3138</v>
      </c>
      <c r="C3201" s="256">
        <v>134.37414964139325</v>
      </c>
    </row>
    <row r="3202" spans="2:3" x14ac:dyDescent="0.25">
      <c r="B3202" s="257">
        <v>3139</v>
      </c>
      <c r="C3202" s="256">
        <v>109.32074899045033</v>
      </c>
    </row>
    <row r="3203" spans="2:3" x14ac:dyDescent="0.25">
      <c r="B3203" s="257">
        <v>3140</v>
      </c>
      <c r="C3203" s="256">
        <v>85.960586165112915</v>
      </c>
    </row>
    <row r="3204" spans="2:3" x14ac:dyDescent="0.25">
      <c r="B3204" s="257">
        <v>3141</v>
      </c>
      <c r="C3204" s="256">
        <v>171.79868001021083</v>
      </c>
    </row>
    <row r="3205" spans="2:3" x14ac:dyDescent="0.25">
      <c r="B3205" s="257">
        <v>3142</v>
      </c>
      <c r="C3205" s="256">
        <v>168.82623569138045</v>
      </c>
    </row>
    <row r="3206" spans="2:3" x14ac:dyDescent="0.25">
      <c r="B3206" s="257">
        <v>3143</v>
      </c>
      <c r="C3206" s="256">
        <v>93.936725338321622</v>
      </c>
    </row>
    <row r="3207" spans="2:3" x14ac:dyDescent="0.25">
      <c r="B3207" s="257">
        <v>3144</v>
      </c>
      <c r="C3207" s="256">
        <v>86.820900011016477</v>
      </c>
    </row>
    <row r="3208" spans="2:3" x14ac:dyDescent="0.25">
      <c r="B3208" s="257">
        <v>3145</v>
      </c>
      <c r="C3208" s="256">
        <v>125.51039582416479</v>
      </c>
    </row>
    <row r="3209" spans="2:3" x14ac:dyDescent="0.25">
      <c r="B3209" s="257">
        <v>3146</v>
      </c>
      <c r="C3209" s="256">
        <v>149.48398100138968</v>
      </c>
    </row>
    <row r="3210" spans="2:3" x14ac:dyDescent="0.25">
      <c r="B3210" s="257">
        <v>3147</v>
      </c>
      <c r="C3210" s="256">
        <v>106.92058477881058</v>
      </c>
    </row>
    <row r="3211" spans="2:3" x14ac:dyDescent="0.25">
      <c r="B3211" s="257">
        <v>3148</v>
      </c>
      <c r="C3211" s="256">
        <v>88.487932909029624</v>
      </c>
    </row>
    <row r="3212" spans="2:3" x14ac:dyDescent="0.25">
      <c r="B3212" s="257">
        <v>3149</v>
      </c>
      <c r="C3212" s="256">
        <v>161.58858388259569</v>
      </c>
    </row>
    <row r="3213" spans="2:3" x14ac:dyDescent="0.25">
      <c r="B3213" s="257">
        <v>3150</v>
      </c>
      <c r="C3213" s="256">
        <v>152.0338649717508</v>
      </c>
    </row>
    <row r="3214" spans="2:3" x14ac:dyDescent="0.25">
      <c r="B3214" s="257">
        <v>3151</v>
      </c>
      <c r="C3214" s="256">
        <v>162.76589881177108</v>
      </c>
    </row>
    <row r="3215" spans="2:3" x14ac:dyDescent="0.25">
      <c r="B3215" s="257">
        <v>3152</v>
      </c>
      <c r="C3215" s="256">
        <v>115.9557259888071</v>
      </c>
    </row>
    <row r="3216" spans="2:3" x14ac:dyDescent="0.25">
      <c r="B3216" s="257">
        <v>3153</v>
      </c>
      <c r="C3216" s="256">
        <v>167.9564555930867</v>
      </c>
    </row>
    <row r="3217" spans="2:3" x14ac:dyDescent="0.25">
      <c r="B3217" s="257">
        <v>3154</v>
      </c>
      <c r="C3217" s="256">
        <v>120.15737270554439</v>
      </c>
    </row>
    <row r="3218" spans="2:3" x14ac:dyDescent="0.25">
      <c r="B3218" s="257">
        <v>3155</v>
      </c>
      <c r="C3218" s="256">
        <v>88.41825087867538</v>
      </c>
    </row>
    <row r="3219" spans="2:3" x14ac:dyDescent="0.25">
      <c r="B3219" s="257">
        <v>3156</v>
      </c>
      <c r="C3219" s="256">
        <v>96.639480897801974</v>
      </c>
    </row>
    <row r="3220" spans="2:3" x14ac:dyDescent="0.25">
      <c r="B3220" s="257">
        <v>3157</v>
      </c>
      <c r="C3220" s="256">
        <v>110.94240631702641</v>
      </c>
    </row>
    <row r="3221" spans="2:3" x14ac:dyDescent="0.25">
      <c r="B3221" s="257">
        <v>3158</v>
      </c>
      <c r="C3221" s="256">
        <v>91.606616787553875</v>
      </c>
    </row>
    <row r="3222" spans="2:3" x14ac:dyDescent="0.25">
      <c r="B3222" s="257">
        <v>3159</v>
      </c>
      <c r="C3222" s="256">
        <v>147.78020106591691</v>
      </c>
    </row>
    <row r="3223" spans="2:3" x14ac:dyDescent="0.25">
      <c r="B3223" s="257">
        <v>3160</v>
      </c>
      <c r="C3223" s="256">
        <v>149.93439387978759</v>
      </c>
    </row>
    <row r="3224" spans="2:3" x14ac:dyDescent="0.25">
      <c r="B3224" s="257">
        <v>3161</v>
      </c>
      <c r="C3224" s="256">
        <v>116.26957094599639</v>
      </c>
    </row>
    <row r="3225" spans="2:3" x14ac:dyDescent="0.25">
      <c r="B3225" s="257">
        <v>3162</v>
      </c>
      <c r="C3225" s="256">
        <v>117.26817358842511</v>
      </c>
    </row>
    <row r="3226" spans="2:3" x14ac:dyDescent="0.25">
      <c r="B3226" s="257">
        <v>3163</v>
      </c>
      <c r="C3226" s="256">
        <v>102.63437017238897</v>
      </c>
    </row>
    <row r="3227" spans="2:3" x14ac:dyDescent="0.25">
      <c r="B3227" s="257">
        <v>3164</v>
      </c>
      <c r="C3227" s="256">
        <v>121.42969786315113</v>
      </c>
    </row>
    <row r="3228" spans="2:3" x14ac:dyDescent="0.25">
      <c r="B3228" s="257">
        <v>3165</v>
      </c>
      <c r="C3228" s="256">
        <v>84.513989721024245</v>
      </c>
    </row>
    <row r="3229" spans="2:3" x14ac:dyDescent="0.25">
      <c r="B3229" s="257">
        <v>3166</v>
      </c>
      <c r="C3229" s="256">
        <v>129.7102467490879</v>
      </c>
    </row>
    <row r="3230" spans="2:3" x14ac:dyDescent="0.25">
      <c r="B3230" s="257">
        <v>3167</v>
      </c>
      <c r="C3230" s="256">
        <v>84.495738260701671</v>
      </c>
    </row>
    <row r="3231" spans="2:3" x14ac:dyDescent="0.25">
      <c r="B3231" s="257">
        <v>3168</v>
      </c>
      <c r="C3231" s="256">
        <v>135.29991187883982</v>
      </c>
    </row>
    <row r="3232" spans="2:3" x14ac:dyDescent="0.25">
      <c r="B3232" s="257">
        <v>3169</v>
      </c>
      <c r="C3232" s="256">
        <v>161.33048501211556</v>
      </c>
    </row>
    <row r="3233" spans="2:3" x14ac:dyDescent="0.25">
      <c r="B3233" s="257">
        <v>3170</v>
      </c>
      <c r="C3233" s="256">
        <v>115.55215876375073</v>
      </c>
    </row>
    <row r="3234" spans="2:3" x14ac:dyDescent="0.25">
      <c r="B3234" s="257">
        <v>3171</v>
      </c>
      <c r="C3234" s="256">
        <v>169.1675435116405</v>
      </c>
    </row>
    <row r="3235" spans="2:3" x14ac:dyDescent="0.25">
      <c r="B3235" s="257">
        <v>3172</v>
      </c>
      <c r="C3235" s="256">
        <v>147.75370722448864</v>
      </c>
    </row>
    <row r="3236" spans="2:3" x14ac:dyDescent="0.25">
      <c r="B3236" s="257">
        <v>3173</v>
      </c>
      <c r="C3236" s="256">
        <v>73.956836603563346</v>
      </c>
    </row>
    <row r="3237" spans="2:3" x14ac:dyDescent="0.25">
      <c r="B3237" s="257">
        <v>3174</v>
      </c>
      <c r="C3237" s="256">
        <v>106.69715848341372</v>
      </c>
    </row>
    <row r="3238" spans="2:3" x14ac:dyDescent="0.25">
      <c r="B3238" s="257">
        <v>3175</v>
      </c>
      <c r="C3238" s="256">
        <v>140.8635571569053</v>
      </c>
    </row>
    <row r="3239" spans="2:3" x14ac:dyDescent="0.25">
      <c r="B3239" s="257">
        <v>3176</v>
      </c>
      <c r="C3239" s="256">
        <v>154.14341017578232</v>
      </c>
    </row>
    <row r="3240" spans="2:3" x14ac:dyDescent="0.25">
      <c r="B3240" s="257">
        <v>3177</v>
      </c>
      <c r="C3240" s="256">
        <v>157.94610739345359</v>
      </c>
    </row>
    <row r="3241" spans="2:3" x14ac:dyDescent="0.25">
      <c r="B3241" s="257">
        <v>3178</v>
      </c>
      <c r="C3241" s="256">
        <v>170.4567331914289</v>
      </c>
    </row>
    <row r="3242" spans="2:3" x14ac:dyDescent="0.25">
      <c r="B3242" s="257">
        <v>3179</v>
      </c>
      <c r="C3242" s="256">
        <v>94.605828983104331</v>
      </c>
    </row>
    <row r="3243" spans="2:3" x14ac:dyDescent="0.25">
      <c r="B3243" s="257">
        <v>3180</v>
      </c>
      <c r="C3243" s="256">
        <v>159.446476417116</v>
      </c>
    </row>
    <row r="3244" spans="2:3" x14ac:dyDescent="0.25">
      <c r="B3244" s="257">
        <v>3181</v>
      </c>
      <c r="C3244" s="256">
        <v>87.288850784597514</v>
      </c>
    </row>
    <row r="3245" spans="2:3" x14ac:dyDescent="0.25">
      <c r="B3245" s="257">
        <v>3182</v>
      </c>
      <c r="C3245" s="256">
        <v>98.402131216957201</v>
      </c>
    </row>
    <row r="3246" spans="2:3" x14ac:dyDescent="0.25">
      <c r="B3246" s="257">
        <v>3183</v>
      </c>
      <c r="C3246" s="256">
        <v>123.41322223149746</v>
      </c>
    </row>
    <row r="3247" spans="2:3" x14ac:dyDescent="0.25">
      <c r="B3247" s="257">
        <v>3184</v>
      </c>
      <c r="C3247" s="256">
        <v>141.78384861763919</v>
      </c>
    </row>
    <row r="3248" spans="2:3" x14ac:dyDescent="0.25">
      <c r="B3248" s="257">
        <v>3185</v>
      </c>
      <c r="C3248" s="256">
        <v>130.61689569513422</v>
      </c>
    </row>
    <row r="3249" spans="2:3" x14ac:dyDescent="0.25">
      <c r="B3249" s="257">
        <v>3186</v>
      </c>
      <c r="C3249" s="256">
        <v>142.47141242161257</v>
      </c>
    </row>
    <row r="3250" spans="2:3" x14ac:dyDescent="0.25">
      <c r="B3250" s="257">
        <v>3187</v>
      </c>
      <c r="C3250" s="256">
        <v>121.75332321969336</v>
      </c>
    </row>
    <row r="3251" spans="2:3" x14ac:dyDescent="0.25">
      <c r="B3251" s="257">
        <v>3188</v>
      </c>
      <c r="C3251" s="256">
        <v>105.16728018658571</v>
      </c>
    </row>
    <row r="3252" spans="2:3" x14ac:dyDescent="0.25">
      <c r="B3252" s="257">
        <v>3189</v>
      </c>
      <c r="C3252" s="256">
        <v>92.506383712068995</v>
      </c>
    </row>
    <row r="3253" spans="2:3" x14ac:dyDescent="0.25">
      <c r="B3253" s="257">
        <v>3190</v>
      </c>
      <c r="C3253" s="256">
        <v>161.39296730381523</v>
      </c>
    </row>
    <row r="3254" spans="2:3" x14ac:dyDescent="0.25">
      <c r="B3254" s="257">
        <v>3191</v>
      </c>
      <c r="C3254" s="256">
        <v>155.41178769965944</v>
      </c>
    </row>
    <row r="3255" spans="2:3" x14ac:dyDescent="0.25">
      <c r="B3255" s="257">
        <v>3192</v>
      </c>
      <c r="C3255" s="256">
        <v>113.90682485121803</v>
      </c>
    </row>
    <row r="3256" spans="2:3" x14ac:dyDescent="0.25">
      <c r="B3256" s="257">
        <v>3193</v>
      </c>
      <c r="C3256" s="256">
        <v>83.36981955078015</v>
      </c>
    </row>
    <row r="3257" spans="2:3" x14ac:dyDescent="0.25">
      <c r="B3257" s="257">
        <v>3194</v>
      </c>
      <c r="C3257" s="256">
        <v>149.21200530655156</v>
      </c>
    </row>
    <row r="3258" spans="2:3" x14ac:dyDescent="0.25">
      <c r="B3258" s="257">
        <v>3195</v>
      </c>
      <c r="C3258" s="256">
        <v>80.551753601980025</v>
      </c>
    </row>
    <row r="3259" spans="2:3" x14ac:dyDescent="0.25">
      <c r="B3259" s="257">
        <v>3196</v>
      </c>
      <c r="C3259" s="256">
        <v>114.65461062353951</v>
      </c>
    </row>
    <row r="3260" spans="2:3" x14ac:dyDescent="0.25">
      <c r="B3260" s="257">
        <v>3197</v>
      </c>
      <c r="C3260" s="256">
        <v>143.93076305860558</v>
      </c>
    </row>
    <row r="3261" spans="2:3" x14ac:dyDescent="0.25">
      <c r="B3261" s="257">
        <v>3198</v>
      </c>
      <c r="C3261" s="256">
        <v>122.58132118829064</v>
      </c>
    </row>
    <row r="3262" spans="2:3" x14ac:dyDescent="0.25">
      <c r="B3262" s="257">
        <v>3199</v>
      </c>
      <c r="C3262" s="256">
        <v>125.97534888875607</v>
      </c>
    </row>
    <row r="3263" spans="2:3" x14ac:dyDescent="0.25">
      <c r="B3263" s="257">
        <v>3200</v>
      </c>
      <c r="C3263" s="256">
        <v>129.4309932627263</v>
      </c>
    </row>
    <row r="3264" spans="2:3" x14ac:dyDescent="0.25">
      <c r="B3264" s="257">
        <v>3201</v>
      </c>
      <c r="C3264" s="256">
        <v>115.88380929513468</v>
      </c>
    </row>
    <row r="3265" spans="2:3" x14ac:dyDescent="0.25">
      <c r="B3265" s="257">
        <v>3202</v>
      </c>
      <c r="C3265" s="256">
        <v>132.99829389722098</v>
      </c>
    </row>
    <row r="3266" spans="2:3" x14ac:dyDescent="0.25">
      <c r="B3266" s="257">
        <v>3203</v>
      </c>
      <c r="C3266" s="256">
        <v>154.08081561890066</v>
      </c>
    </row>
    <row r="3267" spans="2:3" x14ac:dyDescent="0.25">
      <c r="B3267" s="257">
        <v>3204</v>
      </c>
      <c r="C3267" s="256">
        <v>98.512010547148478</v>
      </c>
    </row>
    <row r="3268" spans="2:3" x14ac:dyDescent="0.25">
      <c r="B3268" s="257">
        <v>3205</v>
      </c>
      <c r="C3268" s="256">
        <v>136.37889718658136</v>
      </c>
    </row>
    <row r="3269" spans="2:3" x14ac:dyDescent="0.25">
      <c r="B3269" s="257">
        <v>3206</v>
      </c>
      <c r="C3269" s="256">
        <v>158.1587520928465</v>
      </c>
    </row>
    <row r="3270" spans="2:3" x14ac:dyDescent="0.25">
      <c r="B3270" s="257">
        <v>3207</v>
      </c>
      <c r="C3270" s="256">
        <v>108.81336918161688</v>
      </c>
    </row>
    <row r="3271" spans="2:3" x14ac:dyDescent="0.25">
      <c r="B3271" s="257">
        <v>3208</v>
      </c>
      <c r="C3271" s="256">
        <v>95.32636840342991</v>
      </c>
    </row>
    <row r="3272" spans="2:3" x14ac:dyDescent="0.25">
      <c r="B3272" s="257">
        <v>3209</v>
      </c>
      <c r="C3272" s="256">
        <v>104.56733001799026</v>
      </c>
    </row>
    <row r="3273" spans="2:3" x14ac:dyDescent="0.25">
      <c r="B3273" s="257">
        <v>3210</v>
      </c>
      <c r="C3273" s="256">
        <v>92.156561178899523</v>
      </c>
    </row>
    <row r="3274" spans="2:3" x14ac:dyDescent="0.25">
      <c r="B3274" s="257">
        <v>3211</v>
      </c>
      <c r="C3274" s="256">
        <v>123.71554378530497</v>
      </c>
    </row>
    <row r="3275" spans="2:3" x14ac:dyDescent="0.25">
      <c r="B3275" s="257">
        <v>3212</v>
      </c>
      <c r="C3275" s="256">
        <v>159.88146004869532</v>
      </c>
    </row>
    <row r="3276" spans="2:3" x14ac:dyDescent="0.25">
      <c r="B3276" s="257">
        <v>3213</v>
      </c>
      <c r="C3276" s="256">
        <v>71.692933303760697</v>
      </c>
    </row>
    <row r="3277" spans="2:3" x14ac:dyDescent="0.25">
      <c r="B3277" s="257">
        <v>3214</v>
      </c>
      <c r="C3277" s="256">
        <v>106.40507162833974</v>
      </c>
    </row>
    <row r="3278" spans="2:3" x14ac:dyDescent="0.25">
      <c r="B3278" s="257">
        <v>3215</v>
      </c>
      <c r="C3278" s="256">
        <v>65.2143479126306</v>
      </c>
    </row>
    <row r="3279" spans="2:3" x14ac:dyDescent="0.25">
      <c r="B3279" s="257">
        <v>3216</v>
      </c>
      <c r="C3279" s="256">
        <v>167.76032663255893</v>
      </c>
    </row>
    <row r="3280" spans="2:3" x14ac:dyDescent="0.25">
      <c r="B3280" s="257">
        <v>3217</v>
      </c>
      <c r="C3280" s="256">
        <v>149.36504413429</v>
      </c>
    </row>
    <row r="3281" spans="2:3" x14ac:dyDescent="0.25">
      <c r="B3281" s="257">
        <v>3218</v>
      </c>
      <c r="C3281" s="256">
        <v>133.83772224023664</v>
      </c>
    </row>
    <row r="3282" spans="2:3" x14ac:dyDescent="0.25">
      <c r="B3282" s="257">
        <v>3219</v>
      </c>
      <c r="C3282" s="256">
        <v>111.83662440998678</v>
      </c>
    </row>
    <row r="3283" spans="2:3" x14ac:dyDescent="0.25">
      <c r="B3283" s="257">
        <v>3220</v>
      </c>
      <c r="C3283" s="256">
        <v>129.85144314816458</v>
      </c>
    </row>
    <row r="3284" spans="2:3" x14ac:dyDescent="0.25">
      <c r="B3284" s="257">
        <v>3221</v>
      </c>
      <c r="C3284" s="256">
        <v>133.44047153373819</v>
      </c>
    </row>
    <row r="3285" spans="2:3" x14ac:dyDescent="0.25">
      <c r="B3285" s="257">
        <v>3222</v>
      </c>
      <c r="C3285" s="256">
        <v>113.88644794651755</v>
      </c>
    </row>
    <row r="3286" spans="2:3" x14ac:dyDescent="0.25">
      <c r="B3286" s="257">
        <v>3223</v>
      </c>
      <c r="C3286" s="256">
        <v>118.74356393885616</v>
      </c>
    </row>
    <row r="3287" spans="2:3" x14ac:dyDescent="0.25">
      <c r="B3287" s="257">
        <v>3224</v>
      </c>
      <c r="C3287" s="256">
        <v>77.90599930110946</v>
      </c>
    </row>
    <row r="3288" spans="2:3" x14ac:dyDescent="0.25">
      <c r="B3288" s="257">
        <v>3225</v>
      </c>
      <c r="C3288" s="256">
        <v>154.44390892310417</v>
      </c>
    </row>
    <row r="3289" spans="2:3" x14ac:dyDescent="0.25">
      <c r="B3289" s="257">
        <v>3226</v>
      </c>
      <c r="C3289" s="256">
        <v>106.36535169800109</v>
      </c>
    </row>
    <row r="3290" spans="2:3" x14ac:dyDescent="0.25">
      <c r="B3290" s="257">
        <v>3227</v>
      </c>
      <c r="C3290" s="256">
        <v>155.28673201617841</v>
      </c>
    </row>
    <row r="3291" spans="2:3" x14ac:dyDescent="0.25">
      <c r="B3291" s="257">
        <v>3228</v>
      </c>
      <c r="C3291" s="256">
        <v>120.99333077084333</v>
      </c>
    </row>
    <row r="3292" spans="2:3" x14ac:dyDescent="0.25">
      <c r="B3292" s="257">
        <v>3229</v>
      </c>
      <c r="C3292" s="256">
        <v>99.930230029022752</v>
      </c>
    </row>
    <row r="3293" spans="2:3" x14ac:dyDescent="0.25">
      <c r="B3293" s="257">
        <v>3230</v>
      </c>
      <c r="C3293" s="256">
        <v>125.50477585337374</v>
      </c>
    </row>
    <row r="3294" spans="2:3" x14ac:dyDescent="0.25">
      <c r="B3294" s="257">
        <v>3231</v>
      </c>
      <c r="C3294" s="256">
        <v>156.44497167711631</v>
      </c>
    </row>
    <row r="3295" spans="2:3" x14ac:dyDescent="0.25">
      <c r="B3295" s="257">
        <v>3232</v>
      </c>
      <c r="C3295" s="256">
        <v>88.133069639781326</v>
      </c>
    </row>
    <row r="3296" spans="2:3" x14ac:dyDescent="0.25">
      <c r="B3296" s="257">
        <v>3233</v>
      </c>
      <c r="C3296" s="256">
        <v>103.07232774742057</v>
      </c>
    </row>
    <row r="3297" spans="2:3" x14ac:dyDescent="0.25">
      <c r="B3297" s="257">
        <v>3234</v>
      </c>
      <c r="C3297" s="256">
        <v>65.02251535885074</v>
      </c>
    </row>
    <row r="3298" spans="2:3" x14ac:dyDescent="0.25">
      <c r="B3298" s="257">
        <v>3235</v>
      </c>
      <c r="C3298" s="256">
        <v>102.65905179826487</v>
      </c>
    </row>
    <row r="3299" spans="2:3" x14ac:dyDescent="0.25">
      <c r="B3299" s="257">
        <v>3236</v>
      </c>
      <c r="C3299" s="256">
        <v>83.98911278999843</v>
      </c>
    </row>
    <row r="3300" spans="2:3" x14ac:dyDescent="0.25">
      <c r="B3300" s="257">
        <v>3237</v>
      </c>
      <c r="C3300" s="256">
        <v>137.96702906259432</v>
      </c>
    </row>
    <row r="3301" spans="2:3" x14ac:dyDescent="0.25">
      <c r="B3301" s="257">
        <v>3238</v>
      </c>
      <c r="C3301" s="256">
        <v>132.33144366478982</v>
      </c>
    </row>
    <row r="3302" spans="2:3" x14ac:dyDescent="0.25">
      <c r="B3302" s="257">
        <v>3239</v>
      </c>
      <c r="C3302" s="256">
        <v>143.69783475405617</v>
      </c>
    </row>
    <row r="3303" spans="2:3" x14ac:dyDescent="0.25">
      <c r="B3303" s="257">
        <v>3240</v>
      </c>
      <c r="C3303" s="256">
        <v>87.011088480560645</v>
      </c>
    </row>
    <row r="3304" spans="2:3" x14ac:dyDescent="0.25">
      <c r="B3304" s="257">
        <v>3241</v>
      </c>
      <c r="C3304" s="256">
        <v>132.23901256843547</v>
      </c>
    </row>
    <row r="3305" spans="2:3" x14ac:dyDescent="0.25">
      <c r="B3305" s="257">
        <v>3242</v>
      </c>
      <c r="C3305" s="256">
        <v>137.72491047376792</v>
      </c>
    </row>
    <row r="3306" spans="2:3" x14ac:dyDescent="0.25">
      <c r="B3306" s="257">
        <v>3243</v>
      </c>
      <c r="C3306" s="256">
        <v>102.86396944057697</v>
      </c>
    </row>
    <row r="3307" spans="2:3" x14ac:dyDescent="0.25">
      <c r="B3307" s="257">
        <v>3244</v>
      </c>
      <c r="C3307" s="256">
        <v>123.33924098380763</v>
      </c>
    </row>
    <row r="3308" spans="2:3" x14ac:dyDescent="0.25">
      <c r="B3308" s="257">
        <v>3245</v>
      </c>
      <c r="C3308" s="256">
        <v>113.7980815778474</v>
      </c>
    </row>
    <row r="3309" spans="2:3" x14ac:dyDescent="0.25">
      <c r="B3309" s="257">
        <v>3246</v>
      </c>
      <c r="C3309" s="256">
        <v>106.91671443881884</v>
      </c>
    </row>
    <row r="3310" spans="2:3" x14ac:dyDescent="0.25">
      <c r="B3310" s="257">
        <v>3247</v>
      </c>
      <c r="C3310" s="256">
        <v>131.90192263957576</v>
      </c>
    </row>
    <row r="3311" spans="2:3" x14ac:dyDescent="0.25">
      <c r="B3311" s="257">
        <v>3248</v>
      </c>
      <c r="C3311" s="256">
        <v>80.704801105054443</v>
      </c>
    </row>
    <row r="3312" spans="2:3" x14ac:dyDescent="0.25">
      <c r="B3312" s="257">
        <v>3249</v>
      </c>
      <c r="C3312" s="256">
        <v>153.71113827130216</v>
      </c>
    </row>
    <row r="3313" spans="2:3" x14ac:dyDescent="0.25">
      <c r="B3313" s="257">
        <v>3250</v>
      </c>
      <c r="C3313" s="256">
        <v>114.31572989277434</v>
      </c>
    </row>
    <row r="3314" spans="2:3" x14ac:dyDescent="0.25">
      <c r="B3314" s="257">
        <v>3251</v>
      </c>
      <c r="C3314" s="256">
        <v>126.72547372742027</v>
      </c>
    </row>
    <row r="3315" spans="2:3" x14ac:dyDescent="0.25">
      <c r="B3315" s="257">
        <v>3252</v>
      </c>
      <c r="C3315" s="256">
        <v>97.765301158116458</v>
      </c>
    </row>
    <row r="3316" spans="2:3" x14ac:dyDescent="0.25">
      <c r="B3316" s="257">
        <v>3253</v>
      </c>
      <c r="C3316" s="256">
        <v>114.85188434328002</v>
      </c>
    </row>
    <row r="3317" spans="2:3" x14ac:dyDescent="0.25">
      <c r="B3317" s="257">
        <v>3254</v>
      </c>
      <c r="C3317" s="256">
        <v>123.03508239976239</v>
      </c>
    </row>
    <row r="3318" spans="2:3" x14ac:dyDescent="0.25">
      <c r="B3318" s="257">
        <v>3255</v>
      </c>
      <c r="C3318" s="256">
        <v>145.31680880481011</v>
      </c>
    </row>
    <row r="3319" spans="2:3" x14ac:dyDescent="0.25">
      <c r="B3319" s="257">
        <v>3256</v>
      </c>
      <c r="C3319" s="256">
        <v>102.53267930669399</v>
      </c>
    </row>
    <row r="3320" spans="2:3" x14ac:dyDescent="0.25">
      <c r="B3320" s="257">
        <v>3257</v>
      </c>
      <c r="C3320" s="256">
        <v>152.94209193767551</v>
      </c>
    </row>
    <row r="3321" spans="2:3" x14ac:dyDescent="0.25">
      <c r="B3321" s="257">
        <v>3258</v>
      </c>
      <c r="C3321" s="256">
        <v>123.31757234741517</v>
      </c>
    </row>
    <row r="3322" spans="2:3" x14ac:dyDescent="0.25">
      <c r="B3322" s="257">
        <v>3259</v>
      </c>
      <c r="C3322" s="256">
        <v>105.3880419000005</v>
      </c>
    </row>
    <row r="3323" spans="2:3" x14ac:dyDescent="0.25">
      <c r="B3323" s="257">
        <v>3260</v>
      </c>
      <c r="C3323" s="256">
        <v>105.23499995535062</v>
      </c>
    </row>
    <row r="3324" spans="2:3" x14ac:dyDescent="0.25">
      <c r="B3324" s="257">
        <v>3261</v>
      </c>
      <c r="C3324" s="256">
        <v>111.24666377908804</v>
      </c>
    </row>
    <row r="3325" spans="2:3" x14ac:dyDescent="0.25">
      <c r="B3325" s="257">
        <v>3262</v>
      </c>
      <c r="C3325" s="256">
        <v>166.25385998059488</v>
      </c>
    </row>
    <row r="3326" spans="2:3" x14ac:dyDescent="0.25">
      <c r="B3326" s="257">
        <v>3263</v>
      </c>
      <c r="C3326" s="256">
        <v>87.700137159814687</v>
      </c>
    </row>
    <row r="3327" spans="2:3" x14ac:dyDescent="0.25">
      <c r="B3327" s="257">
        <v>3264</v>
      </c>
      <c r="C3327" s="256">
        <v>94.6386349974768</v>
      </c>
    </row>
    <row r="3328" spans="2:3" x14ac:dyDescent="0.25">
      <c r="B3328" s="257">
        <v>3265</v>
      </c>
      <c r="C3328" s="256">
        <v>80.250278470071066</v>
      </c>
    </row>
    <row r="3329" spans="2:3" x14ac:dyDescent="0.25">
      <c r="B3329" s="257">
        <v>3266</v>
      </c>
      <c r="C3329" s="256">
        <v>126.38469079994211</v>
      </c>
    </row>
    <row r="3330" spans="2:3" x14ac:dyDescent="0.25">
      <c r="B3330" s="257">
        <v>3267</v>
      </c>
      <c r="C3330" s="256">
        <v>110.09712340534178</v>
      </c>
    </row>
    <row r="3331" spans="2:3" x14ac:dyDescent="0.25">
      <c r="B3331" s="257">
        <v>3268</v>
      </c>
      <c r="C3331" s="256">
        <v>109.06723563530765</v>
      </c>
    </row>
    <row r="3332" spans="2:3" x14ac:dyDescent="0.25">
      <c r="B3332" s="257">
        <v>3269</v>
      </c>
      <c r="C3332" s="256">
        <v>192.52983538487189</v>
      </c>
    </row>
    <row r="3333" spans="2:3" x14ac:dyDescent="0.25">
      <c r="B3333" s="257">
        <v>3270</v>
      </c>
      <c r="C3333" s="256">
        <v>85.638981500322529</v>
      </c>
    </row>
    <row r="3334" spans="2:3" x14ac:dyDescent="0.25">
      <c r="B3334" s="257">
        <v>3271</v>
      </c>
      <c r="C3334" s="256">
        <v>112.57261963435629</v>
      </c>
    </row>
    <row r="3335" spans="2:3" x14ac:dyDescent="0.25">
      <c r="B3335" s="257">
        <v>3272</v>
      </c>
      <c r="C3335" s="256">
        <v>97.892101552055905</v>
      </c>
    </row>
    <row r="3336" spans="2:3" x14ac:dyDescent="0.25">
      <c r="B3336" s="257">
        <v>3273</v>
      </c>
      <c r="C3336" s="256">
        <v>126.2783573587751</v>
      </c>
    </row>
    <row r="3337" spans="2:3" x14ac:dyDescent="0.25">
      <c r="B3337" s="257">
        <v>3274</v>
      </c>
      <c r="C3337" s="256">
        <v>142.52187027823121</v>
      </c>
    </row>
    <row r="3338" spans="2:3" x14ac:dyDescent="0.25">
      <c r="B3338" s="257">
        <v>3275</v>
      </c>
      <c r="C3338" s="256">
        <v>154.33016640187839</v>
      </c>
    </row>
    <row r="3339" spans="2:3" x14ac:dyDescent="0.25">
      <c r="B3339" s="257">
        <v>3276</v>
      </c>
      <c r="C3339" s="256">
        <v>120.33254916084465</v>
      </c>
    </row>
    <row r="3340" spans="2:3" x14ac:dyDescent="0.25">
      <c r="B3340" s="257">
        <v>3277</v>
      </c>
      <c r="C3340" s="256">
        <v>115.08726950780252</v>
      </c>
    </row>
    <row r="3341" spans="2:3" x14ac:dyDescent="0.25">
      <c r="B3341" s="257">
        <v>3278</v>
      </c>
      <c r="C3341" s="256">
        <v>152.62460561382372</v>
      </c>
    </row>
    <row r="3342" spans="2:3" x14ac:dyDescent="0.25">
      <c r="B3342" s="257">
        <v>3279</v>
      </c>
      <c r="C3342" s="256">
        <v>140.00560139372357</v>
      </c>
    </row>
    <row r="3343" spans="2:3" x14ac:dyDescent="0.25">
      <c r="B3343" s="257">
        <v>3280</v>
      </c>
      <c r="C3343" s="256">
        <v>76.722076354952293</v>
      </c>
    </row>
    <row r="3344" spans="2:3" x14ac:dyDescent="0.25">
      <c r="B3344" s="257">
        <v>3281</v>
      </c>
      <c r="C3344" s="256">
        <v>111.1832224117522</v>
      </c>
    </row>
    <row r="3345" spans="2:3" x14ac:dyDescent="0.25">
      <c r="B3345" s="257">
        <v>3282</v>
      </c>
      <c r="C3345" s="256">
        <v>135.45179990830025</v>
      </c>
    </row>
    <row r="3346" spans="2:3" x14ac:dyDescent="0.25">
      <c r="B3346" s="257">
        <v>3283</v>
      </c>
      <c r="C3346" s="256">
        <v>115.97545564302263</v>
      </c>
    </row>
    <row r="3347" spans="2:3" x14ac:dyDescent="0.25">
      <c r="B3347" s="257">
        <v>3284</v>
      </c>
      <c r="C3347" s="256">
        <v>135.2402728594875</v>
      </c>
    </row>
    <row r="3348" spans="2:3" x14ac:dyDescent="0.25">
      <c r="B3348" s="257">
        <v>3285</v>
      </c>
      <c r="C3348" s="256">
        <v>85.710500776975138</v>
      </c>
    </row>
    <row r="3349" spans="2:3" x14ac:dyDescent="0.25">
      <c r="B3349" s="257">
        <v>3286</v>
      </c>
      <c r="C3349" s="256">
        <v>97.142187498733449</v>
      </c>
    </row>
    <row r="3350" spans="2:3" x14ac:dyDescent="0.25">
      <c r="B3350" s="257">
        <v>3287</v>
      </c>
      <c r="C3350" s="256">
        <v>59.467596190627361</v>
      </c>
    </row>
    <row r="3351" spans="2:3" x14ac:dyDescent="0.25">
      <c r="B3351" s="257">
        <v>3288</v>
      </c>
      <c r="C3351" s="256">
        <v>95.009872896963316</v>
      </c>
    </row>
    <row r="3352" spans="2:3" x14ac:dyDescent="0.25">
      <c r="B3352" s="257">
        <v>3289</v>
      </c>
      <c r="C3352" s="256">
        <v>113.04427724076554</v>
      </c>
    </row>
    <row r="3353" spans="2:3" x14ac:dyDescent="0.25">
      <c r="B3353" s="257">
        <v>3290</v>
      </c>
      <c r="C3353" s="256">
        <v>142.02393370192047</v>
      </c>
    </row>
    <row r="3354" spans="2:3" x14ac:dyDescent="0.25">
      <c r="B3354" s="257">
        <v>3291</v>
      </c>
      <c r="C3354" s="256">
        <v>89.236346359889765</v>
      </c>
    </row>
    <row r="3355" spans="2:3" x14ac:dyDescent="0.25">
      <c r="B3355" s="257">
        <v>3292</v>
      </c>
      <c r="C3355" s="256">
        <v>116.49002934861352</v>
      </c>
    </row>
    <row r="3356" spans="2:3" x14ac:dyDescent="0.25">
      <c r="B3356" s="257">
        <v>3293</v>
      </c>
      <c r="C3356" s="256">
        <v>183.15427255208814</v>
      </c>
    </row>
    <row r="3357" spans="2:3" x14ac:dyDescent="0.25">
      <c r="B3357" s="257">
        <v>3294</v>
      </c>
      <c r="C3357" s="256">
        <v>139.89436345110869</v>
      </c>
    </row>
    <row r="3358" spans="2:3" x14ac:dyDescent="0.25">
      <c r="B3358" s="257">
        <v>3295</v>
      </c>
      <c r="C3358" s="256">
        <v>142.67999473382625</v>
      </c>
    </row>
    <row r="3359" spans="2:3" x14ac:dyDescent="0.25">
      <c r="B3359" s="257">
        <v>3296</v>
      </c>
      <c r="C3359" s="256">
        <v>97.565647616892647</v>
      </c>
    </row>
    <row r="3360" spans="2:3" x14ac:dyDescent="0.25">
      <c r="B3360" s="257">
        <v>3297</v>
      </c>
      <c r="C3360" s="256">
        <v>138.69127598992458</v>
      </c>
    </row>
    <row r="3361" spans="2:3" x14ac:dyDescent="0.25">
      <c r="B3361" s="257">
        <v>3298</v>
      </c>
      <c r="C3361" s="256">
        <v>134.25704184723378</v>
      </c>
    </row>
    <row r="3362" spans="2:3" x14ac:dyDescent="0.25">
      <c r="B3362" s="257">
        <v>3299</v>
      </c>
      <c r="C3362" s="256">
        <v>82.574164203487783</v>
      </c>
    </row>
    <row r="3363" spans="2:3" x14ac:dyDescent="0.25">
      <c r="B3363" s="257">
        <v>3300</v>
      </c>
      <c r="C3363" s="256">
        <v>118.52697195788691</v>
      </c>
    </row>
    <row r="3364" spans="2:3" x14ac:dyDescent="0.25">
      <c r="B3364" s="257">
        <v>3301</v>
      </c>
      <c r="C3364" s="256">
        <v>73.273849980468952</v>
      </c>
    </row>
    <row r="3365" spans="2:3" x14ac:dyDescent="0.25">
      <c r="B3365" s="257">
        <v>3302</v>
      </c>
      <c r="C3365" s="256">
        <v>91.550593643502594</v>
      </c>
    </row>
    <row r="3366" spans="2:3" x14ac:dyDescent="0.25">
      <c r="B3366" s="257">
        <v>3303</v>
      </c>
      <c r="C3366" s="256">
        <v>109.26544163767439</v>
      </c>
    </row>
    <row r="3367" spans="2:3" x14ac:dyDescent="0.25">
      <c r="B3367" s="257">
        <v>3304</v>
      </c>
      <c r="C3367" s="256">
        <v>195.25284627241115</v>
      </c>
    </row>
    <row r="3368" spans="2:3" x14ac:dyDescent="0.25">
      <c r="B3368" s="257">
        <v>3305</v>
      </c>
      <c r="C3368" s="256">
        <v>136.65065646168586</v>
      </c>
    </row>
    <row r="3369" spans="2:3" x14ac:dyDescent="0.25">
      <c r="B3369" s="257">
        <v>3306</v>
      </c>
      <c r="C3369" s="256">
        <v>144.93278729958496</v>
      </c>
    </row>
    <row r="3370" spans="2:3" x14ac:dyDescent="0.25">
      <c r="B3370" s="257">
        <v>3307</v>
      </c>
      <c r="C3370" s="256">
        <v>129.03996359027477</v>
      </c>
    </row>
    <row r="3371" spans="2:3" x14ac:dyDescent="0.25">
      <c r="B3371" s="257">
        <v>3308</v>
      </c>
      <c r="C3371" s="256">
        <v>109.47510080905806</v>
      </c>
    </row>
    <row r="3372" spans="2:3" x14ac:dyDescent="0.25">
      <c r="B3372" s="257">
        <v>3309</v>
      </c>
      <c r="C3372" s="256">
        <v>112.18770355320802</v>
      </c>
    </row>
    <row r="3373" spans="2:3" x14ac:dyDescent="0.25">
      <c r="B3373" s="257">
        <v>3310</v>
      </c>
      <c r="C3373" s="256">
        <v>134.41704218738133</v>
      </c>
    </row>
    <row r="3374" spans="2:3" x14ac:dyDescent="0.25">
      <c r="B3374" s="257">
        <v>3311</v>
      </c>
      <c r="C3374" s="256">
        <v>134.84561221465458</v>
      </c>
    </row>
    <row r="3375" spans="2:3" x14ac:dyDescent="0.25">
      <c r="B3375" s="257">
        <v>3312</v>
      </c>
      <c r="C3375" s="256">
        <v>103.4901966218431</v>
      </c>
    </row>
    <row r="3376" spans="2:3" x14ac:dyDescent="0.25">
      <c r="B3376" s="257">
        <v>3313</v>
      </c>
      <c r="C3376" s="256">
        <v>121.09996179587135</v>
      </c>
    </row>
    <row r="3377" spans="2:3" x14ac:dyDescent="0.25">
      <c r="B3377" s="257">
        <v>3314</v>
      </c>
      <c r="C3377" s="256">
        <v>104.77620941394476</v>
      </c>
    </row>
    <row r="3378" spans="2:3" x14ac:dyDescent="0.25">
      <c r="B3378" s="257">
        <v>3315</v>
      </c>
      <c r="C3378" s="256">
        <v>108.07000969743034</v>
      </c>
    </row>
    <row r="3379" spans="2:3" x14ac:dyDescent="0.25">
      <c r="B3379" s="257">
        <v>3316</v>
      </c>
      <c r="C3379" s="256">
        <v>144.86841169281035</v>
      </c>
    </row>
    <row r="3380" spans="2:3" x14ac:dyDescent="0.25">
      <c r="B3380" s="257">
        <v>3317</v>
      </c>
      <c r="C3380" s="256">
        <v>117.17860496655892</v>
      </c>
    </row>
    <row r="3381" spans="2:3" x14ac:dyDescent="0.25">
      <c r="B3381" s="257">
        <v>3318</v>
      </c>
      <c r="C3381" s="256">
        <v>133.39685095169452</v>
      </c>
    </row>
    <row r="3382" spans="2:3" x14ac:dyDescent="0.25">
      <c r="B3382" s="257">
        <v>3319</v>
      </c>
      <c r="C3382" s="256">
        <v>104.38077681777398</v>
      </c>
    </row>
    <row r="3383" spans="2:3" x14ac:dyDescent="0.25">
      <c r="B3383" s="257">
        <v>3320</v>
      </c>
      <c r="C3383" s="256">
        <v>136.60766894553043</v>
      </c>
    </row>
    <row r="3384" spans="2:3" x14ac:dyDescent="0.25">
      <c r="B3384" s="257">
        <v>3321</v>
      </c>
      <c r="C3384" s="256">
        <v>85.569028312076256</v>
      </c>
    </row>
    <row r="3385" spans="2:3" x14ac:dyDescent="0.25">
      <c r="B3385" s="257">
        <v>3322</v>
      </c>
      <c r="C3385" s="256">
        <v>110.06047509037575</v>
      </c>
    </row>
    <row r="3386" spans="2:3" x14ac:dyDescent="0.25">
      <c r="B3386" s="257">
        <v>3323</v>
      </c>
      <c r="C3386" s="256">
        <v>129.61282852752385</v>
      </c>
    </row>
    <row r="3387" spans="2:3" x14ac:dyDescent="0.25">
      <c r="B3387" s="257">
        <v>3324</v>
      </c>
      <c r="C3387" s="256">
        <v>116.36387025722328</v>
      </c>
    </row>
    <row r="3388" spans="2:3" x14ac:dyDescent="0.25">
      <c r="B3388" s="257">
        <v>3325</v>
      </c>
      <c r="C3388" s="256">
        <v>89.586033022750698</v>
      </c>
    </row>
    <row r="3389" spans="2:3" x14ac:dyDescent="0.25">
      <c r="B3389" s="257">
        <v>3326</v>
      </c>
      <c r="C3389" s="256">
        <v>97.948089678101866</v>
      </c>
    </row>
    <row r="3390" spans="2:3" x14ac:dyDescent="0.25">
      <c r="B3390" s="257">
        <v>3327</v>
      </c>
      <c r="C3390" s="256">
        <v>149.10034005568087</v>
      </c>
    </row>
    <row r="3391" spans="2:3" x14ac:dyDescent="0.25">
      <c r="B3391" s="257">
        <v>3328</v>
      </c>
      <c r="C3391" s="256">
        <v>138.8120356263272</v>
      </c>
    </row>
    <row r="3392" spans="2:3" x14ac:dyDescent="0.25">
      <c r="B3392" s="257">
        <v>3329</v>
      </c>
      <c r="C3392" s="256">
        <v>155.02619573204183</v>
      </c>
    </row>
    <row r="3393" spans="2:3" x14ac:dyDescent="0.25">
      <c r="B3393" s="257">
        <v>3330</v>
      </c>
      <c r="C3393" s="256">
        <v>139.86367089323579</v>
      </c>
    </row>
    <row r="3394" spans="2:3" x14ac:dyDescent="0.25">
      <c r="B3394" s="257">
        <v>3331</v>
      </c>
      <c r="C3394" s="256">
        <v>109.8008364904546</v>
      </c>
    </row>
    <row r="3395" spans="2:3" x14ac:dyDescent="0.25">
      <c r="B3395" s="257">
        <v>3332</v>
      </c>
      <c r="C3395" s="256">
        <v>131.1779588196344</v>
      </c>
    </row>
    <row r="3396" spans="2:3" x14ac:dyDescent="0.25">
      <c r="B3396" s="257">
        <v>3333</v>
      </c>
      <c r="C3396" s="256">
        <v>116.28697447411453</v>
      </c>
    </row>
    <row r="3397" spans="2:3" x14ac:dyDescent="0.25">
      <c r="B3397" s="257">
        <v>3334</v>
      </c>
      <c r="C3397" s="256">
        <v>138.77071856753039</v>
      </c>
    </row>
    <row r="3398" spans="2:3" x14ac:dyDescent="0.25">
      <c r="B3398" s="257">
        <v>3335</v>
      </c>
      <c r="C3398" s="256">
        <v>96.308431539176894</v>
      </c>
    </row>
    <row r="3399" spans="2:3" x14ac:dyDescent="0.25">
      <c r="B3399" s="257">
        <v>3336</v>
      </c>
      <c r="C3399" s="256">
        <v>116.06665799763313</v>
      </c>
    </row>
    <row r="3400" spans="2:3" x14ac:dyDescent="0.25">
      <c r="B3400" s="257">
        <v>3337</v>
      </c>
      <c r="C3400" s="256">
        <v>139.45372464620505</v>
      </c>
    </row>
    <row r="3401" spans="2:3" x14ac:dyDescent="0.25">
      <c r="B3401" s="257">
        <v>3338</v>
      </c>
      <c r="C3401" s="256">
        <v>104.93265660092003</v>
      </c>
    </row>
    <row r="3402" spans="2:3" x14ac:dyDescent="0.25">
      <c r="B3402" s="257">
        <v>3339</v>
      </c>
      <c r="C3402" s="256">
        <v>145.08082538055464</v>
      </c>
    </row>
    <row r="3403" spans="2:3" x14ac:dyDescent="0.25">
      <c r="B3403" s="257">
        <v>3340</v>
      </c>
      <c r="C3403" s="256">
        <v>116.36545625510247</v>
      </c>
    </row>
    <row r="3404" spans="2:3" x14ac:dyDescent="0.25">
      <c r="B3404" s="257">
        <v>3341</v>
      </c>
      <c r="C3404" s="256">
        <v>131.56832716149356</v>
      </c>
    </row>
    <row r="3405" spans="2:3" x14ac:dyDescent="0.25">
      <c r="B3405" s="257">
        <v>3342</v>
      </c>
      <c r="C3405" s="256">
        <v>116.52163185374731</v>
      </c>
    </row>
    <row r="3406" spans="2:3" x14ac:dyDescent="0.25">
      <c r="B3406" s="257">
        <v>3343</v>
      </c>
      <c r="C3406" s="256">
        <v>109.04566188843192</v>
      </c>
    </row>
    <row r="3407" spans="2:3" x14ac:dyDescent="0.25">
      <c r="B3407" s="257">
        <v>3344</v>
      </c>
      <c r="C3407" s="256">
        <v>108.37911587095758</v>
      </c>
    </row>
    <row r="3408" spans="2:3" x14ac:dyDescent="0.25">
      <c r="B3408" s="257">
        <v>3345</v>
      </c>
      <c r="C3408" s="256">
        <v>166.42798433682637</v>
      </c>
    </row>
    <row r="3409" spans="2:3" x14ac:dyDescent="0.25">
      <c r="B3409" s="257">
        <v>3346</v>
      </c>
      <c r="C3409" s="256">
        <v>111.64184045829724</v>
      </c>
    </row>
    <row r="3410" spans="2:3" x14ac:dyDescent="0.25">
      <c r="B3410" s="257">
        <v>3347</v>
      </c>
      <c r="C3410" s="256">
        <v>122.80583368143951</v>
      </c>
    </row>
    <row r="3411" spans="2:3" x14ac:dyDescent="0.25">
      <c r="B3411" s="257">
        <v>3348</v>
      </c>
      <c r="C3411" s="256">
        <v>94.016931963671396</v>
      </c>
    </row>
    <row r="3412" spans="2:3" x14ac:dyDescent="0.25">
      <c r="B3412" s="257">
        <v>3349</v>
      </c>
      <c r="C3412" s="256">
        <v>89.463118477172245</v>
      </c>
    </row>
    <row r="3413" spans="2:3" x14ac:dyDescent="0.25">
      <c r="B3413" s="257">
        <v>3350</v>
      </c>
      <c r="C3413" s="256">
        <v>149.87735425594687</v>
      </c>
    </row>
    <row r="3414" spans="2:3" x14ac:dyDescent="0.25">
      <c r="B3414" s="257">
        <v>3351</v>
      </c>
      <c r="C3414" s="256">
        <v>95.697973602405554</v>
      </c>
    </row>
    <row r="3415" spans="2:3" x14ac:dyDescent="0.25">
      <c r="B3415" s="257">
        <v>3352</v>
      </c>
      <c r="C3415" s="256">
        <v>125.82458974358012</v>
      </c>
    </row>
    <row r="3416" spans="2:3" x14ac:dyDescent="0.25">
      <c r="B3416" s="257">
        <v>3353</v>
      </c>
      <c r="C3416" s="256">
        <v>123.1414265537403</v>
      </c>
    </row>
    <row r="3417" spans="2:3" x14ac:dyDescent="0.25">
      <c r="B3417" s="257">
        <v>3354</v>
      </c>
      <c r="C3417" s="256">
        <v>150.84661756669698</v>
      </c>
    </row>
    <row r="3418" spans="2:3" x14ac:dyDescent="0.25">
      <c r="B3418" s="257">
        <v>3355</v>
      </c>
      <c r="C3418" s="256">
        <v>139.59485526924169</v>
      </c>
    </row>
    <row r="3419" spans="2:3" x14ac:dyDescent="0.25">
      <c r="B3419" s="257">
        <v>3356</v>
      </c>
      <c r="C3419" s="256">
        <v>167.38417056109796</v>
      </c>
    </row>
    <row r="3420" spans="2:3" x14ac:dyDescent="0.25">
      <c r="B3420" s="257">
        <v>3357</v>
      </c>
      <c r="C3420" s="256">
        <v>141.66523340902816</v>
      </c>
    </row>
    <row r="3421" spans="2:3" x14ac:dyDescent="0.25">
      <c r="B3421" s="257">
        <v>3358</v>
      </c>
      <c r="C3421" s="256">
        <v>103.99912214025369</v>
      </c>
    </row>
    <row r="3422" spans="2:3" x14ac:dyDescent="0.25">
      <c r="B3422" s="257">
        <v>3359</v>
      </c>
      <c r="C3422" s="256">
        <v>146.89696610327312</v>
      </c>
    </row>
    <row r="3423" spans="2:3" x14ac:dyDescent="0.25">
      <c r="B3423" s="257">
        <v>3360</v>
      </c>
      <c r="C3423" s="256">
        <v>113.15009069478218</v>
      </c>
    </row>
    <row r="3424" spans="2:3" x14ac:dyDescent="0.25">
      <c r="B3424" s="257">
        <v>3361</v>
      </c>
      <c r="C3424" s="256">
        <v>96.170099245168359</v>
      </c>
    </row>
    <row r="3425" spans="2:3" x14ac:dyDescent="0.25">
      <c r="B3425" s="257">
        <v>3362</v>
      </c>
      <c r="C3425" s="256">
        <v>118.21910428403152</v>
      </c>
    </row>
    <row r="3426" spans="2:3" x14ac:dyDescent="0.25">
      <c r="B3426" s="257">
        <v>3363</v>
      </c>
      <c r="C3426" s="256">
        <v>118.97840147028923</v>
      </c>
    </row>
    <row r="3427" spans="2:3" x14ac:dyDescent="0.25">
      <c r="B3427" s="257">
        <v>3364</v>
      </c>
      <c r="C3427" s="256">
        <v>180.14478593165956</v>
      </c>
    </row>
    <row r="3428" spans="2:3" x14ac:dyDescent="0.25">
      <c r="B3428" s="257">
        <v>3365</v>
      </c>
      <c r="C3428" s="256">
        <v>134.57431700649806</v>
      </c>
    </row>
    <row r="3429" spans="2:3" x14ac:dyDescent="0.25">
      <c r="B3429" s="257">
        <v>3366</v>
      </c>
      <c r="C3429" s="256">
        <v>95.596263395857051</v>
      </c>
    </row>
    <row r="3430" spans="2:3" x14ac:dyDescent="0.25">
      <c r="B3430" s="257">
        <v>3367</v>
      </c>
      <c r="C3430" s="256">
        <v>176.04793655214144</v>
      </c>
    </row>
    <row r="3431" spans="2:3" x14ac:dyDescent="0.25">
      <c r="B3431" s="257">
        <v>3368</v>
      </c>
      <c r="C3431" s="256">
        <v>136.12784732925505</v>
      </c>
    </row>
    <row r="3432" spans="2:3" x14ac:dyDescent="0.25">
      <c r="B3432" s="257">
        <v>3369</v>
      </c>
      <c r="C3432" s="256">
        <v>98.307126141630633</v>
      </c>
    </row>
    <row r="3433" spans="2:3" x14ac:dyDescent="0.25">
      <c r="B3433" s="257">
        <v>3370</v>
      </c>
      <c r="C3433" s="256">
        <v>114.33834783365181</v>
      </c>
    </row>
    <row r="3434" spans="2:3" x14ac:dyDescent="0.25">
      <c r="B3434" s="257">
        <v>3371</v>
      </c>
      <c r="C3434" s="256">
        <v>132.84541287543124</v>
      </c>
    </row>
    <row r="3435" spans="2:3" x14ac:dyDescent="0.25">
      <c r="B3435" s="257">
        <v>3372</v>
      </c>
      <c r="C3435" s="256">
        <v>107.16264972604594</v>
      </c>
    </row>
    <row r="3436" spans="2:3" x14ac:dyDescent="0.25">
      <c r="B3436" s="257">
        <v>3373</v>
      </c>
      <c r="C3436" s="256">
        <v>148.71177255045328</v>
      </c>
    </row>
    <row r="3437" spans="2:3" x14ac:dyDescent="0.25">
      <c r="B3437" s="257">
        <v>3374</v>
      </c>
      <c r="C3437" s="256">
        <v>128.56851937584543</v>
      </c>
    </row>
    <row r="3438" spans="2:3" x14ac:dyDescent="0.25">
      <c r="B3438" s="257">
        <v>3375</v>
      </c>
      <c r="C3438" s="256">
        <v>173.47523253797198</v>
      </c>
    </row>
    <row r="3439" spans="2:3" x14ac:dyDescent="0.25">
      <c r="B3439" s="257">
        <v>3376</v>
      </c>
      <c r="C3439" s="256">
        <v>145.63514711383718</v>
      </c>
    </row>
    <row r="3440" spans="2:3" x14ac:dyDescent="0.25">
      <c r="B3440" s="257">
        <v>3377</v>
      </c>
      <c r="C3440" s="256">
        <v>105.15886871701737</v>
      </c>
    </row>
    <row r="3441" spans="2:3" x14ac:dyDescent="0.25">
      <c r="B3441" s="257">
        <v>3378</v>
      </c>
      <c r="C3441" s="256">
        <v>100.52599455750476</v>
      </c>
    </row>
    <row r="3442" spans="2:3" x14ac:dyDescent="0.25">
      <c r="B3442" s="257">
        <v>3379</v>
      </c>
      <c r="C3442" s="256">
        <v>126.74162991469325</v>
      </c>
    </row>
    <row r="3443" spans="2:3" x14ac:dyDescent="0.25">
      <c r="B3443" s="257">
        <v>3380</v>
      </c>
      <c r="C3443" s="256">
        <v>112.42212167870032</v>
      </c>
    </row>
    <row r="3444" spans="2:3" x14ac:dyDescent="0.25">
      <c r="B3444" s="257">
        <v>3381</v>
      </c>
      <c r="C3444" s="256">
        <v>112.61351833942912</v>
      </c>
    </row>
    <row r="3445" spans="2:3" x14ac:dyDescent="0.25">
      <c r="B3445" s="257">
        <v>3382</v>
      </c>
      <c r="C3445" s="256">
        <v>98.064638628130382</v>
      </c>
    </row>
    <row r="3446" spans="2:3" x14ac:dyDescent="0.25">
      <c r="B3446" s="257">
        <v>3383</v>
      </c>
      <c r="C3446" s="256">
        <v>140.77327177146748</v>
      </c>
    </row>
    <row r="3447" spans="2:3" x14ac:dyDescent="0.25">
      <c r="B3447" s="257">
        <v>3384</v>
      </c>
      <c r="C3447" s="256">
        <v>120.28683667622622</v>
      </c>
    </row>
    <row r="3448" spans="2:3" x14ac:dyDescent="0.25">
      <c r="B3448" s="257">
        <v>3385</v>
      </c>
      <c r="C3448" s="256">
        <v>154.57233434167858</v>
      </c>
    </row>
    <row r="3449" spans="2:3" x14ac:dyDescent="0.25">
      <c r="B3449" s="257">
        <v>3386</v>
      </c>
      <c r="C3449" s="256">
        <v>148.50819471764646</v>
      </c>
    </row>
    <row r="3450" spans="2:3" x14ac:dyDescent="0.25">
      <c r="B3450" s="257">
        <v>3387</v>
      </c>
      <c r="C3450" s="256">
        <v>129.45161330504453</v>
      </c>
    </row>
    <row r="3451" spans="2:3" x14ac:dyDescent="0.25">
      <c r="B3451" s="257">
        <v>3388</v>
      </c>
      <c r="C3451" s="256">
        <v>137.798144529094</v>
      </c>
    </row>
    <row r="3452" spans="2:3" x14ac:dyDescent="0.25">
      <c r="B3452" s="257">
        <v>3389</v>
      </c>
      <c r="C3452" s="256">
        <v>100.26299959276655</v>
      </c>
    </row>
    <row r="3453" spans="2:3" x14ac:dyDescent="0.25">
      <c r="B3453" s="257">
        <v>3390</v>
      </c>
      <c r="C3453" s="256">
        <v>107.21156817960905</v>
      </c>
    </row>
    <row r="3454" spans="2:3" x14ac:dyDescent="0.25">
      <c r="B3454" s="257">
        <v>3391</v>
      </c>
      <c r="C3454" s="256">
        <v>148.12721592443393</v>
      </c>
    </row>
    <row r="3455" spans="2:3" x14ac:dyDescent="0.25">
      <c r="B3455" s="257">
        <v>3392</v>
      </c>
      <c r="C3455" s="256">
        <v>99.073124809113224</v>
      </c>
    </row>
    <row r="3456" spans="2:3" x14ac:dyDescent="0.25">
      <c r="B3456" s="257">
        <v>3393</v>
      </c>
      <c r="C3456" s="256">
        <v>173.50288518662396</v>
      </c>
    </row>
    <row r="3457" spans="2:3" x14ac:dyDescent="0.25">
      <c r="B3457" s="257">
        <v>3394</v>
      </c>
      <c r="C3457" s="256">
        <v>132.03104979563764</v>
      </c>
    </row>
    <row r="3458" spans="2:3" x14ac:dyDescent="0.25">
      <c r="B3458" s="257">
        <v>3395</v>
      </c>
      <c r="C3458" s="256">
        <v>90.81283717302756</v>
      </c>
    </row>
    <row r="3459" spans="2:3" x14ac:dyDescent="0.25">
      <c r="B3459" s="257">
        <v>3396</v>
      </c>
      <c r="C3459" s="256">
        <v>134.59017445322053</v>
      </c>
    </row>
    <row r="3460" spans="2:3" x14ac:dyDescent="0.25">
      <c r="B3460" s="257">
        <v>3397</v>
      </c>
      <c r="C3460" s="256">
        <v>111.91096727241201</v>
      </c>
    </row>
    <row r="3461" spans="2:3" x14ac:dyDescent="0.25">
      <c r="B3461" s="257">
        <v>3398</v>
      </c>
      <c r="C3461" s="256">
        <v>108.79863647190567</v>
      </c>
    </row>
    <row r="3462" spans="2:3" x14ac:dyDescent="0.25">
      <c r="B3462" s="257">
        <v>3399</v>
      </c>
      <c r="C3462" s="256">
        <v>138.97057112711587</v>
      </c>
    </row>
    <row r="3463" spans="2:3" x14ac:dyDescent="0.25">
      <c r="B3463" s="257">
        <v>3400</v>
      </c>
      <c r="C3463" s="256">
        <v>93.248873225326491</v>
      </c>
    </row>
    <row r="3464" spans="2:3" x14ac:dyDescent="0.25">
      <c r="B3464" s="257">
        <v>3401</v>
      </c>
      <c r="C3464" s="256">
        <v>129.19181060584876</v>
      </c>
    </row>
    <row r="3465" spans="2:3" x14ac:dyDescent="0.25">
      <c r="B3465" s="257">
        <v>3402</v>
      </c>
      <c r="C3465" s="256">
        <v>98.628969596844854</v>
      </c>
    </row>
    <row r="3466" spans="2:3" x14ac:dyDescent="0.25">
      <c r="B3466" s="257">
        <v>3403</v>
      </c>
      <c r="C3466" s="256">
        <v>51.811399154093365</v>
      </c>
    </row>
    <row r="3467" spans="2:3" x14ac:dyDescent="0.25">
      <c r="B3467" s="257">
        <v>3404</v>
      </c>
      <c r="C3467" s="256">
        <v>145.25516446262162</v>
      </c>
    </row>
    <row r="3468" spans="2:3" x14ac:dyDescent="0.25">
      <c r="B3468" s="257">
        <v>3405</v>
      </c>
      <c r="C3468" s="256">
        <v>99.370544455080832</v>
      </c>
    </row>
    <row r="3469" spans="2:3" x14ac:dyDescent="0.25">
      <c r="B3469" s="257">
        <v>3406</v>
      </c>
      <c r="C3469" s="256">
        <v>86.098347927445502</v>
      </c>
    </row>
    <row r="3470" spans="2:3" x14ac:dyDescent="0.25">
      <c r="B3470" s="257">
        <v>3407</v>
      </c>
      <c r="C3470" s="256">
        <v>109.01594597714841</v>
      </c>
    </row>
    <row r="3471" spans="2:3" x14ac:dyDescent="0.25">
      <c r="B3471" s="257">
        <v>3408</v>
      </c>
      <c r="C3471" s="256">
        <v>145.07677921764602</v>
      </c>
    </row>
    <row r="3472" spans="2:3" x14ac:dyDescent="0.25">
      <c r="B3472" s="257">
        <v>3409</v>
      </c>
      <c r="C3472" s="256">
        <v>109.46335804542154</v>
      </c>
    </row>
    <row r="3473" spans="2:3" x14ac:dyDescent="0.25">
      <c r="B3473" s="257">
        <v>3410</v>
      </c>
      <c r="C3473" s="256">
        <v>120.57807739719978</v>
      </c>
    </row>
    <row r="3474" spans="2:3" x14ac:dyDescent="0.25">
      <c r="B3474" s="257">
        <v>3411</v>
      </c>
      <c r="C3474" s="256">
        <v>135.28639284001773</v>
      </c>
    </row>
    <row r="3475" spans="2:3" x14ac:dyDescent="0.25">
      <c r="B3475" s="257">
        <v>3412</v>
      </c>
      <c r="C3475" s="256">
        <v>140.21188860622485</v>
      </c>
    </row>
    <row r="3476" spans="2:3" x14ac:dyDescent="0.25">
      <c r="B3476" s="257">
        <v>3413</v>
      </c>
      <c r="C3476" s="256">
        <v>165.89178879297879</v>
      </c>
    </row>
    <row r="3477" spans="2:3" x14ac:dyDescent="0.25">
      <c r="B3477" s="257">
        <v>3414</v>
      </c>
      <c r="C3477" s="256">
        <v>119.00737274236998</v>
      </c>
    </row>
    <row r="3478" spans="2:3" x14ac:dyDescent="0.25">
      <c r="B3478" s="257">
        <v>3415</v>
      </c>
      <c r="C3478" s="256">
        <v>146.05434737568186</v>
      </c>
    </row>
    <row r="3479" spans="2:3" x14ac:dyDescent="0.25">
      <c r="B3479" s="257">
        <v>3416</v>
      </c>
      <c r="C3479" s="256">
        <v>155.59789531321121</v>
      </c>
    </row>
    <row r="3480" spans="2:3" x14ac:dyDescent="0.25">
      <c r="B3480" s="257">
        <v>3417</v>
      </c>
      <c r="C3480" s="256">
        <v>179.30407375622741</v>
      </c>
    </row>
    <row r="3481" spans="2:3" x14ac:dyDescent="0.25">
      <c r="B3481" s="257">
        <v>3418</v>
      </c>
      <c r="C3481" s="256">
        <v>81.481418922546467</v>
      </c>
    </row>
    <row r="3482" spans="2:3" x14ac:dyDescent="0.25">
      <c r="B3482" s="257">
        <v>3419</v>
      </c>
      <c r="C3482" s="256">
        <v>97.273409812938795</v>
      </c>
    </row>
    <row r="3483" spans="2:3" x14ac:dyDescent="0.25">
      <c r="B3483" s="257">
        <v>3420</v>
      </c>
      <c r="C3483" s="256">
        <v>124.02330296096628</v>
      </c>
    </row>
    <row r="3484" spans="2:3" x14ac:dyDescent="0.25">
      <c r="B3484" s="257">
        <v>3421</v>
      </c>
      <c r="C3484" s="256">
        <v>189.96713528965321</v>
      </c>
    </row>
    <row r="3485" spans="2:3" x14ac:dyDescent="0.25">
      <c r="B3485" s="257">
        <v>3422</v>
      </c>
      <c r="C3485" s="256">
        <v>57.401068446918231</v>
      </c>
    </row>
    <row r="3486" spans="2:3" x14ac:dyDescent="0.25">
      <c r="B3486" s="257">
        <v>3423</v>
      </c>
      <c r="C3486" s="256">
        <v>123.04987671051035</v>
      </c>
    </row>
    <row r="3487" spans="2:3" x14ac:dyDescent="0.25">
      <c r="B3487" s="257">
        <v>3424</v>
      </c>
      <c r="C3487" s="256">
        <v>141.31181507370493</v>
      </c>
    </row>
    <row r="3488" spans="2:3" x14ac:dyDescent="0.25">
      <c r="B3488" s="257">
        <v>3425</v>
      </c>
      <c r="C3488" s="256">
        <v>114.16198656103802</v>
      </c>
    </row>
    <row r="3489" spans="2:3" x14ac:dyDescent="0.25">
      <c r="B3489" s="257">
        <v>3426</v>
      </c>
      <c r="C3489" s="256">
        <v>114.14566912368662</v>
      </c>
    </row>
    <row r="3490" spans="2:3" x14ac:dyDescent="0.25">
      <c r="B3490" s="257">
        <v>3427</v>
      </c>
      <c r="C3490" s="256">
        <v>131.89213117161302</v>
      </c>
    </row>
    <row r="3491" spans="2:3" x14ac:dyDescent="0.25">
      <c r="B3491" s="257">
        <v>3428</v>
      </c>
      <c r="C3491" s="256">
        <v>84.457737133282535</v>
      </c>
    </row>
    <row r="3492" spans="2:3" x14ac:dyDescent="0.25">
      <c r="B3492" s="257">
        <v>3429</v>
      </c>
      <c r="C3492" s="256">
        <v>122.94418614858293</v>
      </c>
    </row>
    <row r="3493" spans="2:3" x14ac:dyDescent="0.25">
      <c r="B3493" s="257">
        <v>3430</v>
      </c>
      <c r="C3493" s="256">
        <v>121.57144103483898</v>
      </c>
    </row>
    <row r="3494" spans="2:3" x14ac:dyDescent="0.25">
      <c r="B3494" s="257">
        <v>3431</v>
      </c>
      <c r="C3494" s="256">
        <v>138.51280313498683</v>
      </c>
    </row>
    <row r="3495" spans="2:3" x14ac:dyDescent="0.25">
      <c r="B3495" s="257">
        <v>3432</v>
      </c>
      <c r="C3495" s="256">
        <v>146.73888191310203</v>
      </c>
    </row>
    <row r="3496" spans="2:3" x14ac:dyDescent="0.25">
      <c r="B3496" s="257">
        <v>3433</v>
      </c>
      <c r="C3496" s="256">
        <v>83.918156191605107</v>
      </c>
    </row>
    <row r="3497" spans="2:3" x14ac:dyDescent="0.25">
      <c r="B3497" s="257">
        <v>3434</v>
      </c>
      <c r="C3497" s="256">
        <v>116.20905224777316</v>
      </c>
    </row>
    <row r="3498" spans="2:3" x14ac:dyDescent="0.25">
      <c r="B3498" s="257">
        <v>3435</v>
      </c>
      <c r="C3498" s="256">
        <v>108.15294236389983</v>
      </c>
    </row>
    <row r="3499" spans="2:3" x14ac:dyDescent="0.25">
      <c r="B3499" s="257">
        <v>3436</v>
      </c>
      <c r="C3499" s="256">
        <v>152.9692532955311</v>
      </c>
    </row>
    <row r="3500" spans="2:3" x14ac:dyDescent="0.25">
      <c r="B3500" s="257">
        <v>3437</v>
      </c>
      <c r="C3500" s="256">
        <v>94.100173144292214</v>
      </c>
    </row>
    <row r="3501" spans="2:3" x14ac:dyDescent="0.25">
      <c r="B3501" s="257">
        <v>3438</v>
      </c>
      <c r="C3501" s="256">
        <v>118.9048516693146</v>
      </c>
    </row>
    <row r="3502" spans="2:3" x14ac:dyDescent="0.25">
      <c r="B3502" s="257">
        <v>3439</v>
      </c>
      <c r="C3502" s="256">
        <v>139.1136661882251</v>
      </c>
    </row>
    <row r="3503" spans="2:3" x14ac:dyDescent="0.25">
      <c r="B3503" s="257">
        <v>3440</v>
      </c>
      <c r="C3503" s="256">
        <v>146.84422029022883</v>
      </c>
    </row>
    <row r="3504" spans="2:3" x14ac:dyDescent="0.25">
      <c r="B3504" s="257">
        <v>3441</v>
      </c>
      <c r="C3504" s="256">
        <v>131.74499410535125</v>
      </c>
    </row>
    <row r="3505" spans="2:3" x14ac:dyDescent="0.25">
      <c r="B3505" s="257">
        <v>3442</v>
      </c>
      <c r="C3505" s="256">
        <v>140.35144713633096</v>
      </c>
    </row>
    <row r="3506" spans="2:3" x14ac:dyDescent="0.25">
      <c r="B3506" s="257">
        <v>3443</v>
      </c>
      <c r="C3506" s="256">
        <v>62.080533206481547</v>
      </c>
    </row>
    <row r="3507" spans="2:3" x14ac:dyDescent="0.25">
      <c r="B3507" s="257">
        <v>3444</v>
      </c>
      <c r="C3507" s="256">
        <v>119.64099458386657</v>
      </c>
    </row>
    <row r="3508" spans="2:3" x14ac:dyDescent="0.25">
      <c r="B3508" s="257">
        <v>3445</v>
      </c>
      <c r="C3508" s="256">
        <v>145.94744567063819</v>
      </c>
    </row>
    <row r="3509" spans="2:3" x14ac:dyDescent="0.25">
      <c r="B3509" s="257">
        <v>3446</v>
      </c>
      <c r="C3509" s="256">
        <v>129.74124522265276</v>
      </c>
    </row>
    <row r="3510" spans="2:3" x14ac:dyDescent="0.25">
      <c r="B3510" s="257">
        <v>3447</v>
      </c>
      <c r="C3510" s="256">
        <v>75.79044560615722</v>
      </c>
    </row>
    <row r="3511" spans="2:3" x14ac:dyDescent="0.25">
      <c r="B3511" s="257">
        <v>3448</v>
      </c>
      <c r="C3511" s="256">
        <v>170.01304401343094</v>
      </c>
    </row>
    <row r="3512" spans="2:3" x14ac:dyDescent="0.25">
      <c r="B3512" s="257">
        <v>3449</v>
      </c>
      <c r="C3512" s="256">
        <v>154.11733244134376</v>
      </c>
    </row>
    <row r="3513" spans="2:3" x14ac:dyDescent="0.25">
      <c r="B3513" s="257">
        <v>3450</v>
      </c>
      <c r="C3513" s="256">
        <v>168.79835598825059</v>
      </c>
    </row>
    <row r="3514" spans="2:3" x14ac:dyDescent="0.25">
      <c r="B3514" s="257">
        <v>3451</v>
      </c>
      <c r="C3514" s="256">
        <v>145.5815387419031</v>
      </c>
    </row>
    <row r="3515" spans="2:3" x14ac:dyDescent="0.25">
      <c r="B3515" s="257">
        <v>3452</v>
      </c>
      <c r="C3515" s="256">
        <v>112.17211318332549</v>
      </c>
    </row>
    <row r="3516" spans="2:3" x14ac:dyDescent="0.25">
      <c r="B3516" s="257">
        <v>3453</v>
      </c>
      <c r="C3516" s="256">
        <v>114.15851082397683</v>
      </c>
    </row>
    <row r="3517" spans="2:3" x14ac:dyDescent="0.25">
      <c r="B3517" s="257">
        <v>3454</v>
      </c>
      <c r="C3517" s="256">
        <v>92.953512699844453</v>
      </c>
    </row>
    <row r="3518" spans="2:3" x14ac:dyDescent="0.25">
      <c r="B3518" s="257">
        <v>3455</v>
      </c>
      <c r="C3518" s="256">
        <v>113.12127461305128</v>
      </c>
    </row>
    <row r="3519" spans="2:3" x14ac:dyDescent="0.25">
      <c r="B3519" s="257">
        <v>3456</v>
      </c>
      <c r="C3519" s="256">
        <v>115.20154790173032</v>
      </c>
    </row>
    <row r="3520" spans="2:3" x14ac:dyDescent="0.25">
      <c r="B3520" s="257">
        <v>3457</v>
      </c>
      <c r="C3520" s="256">
        <v>131.66699434909631</v>
      </c>
    </row>
    <row r="3521" spans="2:3" x14ac:dyDescent="0.25">
      <c r="B3521" s="257">
        <v>3458</v>
      </c>
      <c r="C3521" s="256">
        <v>122.01559256849043</v>
      </c>
    </row>
    <row r="3522" spans="2:3" x14ac:dyDescent="0.25">
      <c r="B3522" s="257">
        <v>3459</v>
      </c>
      <c r="C3522" s="256">
        <v>111.51320886164086</v>
      </c>
    </row>
    <row r="3523" spans="2:3" x14ac:dyDescent="0.25">
      <c r="B3523" s="257">
        <v>3460</v>
      </c>
      <c r="C3523" s="256">
        <v>117.96342906508204</v>
      </c>
    </row>
    <row r="3524" spans="2:3" x14ac:dyDescent="0.25">
      <c r="B3524" s="257">
        <v>3461</v>
      </c>
      <c r="C3524" s="256">
        <v>132.11953624866527</v>
      </c>
    </row>
    <row r="3525" spans="2:3" x14ac:dyDescent="0.25">
      <c r="B3525" s="257">
        <v>3462</v>
      </c>
      <c r="C3525" s="256">
        <v>99.705129391807304</v>
      </c>
    </row>
    <row r="3526" spans="2:3" x14ac:dyDescent="0.25">
      <c r="B3526" s="257">
        <v>3463</v>
      </c>
      <c r="C3526" s="256">
        <v>116.85921064567738</v>
      </c>
    </row>
    <row r="3527" spans="2:3" x14ac:dyDescent="0.25">
      <c r="B3527" s="257">
        <v>3464</v>
      </c>
      <c r="C3527" s="256">
        <v>80.289886070698358</v>
      </c>
    </row>
    <row r="3528" spans="2:3" x14ac:dyDescent="0.25">
      <c r="B3528" s="257">
        <v>3465</v>
      </c>
      <c r="C3528" s="256">
        <v>153.04715216320659</v>
      </c>
    </row>
    <row r="3529" spans="2:3" x14ac:dyDescent="0.25">
      <c r="B3529" s="257">
        <v>3466</v>
      </c>
      <c r="C3529" s="256">
        <v>110.08978733860994</v>
      </c>
    </row>
    <row r="3530" spans="2:3" x14ac:dyDescent="0.25">
      <c r="B3530" s="257">
        <v>3467</v>
      </c>
      <c r="C3530" s="256">
        <v>156.2978711939476</v>
      </c>
    </row>
    <row r="3531" spans="2:3" x14ac:dyDescent="0.25">
      <c r="B3531" s="257">
        <v>3468</v>
      </c>
      <c r="C3531" s="256">
        <v>85.333656084010642</v>
      </c>
    </row>
    <row r="3532" spans="2:3" x14ac:dyDescent="0.25">
      <c r="B3532" s="257">
        <v>3469</v>
      </c>
      <c r="C3532" s="256">
        <v>93.959552386874677</v>
      </c>
    </row>
    <row r="3533" spans="2:3" x14ac:dyDescent="0.25">
      <c r="B3533" s="257">
        <v>3470</v>
      </c>
      <c r="C3533" s="256">
        <v>117.6071105256781</v>
      </c>
    </row>
    <row r="3534" spans="2:3" x14ac:dyDescent="0.25">
      <c r="B3534" s="257">
        <v>3471</v>
      </c>
      <c r="C3534" s="256">
        <v>105.66528958450336</v>
      </c>
    </row>
    <row r="3535" spans="2:3" x14ac:dyDescent="0.25">
      <c r="B3535" s="257">
        <v>3472</v>
      </c>
      <c r="C3535" s="256">
        <v>138.51803955185324</v>
      </c>
    </row>
    <row r="3536" spans="2:3" x14ac:dyDescent="0.25">
      <c r="B3536" s="257">
        <v>3473</v>
      </c>
      <c r="C3536" s="256">
        <v>151.68630177416372</v>
      </c>
    </row>
    <row r="3537" spans="2:3" x14ac:dyDescent="0.25">
      <c r="B3537" s="257">
        <v>3474</v>
      </c>
      <c r="C3537" s="256">
        <v>68.585324093873794</v>
      </c>
    </row>
    <row r="3538" spans="2:3" x14ac:dyDescent="0.25">
      <c r="B3538" s="257">
        <v>3475</v>
      </c>
      <c r="C3538" s="256">
        <v>162.22009497935983</v>
      </c>
    </row>
    <row r="3539" spans="2:3" x14ac:dyDescent="0.25">
      <c r="B3539" s="257">
        <v>3476</v>
      </c>
      <c r="C3539" s="256">
        <v>121.10546486225101</v>
      </c>
    </row>
    <row r="3540" spans="2:3" x14ac:dyDescent="0.25">
      <c r="B3540" s="257">
        <v>3477</v>
      </c>
      <c r="C3540" s="256">
        <v>162.1858449407726</v>
      </c>
    </row>
    <row r="3541" spans="2:3" x14ac:dyDescent="0.25">
      <c r="B3541" s="257">
        <v>3478</v>
      </c>
      <c r="C3541" s="256">
        <v>104.18033866202516</v>
      </c>
    </row>
    <row r="3542" spans="2:3" x14ac:dyDescent="0.25">
      <c r="B3542" s="257">
        <v>3479</v>
      </c>
      <c r="C3542" s="256">
        <v>136.2279515411046</v>
      </c>
    </row>
    <row r="3543" spans="2:3" x14ac:dyDescent="0.25">
      <c r="B3543" s="257">
        <v>3480</v>
      </c>
      <c r="C3543" s="256">
        <v>116.54626052893511</v>
      </c>
    </row>
    <row r="3544" spans="2:3" x14ac:dyDescent="0.25">
      <c r="B3544" s="257">
        <v>3481</v>
      </c>
      <c r="C3544" s="256">
        <v>113.58257192428842</v>
      </c>
    </row>
    <row r="3545" spans="2:3" x14ac:dyDescent="0.25">
      <c r="B3545" s="257">
        <v>3482</v>
      </c>
      <c r="C3545" s="256">
        <v>66.889072601768092</v>
      </c>
    </row>
    <row r="3546" spans="2:3" x14ac:dyDescent="0.25">
      <c r="B3546" s="257">
        <v>3483</v>
      </c>
      <c r="C3546" s="256">
        <v>124.72117868823008</v>
      </c>
    </row>
    <row r="3547" spans="2:3" x14ac:dyDescent="0.25">
      <c r="B3547" s="257">
        <v>3484</v>
      </c>
      <c r="C3547" s="256">
        <v>100.34966817347646</v>
      </c>
    </row>
    <row r="3548" spans="2:3" x14ac:dyDescent="0.25">
      <c r="B3548" s="257">
        <v>3485</v>
      </c>
      <c r="C3548" s="256">
        <v>84.668938914016138</v>
      </c>
    </row>
    <row r="3549" spans="2:3" x14ac:dyDescent="0.25">
      <c r="B3549" s="257">
        <v>3486</v>
      </c>
      <c r="C3549" s="256">
        <v>137.38147012529839</v>
      </c>
    </row>
    <row r="3550" spans="2:3" x14ac:dyDescent="0.25">
      <c r="B3550" s="257">
        <v>3487</v>
      </c>
      <c r="C3550" s="256">
        <v>60.783251765584836</v>
      </c>
    </row>
    <row r="3551" spans="2:3" x14ac:dyDescent="0.25">
      <c r="B3551" s="257">
        <v>3488</v>
      </c>
      <c r="C3551" s="256">
        <v>120.75182221707828</v>
      </c>
    </row>
    <row r="3552" spans="2:3" x14ac:dyDescent="0.25">
      <c r="B3552" s="257">
        <v>3489</v>
      </c>
      <c r="C3552" s="256">
        <v>171.65917726908793</v>
      </c>
    </row>
    <row r="3553" spans="2:3" x14ac:dyDescent="0.25">
      <c r="B3553" s="257">
        <v>3490</v>
      </c>
      <c r="C3553" s="256">
        <v>65.985822896927317</v>
      </c>
    </row>
    <row r="3554" spans="2:3" x14ac:dyDescent="0.25">
      <c r="B3554" s="257">
        <v>3491</v>
      </c>
      <c r="C3554" s="256">
        <v>107.61761472509039</v>
      </c>
    </row>
    <row r="3555" spans="2:3" x14ac:dyDescent="0.25">
      <c r="B3555" s="257">
        <v>3492</v>
      </c>
      <c r="C3555" s="256">
        <v>69.559034419948873</v>
      </c>
    </row>
    <row r="3556" spans="2:3" x14ac:dyDescent="0.25">
      <c r="B3556" s="257">
        <v>3493</v>
      </c>
      <c r="C3556" s="256">
        <v>116.93818850994525</v>
      </c>
    </row>
    <row r="3557" spans="2:3" x14ac:dyDescent="0.25">
      <c r="B3557" s="257">
        <v>3494</v>
      </c>
      <c r="C3557" s="256">
        <v>73.270053713244678</v>
      </c>
    </row>
    <row r="3558" spans="2:3" x14ac:dyDescent="0.25">
      <c r="B3558" s="257">
        <v>3495</v>
      </c>
      <c r="C3558" s="256">
        <v>79.741573590559938</v>
      </c>
    </row>
    <row r="3559" spans="2:3" x14ac:dyDescent="0.25">
      <c r="B3559" s="257">
        <v>3496</v>
      </c>
      <c r="C3559" s="256">
        <v>146.86714690307437</v>
      </c>
    </row>
    <row r="3560" spans="2:3" x14ac:dyDescent="0.25">
      <c r="B3560" s="257">
        <v>3497</v>
      </c>
      <c r="C3560" s="256">
        <v>119.44937430463844</v>
      </c>
    </row>
    <row r="3561" spans="2:3" x14ac:dyDescent="0.25">
      <c r="B3561" s="257">
        <v>3498</v>
      </c>
      <c r="C3561" s="256">
        <v>104.54310365833697</v>
      </c>
    </row>
    <row r="3562" spans="2:3" x14ac:dyDescent="0.25">
      <c r="B3562" s="257">
        <v>3499</v>
      </c>
      <c r="C3562" s="256">
        <v>164.72242844676282</v>
      </c>
    </row>
    <row r="3563" spans="2:3" x14ac:dyDescent="0.25">
      <c r="B3563" s="257">
        <v>3500</v>
      </c>
      <c r="C3563" s="256">
        <v>150.46321892649647</v>
      </c>
    </row>
    <row r="3564" spans="2:3" x14ac:dyDescent="0.25">
      <c r="B3564" s="257">
        <v>3501</v>
      </c>
      <c r="C3564" s="256">
        <v>122.88852742164875</v>
      </c>
    </row>
    <row r="3565" spans="2:3" x14ac:dyDescent="0.25">
      <c r="B3565" s="257">
        <v>3502</v>
      </c>
      <c r="C3565" s="256">
        <v>96.700267164587515</v>
      </c>
    </row>
    <row r="3566" spans="2:3" x14ac:dyDescent="0.25">
      <c r="B3566" s="257">
        <v>3503</v>
      </c>
      <c r="C3566" s="256">
        <v>133.33271833933588</v>
      </c>
    </row>
    <row r="3567" spans="2:3" x14ac:dyDescent="0.25">
      <c r="B3567" s="257">
        <v>3504</v>
      </c>
      <c r="C3567" s="256">
        <v>73.280234073296896</v>
      </c>
    </row>
    <row r="3568" spans="2:3" x14ac:dyDescent="0.25">
      <c r="B3568" s="257">
        <v>3505</v>
      </c>
      <c r="C3568" s="256">
        <v>117.06030525240493</v>
      </c>
    </row>
    <row r="3569" spans="2:3" x14ac:dyDescent="0.25">
      <c r="B3569" s="257">
        <v>3506</v>
      </c>
      <c r="C3569" s="256">
        <v>97.995044924461354</v>
      </c>
    </row>
    <row r="3570" spans="2:3" x14ac:dyDescent="0.25">
      <c r="B3570" s="257">
        <v>3507</v>
      </c>
      <c r="C3570" s="256">
        <v>110.48664407055881</v>
      </c>
    </row>
    <row r="3571" spans="2:3" x14ac:dyDescent="0.25">
      <c r="B3571" s="257">
        <v>3508</v>
      </c>
      <c r="C3571" s="256">
        <v>151.67335408039497</v>
      </c>
    </row>
    <row r="3572" spans="2:3" x14ac:dyDescent="0.25">
      <c r="B3572" s="257">
        <v>3509</v>
      </c>
      <c r="C3572" s="256">
        <v>147.37922737288594</v>
      </c>
    </row>
    <row r="3573" spans="2:3" x14ac:dyDescent="0.25">
      <c r="B3573" s="257">
        <v>3510</v>
      </c>
      <c r="C3573" s="256">
        <v>91.22253741672219</v>
      </c>
    </row>
    <row r="3574" spans="2:3" x14ac:dyDescent="0.25">
      <c r="B3574" s="257">
        <v>3511</v>
      </c>
      <c r="C3574" s="256">
        <v>108.98978646559171</v>
      </c>
    </row>
    <row r="3575" spans="2:3" x14ac:dyDescent="0.25">
      <c r="B3575" s="257">
        <v>3512</v>
      </c>
      <c r="C3575" s="256">
        <v>103.49086534814785</v>
      </c>
    </row>
    <row r="3576" spans="2:3" x14ac:dyDescent="0.25">
      <c r="B3576" s="257">
        <v>3513</v>
      </c>
      <c r="C3576" s="256">
        <v>74.70935562245397</v>
      </c>
    </row>
    <row r="3577" spans="2:3" x14ac:dyDescent="0.25">
      <c r="B3577" s="257">
        <v>3514</v>
      </c>
      <c r="C3577" s="256">
        <v>136.98193183435495</v>
      </c>
    </row>
    <row r="3578" spans="2:3" x14ac:dyDescent="0.25">
      <c r="B3578" s="257">
        <v>3515</v>
      </c>
      <c r="C3578" s="256">
        <v>119.43594052746366</v>
      </c>
    </row>
    <row r="3579" spans="2:3" x14ac:dyDescent="0.25">
      <c r="B3579" s="257">
        <v>3516</v>
      </c>
      <c r="C3579" s="256">
        <v>124.24292458974121</v>
      </c>
    </row>
    <row r="3580" spans="2:3" x14ac:dyDescent="0.25">
      <c r="B3580" s="257">
        <v>3517</v>
      </c>
      <c r="C3580" s="256">
        <v>114.55247311669166</v>
      </c>
    </row>
    <row r="3581" spans="2:3" x14ac:dyDescent="0.25">
      <c r="B3581" s="257">
        <v>3518</v>
      </c>
      <c r="C3581" s="256">
        <v>129.9452661252686</v>
      </c>
    </row>
    <row r="3582" spans="2:3" x14ac:dyDescent="0.25">
      <c r="B3582" s="257">
        <v>3519</v>
      </c>
      <c r="C3582" s="256">
        <v>113.35267260293141</v>
      </c>
    </row>
    <row r="3583" spans="2:3" x14ac:dyDescent="0.25">
      <c r="B3583" s="257">
        <v>3520</v>
      </c>
      <c r="C3583" s="256">
        <v>84.350751244762932</v>
      </c>
    </row>
    <row r="3584" spans="2:3" x14ac:dyDescent="0.25">
      <c r="B3584" s="257">
        <v>3521</v>
      </c>
      <c r="C3584" s="256">
        <v>106.99920488973585</v>
      </c>
    </row>
    <row r="3585" spans="2:3" x14ac:dyDescent="0.25">
      <c r="B3585" s="257">
        <v>3522</v>
      </c>
      <c r="C3585" s="256">
        <v>103.26028800036116</v>
      </c>
    </row>
    <row r="3586" spans="2:3" x14ac:dyDescent="0.25">
      <c r="B3586" s="257">
        <v>3523</v>
      </c>
      <c r="C3586" s="256">
        <v>73.077409104326961</v>
      </c>
    </row>
    <row r="3587" spans="2:3" x14ac:dyDescent="0.25">
      <c r="B3587" s="257">
        <v>3524</v>
      </c>
      <c r="C3587" s="256">
        <v>93.593554735489079</v>
      </c>
    </row>
    <row r="3588" spans="2:3" x14ac:dyDescent="0.25">
      <c r="B3588" s="257">
        <v>3525</v>
      </c>
      <c r="C3588" s="256">
        <v>119.57460009737328</v>
      </c>
    </row>
    <row r="3589" spans="2:3" x14ac:dyDescent="0.25">
      <c r="B3589" s="257">
        <v>3526</v>
      </c>
      <c r="C3589" s="256">
        <v>137.63928906092286</v>
      </c>
    </row>
    <row r="3590" spans="2:3" x14ac:dyDescent="0.25">
      <c r="B3590" s="257">
        <v>3527</v>
      </c>
      <c r="C3590" s="256">
        <v>141.00755877699001</v>
      </c>
    </row>
    <row r="3591" spans="2:3" x14ac:dyDescent="0.25">
      <c r="B3591" s="257">
        <v>3528</v>
      </c>
      <c r="C3591" s="256">
        <v>92.577720161433902</v>
      </c>
    </row>
    <row r="3592" spans="2:3" x14ac:dyDescent="0.25">
      <c r="B3592" s="257">
        <v>3529</v>
      </c>
      <c r="C3592" s="256">
        <v>163.64538740114978</v>
      </c>
    </row>
    <row r="3593" spans="2:3" x14ac:dyDescent="0.25">
      <c r="B3593" s="257">
        <v>3530</v>
      </c>
      <c r="C3593" s="256">
        <v>101.16821340484944</v>
      </c>
    </row>
    <row r="3594" spans="2:3" x14ac:dyDescent="0.25">
      <c r="B3594" s="257">
        <v>3531</v>
      </c>
      <c r="C3594" s="256">
        <v>157.28778353091411</v>
      </c>
    </row>
    <row r="3595" spans="2:3" x14ac:dyDescent="0.25">
      <c r="B3595" s="257">
        <v>3532</v>
      </c>
      <c r="C3595" s="256">
        <v>134.62792958267127</v>
      </c>
    </row>
    <row r="3596" spans="2:3" x14ac:dyDescent="0.25">
      <c r="B3596" s="257">
        <v>3533</v>
      </c>
      <c r="C3596" s="256">
        <v>126.94762062394787</v>
      </c>
    </row>
    <row r="3597" spans="2:3" x14ac:dyDescent="0.25">
      <c r="B3597" s="257">
        <v>3534</v>
      </c>
      <c r="C3597" s="256">
        <v>138.96423647501342</v>
      </c>
    </row>
    <row r="3598" spans="2:3" x14ac:dyDescent="0.25">
      <c r="B3598" s="257">
        <v>3535</v>
      </c>
      <c r="C3598" s="256">
        <v>164.81295457615718</v>
      </c>
    </row>
    <row r="3599" spans="2:3" x14ac:dyDescent="0.25">
      <c r="B3599" s="257">
        <v>3536</v>
      </c>
      <c r="C3599" s="256">
        <v>84.247696151062598</v>
      </c>
    </row>
    <row r="3600" spans="2:3" x14ac:dyDescent="0.25">
      <c r="B3600" s="257">
        <v>3537</v>
      </c>
      <c r="C3600" s="256">
        <v>158.52906288979813</v>
      </c>
    </row>
    <row r="3601" spans="2:3" x14ac:dyDescent="0.25">
      <c r="B3601" s="257">
        <v>3538</v>
      </c>
      <c r="C3601" s="256">
        <v>119.52801708852245</v>
      </c>
    </row>
    <row r="3602" spans="2:3" x14ac:dyDescent="0.25">
      <c r="B3602" s="257">
        <v>3539</v>
      </c>
      <c r="C3602" s="256">
        <v>123.55472949790854</v>
      </c>
    </row>
    <row r="3603" spans="2:3" x14ac:dyDescent="0.25">
      <c r="B3603" s="257">
        <v>3540</v>
      </c>
      <c r="C3603" s="256">
        <v>179.7475740513535</v>
      </c>
    </row>
    <row r="3604" spans="2:3" x14ac:dyDescent="0.25">
      <c r="B3604" s="257">
        <v>3541</v>
      </c>
      <c r="C3604" s="256">
        <v>108.04548523731752</v>
      </c>
    </row>
    <row r="3605" spans="2:3" x14ac:dyDescent="0.25">
      <c r="B3605" s="257">
        <v>3542</v>
      </c>
      <c r="C3605" s="256">
        <v>163.01368746316254</v>
      </c>
    </row>
    <row r="3606" spans="2:3" x14ac:dyDescent="0.25">
      <c r="B3606" s="257">
        <v>3543</v>
      </c>
      <c r="C3606" s="256">
        <v>94.57886709937975</v>
      </c>
    </row>
    <row r="3607" spans="2:3" x14ac:dyDescent="0.25">
      <c r="B3607" s="257">
        <v>3544</v>
      </c>
      <c r="C3607" s="256">
        <v>112.02256200216738</v>
      </c>
    </row>
    <row r="3608" spans="2:3" x14ac:dyDescent="0.25">
      <c r="B3608" s="257">
        <v>3545</v>
      </c>
      <c r="C3608" s="256">
        <v>92.07050699207916</v>
      </c>
    </row>
    <row r="3609" spans="2:3" x14ac:dyDescent="0.25">
      <c r="B3609" s="257">
        <v>3546</v>
      </c>
      <c r="C3609" s="256">
        <v>115.48567590328791</v>
      </c>
    </row>
    <row r="3610" spans="2:3" x14ac:dyDescent="0.25">
      <c r="B3610" s="257">
        <v>3547</v>
      </c>
      <c r="C3610" s="256">
        <v>127.81356577666945</v>
      </c>
    </row>
    <row r="3611" spans="2:3" x14ac:dyDescent="0.25">
      <c r="B3611" s="257">
        <v>3548</v>
      </c>
      <c r="C3611" s="256">
        <v>117.43730262228532</v>
      </c>
    </row>
    <row r="3612" spans="2:3" x14ac:dyDescent="0.25">
      <c r="B3612" s="257">
        <v>3549</v>
      </c>
      <c r="C3612" s="256">
        <v>129.67793463522148</v>
      </c>
    </row>
    <row r="3613" spans="2:3" x14ac:dyDescent="0.25">
      <c r="B3613" s="257">
        <v>3550</v>
      </c>
      <c r="C3613" s="256">
        <v>83.281346680526426</v>
      </c>
    </row>
    <row r="3614" spans="2:3" x14ac:dyDescent="0.25">
      <c r="B3614" s="257">
        <v>3551</v>
      </c>
      <c r="C3614" s="256">
        <v>72.540567881592324</v>
      </c>
    </row>
    <row r="3615" spans="2:3" x14ac:dyDescent="0.25">
      <c r="B3615" s="257">
        <v>3552</v>
      </c>
      <c r="C3615" s="256">
        <v>118.50603376732369</v>
      </c>
    </row>
    <row r="3616" spans="2:3" x14ac:dyDescent="0.25">
      <c r="B3616" s="257">
        <v>3553</v>
      </c>
      <c r="C3616" s="256">
        <v>119.22750209073601</v>
      </c>
    </row>
    <row r="3617" spans="2:3" x14ac:dyDescent="0.25">
      <c r="B3617" s="257">
        <v>3554</v>
      </c>
      <c r="C3617" s="256">
        <v>86.686069668705699</v>
      </c>
    </row>
    <row r="3618" spans="2:3" x14ac:dyDescent="0.25">
      <c r="B3618" s="257">
        <v>3555</v>
      </c>
      <c r="C3618" s="256">
        <v>151.46740787081004</v>
      </c>
    </row>
    <row r="3619" spans="2:3" x14ac:dyDescent="0.25">
      <c r="B3619" s="257">
        <v>3556</v>
      </c>
      <c r="C3619" s="256">
        <v>86.77673572216068</v>
      </c>
    </row>
    <row r="3620" spans="2:3" x14ac:dyDescent="0.25">
      <c r="B3620" s="257">
        <v>3557</v>
      </c>
      <c r="C3620" s="256">
        <v>183.14322530937173</v>
      </c>
    </row>
    <row r="3621" spans="2:3" x14ac:dyDescent="0.25">
      <c r="B3621" s="257">
        <v>3558</v>
      </c>
      <c r="C3621" s="256">
        <v>109.9839482500165</v>
      </c>
    </row>
    <row r="3622" spans="2:3" x14ac:dyDescent="0.25">
      <c r="B3622" s="257">
        <v>3559</v>
      </c>
      <c r="C3622" s="256">
        <v>72.778543374102256</v>
      </c>
    </row>
    <row r="3623" spans="2:3" x14ac:dyDescent="0.25">
      <c r="B3623" s="257">
        <v>3560</v>
      </c>
      <c r="C3623" s="256">
        <v>159.86802368504485</v>
      </c>
    </row>
    <row r="3624" spans="2:3" x14ac:dyDescent="0.25">
      <c r="B3624" s="257">
        <v>3561</v>
      </c>
      <c r="C3624" s="256">
        <v>103.97896249096959</v>
      </c>
    </row>
    <row r="3625" spans="2:3" x14ac:dyDescent="0.25">
      <c r="B3625" s="257">
        <v>3562</v>
      </c>
      <c r="C3625" s="256">
        <v>93.586533713811917</v>
      </c>
    </row>
    <row r="3626" spans="2:3" x14ac:dyDescent="0.25">
      <c r="B3626" s="257">
        <v>3563</v>
      </c>
      <c r="C3626" s="256">
        <v>116.43239118002694</v>
      </c>
    </row>
    <row r="3627" spans="2:3" x14ac:dyDescent="0.25">
      <c r="B3627" s="257">
        <v>3564</v>
      </c>
      <c r="C3627" s="256">
        <v>143.61177911619751</v>
      </c>
    </row>
    <row r="3628" spans="2:3" x14ac:dyDescent="0.25">
      <c r="B3628" s="257">
        <v>3565</v>
      </c>
      <c r="C3628" s="256">
        <v>120.86837898666487</v>
      </c>
    </row>
    <row r="3629" spans="2:3" x14ac:dyDescent="0.25">
      <c r="B3629" s="257">
        <v>3566</v>
      </c>
      <c r="C3629" s="256">
        <v>94.17206369133217</v>
      </c>
    </row>
    <row r="3630" spans="2:3" x14ac:dyDescent="0.25">
      <c r="B3630" s="257">
        <v>3567</v>
      </c>
      <c r="C3630" s="256">
        <v>105.69146372250376</v>
      </c>
    </row>
    <row r="3631" spans="2:3" x14ac:dyDescent="0.25">
      <c r="B3631" s="257">
        <v>3568</v>
      </c>
      <c r="C3631" s="256">
        <v>97.536427702224728</v>
      </c>
    </row>
    <row r="3632" spans="2:3" x14ac:dyDescent="0.25">
      <c r="B3632" s="257">
        <v>3569</v>
      </c>
      <c r="C3632" s="256">
        <v>119.75015069283099</v>
      </c>
    </row>
    <row r="3633" spans="2:3" x14ac:dyDescent="0.25">
      <c r="B3633" s="257">
        <v>3570</v>
      </c>
      <c r="C3633" s="256">
        <v>157.18736957334642</v>
      </c>
    </row>
    <row r="3634" spans="2:3" x14ac:dyDescent="0.25">
      <c r="B3634" s="257">
        <v>3571</v>
      </c>
      <c r="C3634" s="256">
        <v>86.537510657298554</v>
      </c>
    </row>
    <row r="3635" spans="2:3" x14ac:dyDescent="0.25">
      <c r="B3635" s="257">
        <v>3572</v>
      </c>
      <c r="C3635" s="256">
        <v>136.81423237180258</v>
      </c>
    </row>
    <row r="3636" spans="2:3" x14ac:dyDescent="0.25">
      <c r="B3636" s="257">
        <v>3573</v>
      </c>
      <c r="C3636" s="256">
        <v>92.582183019461525</v>
      </c>
    </row>
    <row r="3637" spans="2:3" x14ac:dyDescent="0.25">
      <c r="B3637" s="257">
        <v>3574</v>
      </c>
      <c r="C3637" s="256">
        <v>138.86631718736584</v>
      </c>
    </row>
    <row r="3638" spans="2:3" x14ac:dyDescent="0.25">
      <c r="B3638" s="257">
        <v>3575</v>
      </c>
      <c r="C3638" s="256">
        <v>110.07154983795323</v>
      </c>
    </row>
    <row r="3639" spans="2:3" x14ac:dyDescent="0.25">
      <c r="B3639" s="257">
        <v>3576</v>
      </c>
      <c r="C3639" s="256">
        <v>132.82811702428904</v>
      </c>
    </row>
    <row r="3640" spans="2:3" x14ac:dyDescent="0.25">
      <c r="B3640" s="257">
        <v>3577</v>
      </c>
      <c r="C3640" s="256">
        <v>112.41399149416306</v>
      </c>
    </row>
    <row r="3641" spans="2:3" x14ac:dyDescent="0.25">
      <c r="B3641" s="257">
        <v>3578</v>
      </c>
      <c r="C3641" s="256">
        <v>77.5335202609985</v>
      </c>
    </row>
    <row r="3642" spans="2:3" x14ac:dyDescent="0.25">
      <c r="B3642" s="257">
        <v>3579</v>
      </c>
      <c r="C3642" s="256">
        <v>108.09557127165797</v>
      </c>
    </row>
    <row r="3643" spans="2:3" x14ac:dyDescent="0.25">
      <c r="B3643" s="257">
        <v>3580</v>
      </c>
      <c r="C3643" s="256">
        <v>91.509544774822658</v>
      </c>
    </row>
    <row r="3644" spans="2:3" x14ac:dyDescent="0.25">
      <c r="B3644" s="257">
        <v>3581</v>
      </c>
      <c r="C3644" s="256">
        <v>96.906915709932818</v>
      </c>
    </row>
    <row r="3645" spans="2:3" x14ac:dyDescent="0.25">
      <c r="B3645" s="257">
        <v>3582</v>
      </c>
      <c r="C3645" s="256">
        <v>76.903774460291686</v>
      </c>
    </row>
    <row r="3646" spans="2:3" x14ac:dyDescent="0.25">
      <c r="B3646" s="257">
        <v>3583</v>
      </c>
      <c r="C3646" s="256">
        <v>123.60488612367631</v>
      </c>
    </row>
    <row r="3647" spans="2:3" x14ac:dyDescent="0.25">
      <c r="B3647" s="257">
        <v>3584</v>
      </c>
      <c r="C3647" s="256">
        <v>83.928613475317519</v>
      </c>
    </row>
    <row r="3648" spans="2:3" x14ac:dyDescent="0.25">
      <c r="B3648" s="257">
        <v>3585</v>
      </c>
      <c r="C3648" s="256">
        <v>105.06457757254097</v>
      </c>
    </row>
    <row r="3649" spans="2:3" x14ac:dyDescent="0.25">
      <c r="B3649" s="257">
        <v>3586</v>
      </c>
      <c r="C3649" s="256">
        <v>130.94719410822694</v>
      </c>
    </row>
    <row r="3650" spans="2:3" x14ac:dyDescent="0.25">
      <c r="B3650" s="257">
        <v>3587</v>
      </c>
      <c r="C3650" s="256">
        <v>143.14522750400423</v>
      </c>
    </row>
    <row r="3651" spans="2:3" x14ac:dyDescent="0.25">
      <c r="B3651" s="257">
        <v>3588</v>
      </c>
      <c r="C3651" s="256">
        <v>74.250938213174493</v>
      </c>
    </row>
    <row r="3652" spans="2:3" x14ac:dyDescent="0.25">
      <c r="B3652" s="257">
        <v>3589</v>
      </c>
      <c r="C3652" s="256">
        <v>145.115487179127</v>
      </c>
    </row>
    <row r="3653" spans="2:3" x14ac:dyDescent="0.25">
      <c r="B3653" s="257">
        <v>3590</v>
      </c>
      <c r="C3653" s="256">
        <v>102.53966897426142</v>
      </c>
    </row>
    <row r="3654" spans="2:3" x14ac:dyDescent="0.25">
      <c r="B3654" s="257">
        <v>3591</v>
      </c>
      <c r="C3654" s="256">
        <v>125.79474450362211</v>
      </c>
    </row>
    <row r="3655" spans="2:3" x14ac:dyDescent="0.25">
      <c r="B3655" s="257">
        <v>3592</v>
      </c>
      <c r="C3655" s="256">
        <v>123.69452625959376</v>
      </c>
    </row>
    <row r="3656" spans="2:3" x14ac:dyDescent="0.25">
      <c r="B3656" s="257">
        <v>3593</v>
      </c>
      <c r="C3656" s="256">
        <v>174.18268123542282</v>
      </c>
    </row>
    <row r="3657" spans="2:3" x14ac:dyDescent="0.25">
      <c r="B3657" s="257">
        <v>3594</v>
      </c>
      <c r="C3657" s="256">
        <v>151.37617002024709</v>
      </c>
    </row>
    <row r="3658" spans="2:3" x14ac:dyDescent="0.25">
      <c r="B3658" s="257">
        <v>3595</v>
      </c>
      <c r="C3658" s="256">
        <v>128.52188568441386</v>
      </c>
    </row>
    <row r="3659" spans="2:3" x14ac:dyDescent="0.25">
      <c r="B3659" s="257">
        <v>3596</v>
      </c>
      <c r="C3659" s="256">
        <v>126.36480454370563</v>
      </c>
    </row>
    <row r="3660" spans="2:3" x14ac:dyDescent="0.25">
      <c r="B3660" s="257">
        <v>3597</v>
      </c>
      <c r="C3660" s="256">
        <v>119.32549357891949</v>
      </c>
    </row>
    <row r="3661" spans="2:3" x14ac:dyDescent="0.25">
      <c r="B3661" s="257">
        <v>3598</v>
      </c>
      <c r="C3661" s="256">
        <v>155.93543757576265</v>
      </c>
    </row>
    <row r="3662" spans="2:3" x14ac:dyDescent="0.25">
      <c r="B3662" s="257">
        <v>3599</v>
      </c>
      <c r="C3662" s="256">
        <v>114.88796771800507</v>
      </c>
    </row>
    <row r="3663" spans="2:3" x14ac:dyDescent="0.25">
      <c r="B3663" s="257">
        <v>3600</v>
      </c>
      <c r="C3663" s="256">
        <v>176.98612413450567</v>
      </c>
    </row>
    <row r="3664" spans="2:3" x14ac:dyDescent="0.25">
      <c r="B3664" s="257">
        <v>3601</v>
      </c>
      <c r="C3664" s="256">
        <v>151.19060210804523</v>
      </c>
    </row>
    <row r="3665" spans="2:3" x14ac:dyDescent="0.25">
      <c r="B3665" s="257">
        <v>3602</v>
      </c>
      <c r="C3665" s="256">
        <v>143.81524899336222</v>
      </c>
    </row>
    <row r="3666" spans="2:3" x14ac:dyDescent="0.25">
      <c r="B3666" s="257">
        <v>3603</v>
      </c>
      <c r="C3666" s="256">
        <v>61.907342772602654</v>
      </c>
    </row>
    <row r="3667" spans="2:3" x14ac:dyDescent="0.25">
      <c r="B3667" s="257">
        <v>3604</v>
      </c>
      <c r="C3667" s="256">
        <v>105.21192072677043</v>
      </c>
    </row>
    <row r="3668" spans="2:3" x14ac:dyDescent="0.25">
      <c r="B3668" s="257">
        <v>3605</v>
      </c>
      <c r="C3668" s="256">
        <v>160.01066290601162</v>
      </c>
    </row>
    <row r="3669" spans="2:3" x14ac:dyDescent="0.25">
      <c r="B3669" s="257">
        <v>3606</v>
      </c>
      <c r="C3669" s="256">
        <v>126.36521738744952</v>
      </c>
    </row>
    <row r="3670" spans="2:3" x14ac:dyDescent="0.25">
      <c r="B3670" s="257">
        <v>3607</v>
      </c>
      <c r="C3670" s="256">
        <v>117.01021802102007</v>
      </c>
    </row>
    <row r="3671" spans="2:3" x14ac:dyDescent="0.25">
      <c r="B3671" s="257">
        <v>3608</v>
      </c>
      <c r="C3671" s="256">
        <v>182.63975508646621</v>
      </c>
    </row>
    <row r="3672" spans="2:3" x14ac:dyDescent="0.25">
      <c r="B3672" s="257">
        <v>3609</v>
      </c>
      <c r="C3672" s="256">
        <v>116.16062072561461</v>
      </c>
    </row>
    <row r="3673" spans="2:3" x14ac:dyDescent="0.25">
      <c r="B3673" s="257">
        <v>3610</v>
      </c>
      <c r="C3673" s="256">
        <v>122.48807055564897</v>
      </c>
    </row>
    <row r="3674" spans="2:3" x14ac:dyDescent="0.25">
      <c r="B3674" s="257">
        <v>3611</v>
      </c>
      <c r="C3674" s="256">
        <v>117.12163489222024</v>
      </c>
    </row>
    <row r="3675" spans="2:3" x14ac:dyDescent="0.25">
      <c r="B3675" s="257">
        <v>3612</v>
      </c>
      <c r="C3675" s="256">
        <v>125.41743898905435</v>
      </c>
    </row>
    <row r="3676" spans="2:3" x14ac:dyDescent="0.25">
      <c r="B3676" s="257">
        <v>3613</v>
      </c>
      <c r="C3676" s="256">
        <v>143.0529407558829</v>
      </c>
    </row>
    <row r="3677" spans="2:3" x14ac:dyDescent="0.25">
      <c r="B3677" s="257">
        <v>3614</v>
      </c>
      <c r="C3677" s="256">
        <v>106.80237495629635</v>
      </c>
    </row>
    <row r="3678" spans="2:3" x14ac:dyDescent="0.25">
      <c r="B3678" s="257">
        <v>3615</v>
      </c>
      <c r="C3678" s="256">
        <v>122.35522935055245</v>
      </c>
    </row>
    <row r="3679" spans="2:3" x14ac:dyDescent="0.25">
      <c r="B3679" s="257">
        <v>3616</v>
      </c>
      <c r="C3679" s="256">
        <v>130.70216088334305</v>
      </c>
    </row>
    <row r="3680" spans="2:3" x14ac:dyDescent="0.25">
      <c r="B3680" s="257">
        <v>3617</v>
      </c>
      <c r="C3680" s="256">
        <v>157.28133646372197</v>
      </c>
    </row>
    <row r="3681" spans="2:3" x14ac:dyDescent="0.25">
      <c r="B3681" s="257">
        <v>3618</v>
      </c>
      <c r="C3681" s="256">
        <v>113.87815736137426</v>
      </c>
    </row>
    <row r="3682" spans="2:3" x14ac:dyDescent="0.25">
      <c r="B3682" s="257">
        <v>3619</v>
      </c>
      <c r="C3682" s="256">
        <v>128.24896711009376</v>
      </c>
    </row>
    <row r="3683" spans="2:3" x14ac:dyDescent="0.25">
      <c r="B3683" s="257">
        <v>3620</v>
      </c>
      <c r="C3683" s="256">
        <v>120.95925951801242</v>
      </c>
    </row>
    <row r="3684" spans="2:3" x14ac:dyDescent="0.25">
      <c r="B3684" s="257">
        <v>3621</v>
      </c>
      <c r="C3684" s="256">
        <v>119.30465815235212</v>
      </c>
    </row>
    <row r="3685" spans="2:3" x14ac:dyDescent="0.25">
      <c r="B3685" s="257">
        <v>3622</v>
      </c>
      <c r="C3685" s="256">
        <v>127.41228361209527</v>
      </c>
    </row>
    <row r="3686" spans="2:3" x14ac:dyDescent="0.25">
      <c r="B3686" s="257">
        <v>3623</v>
      </c>
      <c r="C3686" s="256">
        <v>122.37349752297878</v>
      </c>
    </row>
    <row r="3687" spans="2:3" x14ac:dyDescent="0.25">
      <c r="B3687" s="257">
        <v>3624</v>
      </c>
      <c r="C3687" s="256">
        <v>122.63264217968423</v>
      </c>
    </row>
    <row r="3688" spans="2:3" x14ac:dyDescent="0.25">
      <c r="B3688" s="257">
        <v>3625</v>
      </c>
      <c r="C3688" s="256">
        <v>150.88577215687684</v>
      </c>
    </row>
    <row r="3689" spans="2:3" x14ac:dyDescent="0.25">
      <c r="B3689" s="257">
        <v>3626</v>
      </c>
      <c r="C3689" s="256">
        <v>93.542223205918972</v>
      </c>
    </row>
    <row r="3690" spans="2:3" x14ac:dyDescent="0.25">
      <c r="B3690" s="257">
        <v>3627</v>
      </c>
      <c r="C3690" s="256">
        <v>124.29980577974027</v>
      </c>
    </row>
    <row r="3691" spans="2:3" x14ac:dyDescent="0.25">
      <c r="B3691" s="257">
        <v>3628</v>
      </c>
      <c r="C3691" s="256">
        <v>168.97861101153879</v>
      </c>
    </row>
    <row r="3692" spans="2:3" x14ac:dyDescent="0.25">
      <c r="B3692" s="257">
        <v>3629</v>
      </c>
      <c r="C3692" s="256">
        <v>111.97498622447426</v>
      </c>
    </row>
    <row r="3693" spans="2:3" x14ac:dyDescent="0.25">
      <c r="B3693" s="257">
        <v>3630</v>
      </c>
      <c r="C3693" s="256">
        <v>80.058370987230361</v>
      </c>
    </row>
    <row r="3694" spans="2:3" x14ac:dyDescent="0.25">
      <c r="B3694" s="257">
        <v>3631</v>
      </c>
      <c r="C3694" s="256">
        <v>172.501172108616</v>
      </c>
    </row>
    <row r="3695" spans="2:3" x14ac:dyDescent="0.25">
      <c r="B3695" s="257">
        <v>3632</v>
      </c>
      <c r="C3695" s="256">
        <v>99.648965071648746</v>
      </c>
    </row>
    <row r="3696" spans="2:3" x14ac:dyDescent="0.25">
      <c r="B3696" s="257">
        <v>3633</v>
      </c>
      <c r="C3696" s="256">
        <v>145.81239216509931</v>
      </c>
    </row>
    <row r="3697" spans="2:3" x14ac:dyDescent="0.25">
      <c r="B3697" s="257">
        <v>3634</v>
      </c>
      <c r="C3697" s="256">
        <v>142.62507273693666</v>
      </c>
    </row>
    <row r="3698" spans="2:3" x14ac:dyDescent="0.25">
      <c r="B3698" s="257">
        <v>3635</v>
      </c>
      <c r="C3698" s="256">
        <v>145.76498515164988</v>
      </c>
    </row>
    <row r="3699" spans="2:3" x14ac:dyDescent="0.25">
      <c r="B3699" s="257">
        <v>3636</v>
      </c>
      <c r="C3699" s="256">
        <v>112.49256046327329</v>
      </c>
    </row>
    <row r="3700" spans="2:3" x14ac:dyDescent="0.25">
      <c r="B3700" s="257">
        <v>3637</v>
      </c>
      <c r="C3700" s="256">
        <v>123.01552100748687</v>
      </c>
    </row>
    <row r="3701" spans="2:3" x14ac:dyDescent="0.25">
      <c r="B3701" s="257">
        <v>3638</v>
      </c>
      <c r="C3701" s="256">
        <v>92.945402113512756</v>
      </c>
    </row>
    <row r="3702" spans="2:3" x14ac:dyDescent="0.25">
      <c r="B3702" s="257">
        <v>3639</v>
      </c>
      <c r="C3702" s="256">
        <v>99.861682877734921</v>
      </c>
    </row>
    <row r="3703" spans="2:3" x14ac:dyDescent="0.25">
      <c r="B3703" s="257">
        <v>3640</v>
      </c>
      <c r="C3703" s="256">
        <v>130.1775737845129</v>
      </c>
    </row>
    <row r="3704" spans="2:3" x14ac:dyDescent="0.25">
      <c r="B3704" s="257">
        <v>3641</v>
      </c>
      <c r="C3704" s="256">
        <v>149.80134441343279</v>
      </c>
    </row>
    <row r="3705" spans="2:3" x14ac:dyDescent="0.25">
      <c r="B3705" s="257">
        <v>3642</v>
      </c>
      <c r="C3705" s="256">
        <v>133.16933976703135</v>
      </c>
    </row>
    <row r="3706" spans="2:3" x14ac:dyDescent="0.25">
      <c r="B3706" s="257">
        <v>3643</v>
      </c>
      <c r="C3706" s="256">
        <v>116.76856822228621</v>
      </c>
    </row>
    <row r="3707" spans="2:3" x14ac:dyDescent="0.25">
      <c r="B3707" s="257">
        <v>3644</v>
      </c>
      <c r="C3707" s="256">
        <v>125.95222111331543</v>
      </c>
    </row>
    <row r="3708" spans="2:3" x14ac:dyDescent="0.25">
      <c r="B3708" s="257">
        <v>3645</v>
      </c>
      <c r="C3708" s="256">
        <v>104.48792330219293</v>
      </c>
    </row>
    <row r="3709" spans="2:3" x14ac:dyDescent="0.25">
      <c r="B3709" s="257">
        <v>3646</v>
      </c>
      <c r="C3709" s="256">
        <v>102.51263020400334</v>
      </c>
    </row>
    <row r="3710" spans="2:3" x14ac:dyDescent="0.25">
      <c r="B3710" s="257">
        <v>3647</v>
      </c>
      <c r="C3710" s="256">
        <v>97.814886840856872</v>
      </c>
    </row>
    <row r="3711" spans="2:3" x14ac:dyDescent="0.25">
      <c r="B3711" s="257">
        <v>3648</v>
      </c>
      <c r="C3711" s="256">
        <v>115.57435675368951</v>
      </c>
    </row>
    <row r="3712" spans="2:3" x14ac:dyDescent="0.25">
      <c r="B3712" s="257">
        <v>3649</v>
      </c>
      <c r="C3712" s="256">
        <v>155.77603792779232</v>
      </c>
    </row>
    <row r="3713" spans="2:3" x14ac:dyDescent="0.25">
      <c r="B3713" s="257">
        <v>3650</v>
      </c>
      <c r="C3713" s="256">
        <v>134.88816146016492</v>
      </c>
    </row>
    <row r="3714" spans="2:3" x14ac:dyDescent="0.25">
      <c r="B3714" s="257">
        <v>3651</v>
      </c>
      <c r="C3714" s="256">
        <v>109.97669461523921</v>
      </c>
    </row>
    <row r="3715" spans="2:3" x14ac:dyDescent="0.25">
      <c r="B3715" s="257">
        <v>3652</v>
      </c>
      <c r="C3715" s="256">
        <v>149.54211431415416</v>
      </c>
    </row>
    <row r="3716" spans="2:3" x14ac:dyDescent="0.25">
      <c r="B3716" s="257">
        <v>3653</v>
      </c>
      <c r="C3716" s="256">
        <v>89.895464903089618</v>
      </c>
    </row>
    <row r="3717" spans="2:3" x14ac:dyDescent="0.25">
      <c r="B3717" s="257">
        <v>3654</v>
      </c>
      <c r="C3717" s="256">
        <v>131.93570112186723</v>
      </c>
    </row>
    <row r="3718" spans="2:3" x14ac:dyDescent="0.25">
      <c r="B3718" s="257">
        <v>3655</v>
      </c>
      <c r="C3718" s="256">
        <v>90.014015960745184</v>
      </c>
    </row>
    <row r="3719" spans="2:3" x14ac:dyDescent="0.25">
      <c r="B3719" s="257">
        <v>3656</v>
      </c>
      <c r="C3719" s="256">
        <v>132.60225827568482</v>
      </c>
    </row>
    <row r="3720" spans="2:3" x14ac:dyDescent="0.25">
      <c r="B3720" s="257">
        <v>3657</v>
      </c>
      <c r="C3720" s="256">
        <v>153.22356154963555</v>
      </c>
    </row>
    <row r="3721" spans="2:3" x14ac:dyDescent="0.25">
      <c r="B3721" s="257">
        <v>3658</v>
      </c>
      <c r="C3721" s="256">
        <v>95.747705315240438</v>
      </c>
    </row>
    <row r="3722" spans="2:3" x14ac:dyDescent="0.25">
      <c r="B3722" s="257">
        <v>3659</v>
      </c>
      <c r="C3722" s="256">
        <v>76.523435641819631</v>
      </c>
    </row>
    <row r="3723" spans="2:3" x14ac:dyDescent="0.25">
      <c r="B3723" s="257">
        <v>3660</v>
      </c>
      <c r="C3723" s="256">
        <v>126.1004604777449</v>
      </c>
    </row>
    <row r="3724" spans="2:3" x14ac:dyDescent="0.25">
      <c r="B3724" s="257">
        <v>3661</v>
      </c>
      <c r="C3724" s="256">
        <v>121.19727826012408</v>
      </c>
    </row>
    <row r="3725" spans="2:3" x14ac:dyDescent="0.25">
      <c r="B3725" s="257">
        <v>3662</v>
      </c>
      <c r="C3725" s="256">
        <v>115.04773417642114</v>
      </c>
    </row>
    <row r="3726" spans="2:3" x14ac:dyDescent="0.25">
      <c r="B3726" s="257">
        <v>3663</v>
      </c>
      <c r="C3726" s="256">
        <v>164.01600852810321</v>
      </c>
    </row>
    <row r="3727" spans="2:3" x14ac:dyDescent="0.25">
      <c r="B3727" s="257">
        <v>3664</v>
      </c>
      <c r="C3727" s="256">
        <v>106.10396044725715</v>
      </c>
    </row>
    <row r="3728" spans="2:3" x14ac:dyDescent="0.25">
      <c r="B3728" s="257">
        <v>3665</v>
      </c>
      <c r="C3728" s="256">
        <v>163.40955962430408</v>
      </c>
    </row>
    <row r="3729" spans="2:3" x14ac:dyDescent="0.25">
      <c r="B3729" s="257">
        <v>3666</v>
      </c>
      <c r="C3729" s="256">
        <v>139.0072617583304</v>
      </c>
    </row>
    <row r="3730" spans="2:3" x14ac:dyDescent="0.25">
      <c r="B3730" s="257">
        <v>3667</v>
      </c>
      <c r="C3730" s="256">
        <v>88.956234882362736</v>
      </c>
    </row>
    <row r="3731" spans="2:3" x14ac:dyDescent="0.25">
      <c r="B3731" s="257">
        <v>3668</v>
      </c>
      <c r="C3731" s="256">
        <v>121.57116387100183</v>
      </c>
    </row>
    <row r="3732" spans="2:3" x14ac:dyDescent="0.25">
      <c r="B3732" s="257">
        <v>3669</v>
      </c>
      <c r="C3732" s="256">
        <v>152.23542332543403</v>
      </c>
    </row>
    <row r="3733" spans="2:3" x14ac:dyDescent="0.25">
      <c r="B3733" s="257">
        <v>3670</v>
      </c>
      <c r="C3733" s="256">
        <v>109.48696213932763</v>
      </c>
    </row>
    <row r="3734" spans="2:3" x14ac:dyDescent="0.25">
      <c r="B3734" s="257">
        <v>3671</v>
      </c>
      <c r="C3734" s="256">
        <v>121.34012708850399</v>
      </c>
    </row>
    <row r="3735" spans="2:3" x14ac:dyDescent="0.25">
      <c r="B3735" s="257">
        <v>3672</v>
      </c>
      <c r="C3735" s="256">
        <v>129.12016299654289</v>
      </c>
    </row>
    <row r="3736" spans="2:3" x14ac:dyDescent="0.25">
      <c r="B3736" s="257">
        <v>3673</v>
      </c>
      <c r="C3736" s="256">
        <v>59.757209362109748</v>
      </c>
    </row>
    <row r="3737" spans="2:3" x14ac:dyDescent="0.25">
      <c r="B3737" s="257">
        <v>3674</v>
      </c>
      <c r="C3737" s="256">
        <v>154.32879970799473</v>
      </c>
    </row>
    <row r="3738" spans="2:3" x14ac:dyDescent="0.25">
      <c r="B3738" s="257">
        <v>3675</v>
      </c>
      <c r="C3738" s="256">
        <v>103.24451109422336</v>
      </c>
    </row>
    <row r="3739" spans="2:3" x14ac:dyDescent="0.25">
      <c r="B3739" s="257">
        <v>3676</v>
      </c>
      <c r="C3739" s="256">
        <v>110.5171845459879</v>
      </c>
    </row>
    <row r="3740" spans="2:3" x14ac:dyDescent="0.25">
      <c r="B3740" s="257">
        <v>3677</v>
      </c>
      <c r="C3740" s="256">
        <v>112.51920646865091</v>
      </c>
    </row>
    <row r="3741" spans="2:3" x14ac:dyDescent="0.25">
      <c r="B3741" s="257">
        <v>3678</v>
      </c>
      <c r="C3741" s="256">
        <v>90.403017714447216</v>
      </c>
    </row>
    <row r="3742" spans="2:3" x14ac:dyDescent="0.25">
      <c r="B3742" s="257">
        <v>3679</v>
      </c>
      <c r="C3742" s="256">
        <v>117.63169869348549</v>
      </c>
    </row>
    <row r="3743" spans="2:3" x14ac:dyDescent="0.25">
      <c r="B3743" s="257">
        <v>3680</v>
      </c>
      <c r="C3743" s="256">
        <v>172.19431796017071</v>
      </c>
    </row>
    <row r="3744" spans="2:3" x14ac:dyDescent="0.25">
      <c r="B3744" s="257">
        <v>3681</v>
      </c>
      <c r="C3744" s="256">
        <v>158.28991026121366</v>
      </c>
    </row>
    <row r="3745" spans="2:3" x14ac:dyDescent="0.25">
      <c r="B3745" s="257">
        <v>3682</v>
      </c>
      <c r="C3745" s="256">
        <v>123.75511054962075</v>
      </c>
    </row>
    <row r="3746" spans="2:3" x14ac:dyDescent="0.25">
      <c r="B3746" s="257">
        <v>3683</v>
      </c>
      <c r="C3746" s="256">
        <v>131.90882231324449</v>
      </c>
    </row>
    <row r="3747" spans="2:3" x14ac:dyDescent="0.25">
      <c r="B3747" s="257">
        <v>3684</v>
      </c>
      <c r="C3747" s="256">
        <v>152.06054313353988</v>
      </c>
    </row>
    <row r="3748" spans="2:3" x14ac:dyDescent="0.25">
      <c r="B3748" s="257">
        <v>3685</v>
      </c>
      <c r="C3748" s="256">
        <v>105.55237659278468</v>
      </c>
    </row>
    <row r="3749" spans="2:3" x14ac:dyDescent="0.25">
      <c r="B3749" s="257">
        <v>3686</v>
      </c>
      <c r="C3749" s="256">
        <v>119.91833680753071</v>
      </c>
    </row>
    <row r="3750" spans="2:3" x14ac:dyDescent="0.25">
      <c r="B3750" s="257">
        <v>3687</v>
      </c>
      <c r="C3750" s="256">
        <v>134.76340156135598</v>
      </c>
    </row>
    <row r="3751" spans="2:3" x14ac:dyDescent="0.25">
      <c r="B3751" s="257">
        <v>3688</v>
      </c>
      <c r="C3751" s="256">
        <v>175.36289118997828</v>
      </c>
    </row>
    <row r="3752" spans="2:3" x14ac:dyDescent="0.25">
      <c r="B3752" s="257">
        <v>3689</v>
      </c>
      <c r="C3752" s="256">
        <v>131.83602896771615</v>
      </c>
    </row>
    <row r="3753" spans="2:3" x14ac:dyDescent="0.25">
      <c r="B3753" s="257">
        <v>3690</v>
      </c>
      <c r="C3753" s="256">
        <v>66.838593231709254</v>
      </c>
    </row>
    <row r="3754" spans="2:3" x14ac:dyDescent="0.25">
      <c r="B3754" s="257">
        <v>3691</v>
      </c>
      <c r="C3754" s="256">
        <v>97.567811035935279</v>
      </c>
    </row>
    <row r="3755" spans="2:3" x14ac:dyDescent="0.25">
      <c r="B3755" s="257">
        <v>3692</v>
      </c>
      <c r="C3755" s="256">
        <v>106.02836677668815</v>
      </c>
    </row>
    <row r="3756" spans="2:3" x14ac:dyDescent="0.25">
      <c r="B3756" s="257">
        <v>3693</v>
      </c>
      <c r="C3756" s="256">
        <v>114.39815338640392</v>
      </c>
    </row>
    <row r="3757" spans="2:3" x14ac:dyDescent="0.25">
      <c r="B3757" s="257">
        <v>3694</v>
      </c>
      <c r="C3757" s="256">
        <v>143.21363702880927</v>
      </c>
    </row>
    <row r="3758" spans="2:3" x14ac:dyDescent="0.25">
      <c r="B3758" s="257">
        <v>3695</v>
      </c>
      <c r="C3758" s="256">
        <v>125.59532877048925</v>
      </c>
    </row>
    <row r="3759" spans="2:3" x14ac:dyDescent="0.25">
      <c r="B3759" s="257">
        <v>3696</v>
      </c>
      <c r="C3759" s="256">
        <v>118.00793159654089</v>
      </c>
    </row>
    <row r="3760" spans="2:3" x14ac:dyDescent="0.25">
      <c r="B3760" s="257">
        <v>3697</v>
      </c>
      <c r="C3760" s="256">
        <v>117.0719573162911</v>
      </c>
    </row>
    <row r="3761" spans="2:3" x14ac:dyDescent="0.25">
      <c r="B3761" s="257">
        <v>3698</v>
      </c>
      <c r="C3761" s="256">
        <v>131.59539191961781</v>
      </c>
    </row>
    <row r="3762" spans="2:3" x14ac:dyDescent="0.25">
      <c r="B3762" s="257">
        <v>3699</v>
      </c>
      <c r="C3762" s="256">
        <v>106.49852373955682</v>
      </c>
    </row>
    <row r="3763" spans="2:3" x14ac:dyDescent="0.25">
      <c r="B3763" s="257">
        <v>3700</v>
      </c>
      <c r="C3763" s="256">
        <v>133.12430289198272</v>
      </c>
    </row>
    <row r="3764" spans="2:3" x14ac:dyDescent="0.25">
      <c r="B3764" s="257">
        <v>3701</v>
      </c>
      <c r="C3764" s="256">
        <v>127.86279856162894</v>
      </c>
    </row>
    <row r="3765" spans="2:3" x14ac:dyDescent="0.25">
      <c r="B3765" s="257">
        <v>3702</v>
      </c>
      <c r="C3765" s="256">
        <v>117.57955161002479</v>
      </c>
    </row>
    <row r="3766" spans="2:3" x14ac:dyDescent="0.25">
      <c r="B3766" s="257">
        <v>3703</v>
      </c>
      <c r="C3766" s="256">
        <v>130.67558584002876</v>
      </c>
    </row>
    <row r="3767" spans="2:3" x14ac:dyDescent="0.25">
      <c r="B3767" s="257">
        <v>3704</v>
      </c>
      <c r="C3767" s="256">
        <v>145.06310692596551</v>
      </c>
    </row>
    <row r="3768" spans="2:3" x14ac:dyDescent="0.25">
      <c r="B3768" s="257">
        <v>3705</v>
      </c>
      <c r="C3768" s="256">
        <v>117.53382287422535</v>
      </c>
    </row>
    <row r="3769" spans="2:3" x14ac:dyDescent="0.25">
      <c r="B3769" s="257">
        <v>3706</v>
      </c>
      <c r="C3769" s="256">
        <v>177.06817590088781</v>
      </c>
    </row>
    <row r="3770" spans="2:3" x14ac:dyDescent="0.25">
      <c r="B3770" s="257">
        <v>3707</v>
      </c>
      <c r="C3770" s="256">
        <v>102.09762225724063</v>
      </c>
    </row>
    <row r="3771" spans="2:3" x14ac:dyDescent="0.25">
      <c r="B3771" s="257">
        <v>3708</v>
      </c>
      <c r="C3771" s="256">
        <v>142.87317737071893</v>
      </c>
    </row>
    <row r="3772" spans="2:3" x14ac:dyDescent="0.25">
      <c r="B3772" s="257">
        <v>3709</v>
      </c>
      <c r="C3772" s="256">
        <v>155.36683140042413</v>
      </c>
    </row>
    <row r="3773" spans="2:3" x14ac:dyDescent="0.25">
      <c r="B3773" s="257">
        <v>3710</v>
      </c>
      <c r="C3773" s="256">
        <v>109.3052565105659</v>
      </c>
    </row>
    <row r="3774" spans="2:3" x14ac:dyDescent="0.25">
      <c r="B3774" s="257">
        <v>3711</v>
      </c>
      <c r="C3774" s="256">
        <v>120.90755773391339</v>
      </c>
    </row>
    <row r="3775" spans="2:3" x14ac:dyDescent="0.25">
      <c r="B3775" s="257">
        <v>3712</v>
      </c>
      <c r="C3775" s="256">
        <v>125.04681559431208</v>
      </c>
    </row>
    <row r="3776" spans="2:3" x14ac:dyDescent="0.25">
      <c r="B3776" s="257">
        <v>3713</v>
      </c>
      <c r="C3776" s="256">
        <v>89.40221663218972</v>
      </c>
    </row>
    <row r="3777" spans="2:3" x14ac:dyDescent="0.25">
      <c r="B3777" s="257">
        <v>3714</v>
      </c>
      <c r="C3777" s="256">
        <v>146.1474599254355</v>
      </c>
    </row>
    <row r="3778" spans="2:3" x14ac:dyDescent="0.25">
      <c r="B3778" s="257">
        <v>3715</v>
      </c>
      <c r="C3778" s="256">
        <v>173.65735542800635</v>
      </c>
    </row>
    <row r="3779" spans="2:3" x14ac:dyDescent="0.25">
      <c r="B3779" s="257">
        <v>3716</v>
      </c>
      <c r="C3779" s="256">
        <v>119.69780291303096</v>
      </c>
    </row>
    <row r="3780" spans="2:3" x14ac:dyDescent="0.25">
      <c r="B3780" s="257">
        <v>3717</v>
      </c>
      <c r="C3780" s="256">
        <v>91.689886982508597</v>
      </c>
    </row>
    <row r="3781" spans="2:3" x14ac:dyDescent="0.25">
      <c r="B3781" s="257">
        <v>3718</v>
      </c>
      <c r="C3781" s="256">
        <v>104.7481884069513</v>
      </c>
    </row>
    <row r="3782" spans="2:3" x14ac:dyDescent="0.25">
      <c r="B3782" s="257">
        <v>3719</v>
      </c>
      <c r="C3782" s="256">
        <v>152.23364624061924</v>
      </c>
    </row>
    <row r="3783" spans="2:3" x14ac:dyDescent="0.25">
      <c r="B3783" s="257">
        <v>3720</v>
      </c>
      <c r="C3783" s="256">
        <v>128.22607071779561</v>
      </c>
    </row>
    <row r="3784" spans="2:3" x14ac:dyDescent="0.25">
      <c r="B3784" s="257">
        <v>3721</v>
      </c>
      <c r="C3784" s="256">
        <v>96.504139445957861</v>
      </c>
    </row>
    <row r="3785" spans="2:3" x14ac:dyDescent="0.25">
      <c r="B3785" s="257">
        <v>3722</v>
      </c>
      <c r="C3785" s="256">
        <v>145.68289193412068</v>
      </c>
    </row>
    <row r="3786" spans="2:3" x14ac:dyDescent="0.25">
      <c r="B3786" s="257">
        <v>3723</v>
      </c>
      <c r="C3786" s="256">
        <v>140.38656824356264</v>
      </c>
    </row>
    <row r="3787" spans="2:3" x14ac:dyDescent="0.25">
      <c r="B3787" s="257">
        <v>3724</v>
      </c>
      <c r="C3787" s="256">
        <v>133.33238382357695</v>
      </c>
    </row>
    <row r="3788" spans="2:3" x14ac:dyDescent="0.25">
      <c r="B3788" s="257">
        <v>3725</v>
      </c>
      <c r="C3788" s="256">
        <v>112.25560192784887</v>
      </c>
    </row>
    <row r="3789" spans="2:3" x14ac:dyDescent="0.25">
      <c r="B3789" s="257">
        <v>3726</v>
      </c>
      <c r="C3789" s="256">
        <v>114.38060967350036</v>
      </c>
    </row>
    <row r="3790" spans="2:3" x14ac:dyDescent="0.25">
      <c r="B3790" s="257">
        <v>3727</v>
      </c>
      <c r="C3790" s="256">
        <v>138.73745879794345</v>
      </c>
    </row>
    <row r="3791" spans="2:3" x14ac:dyDescent="0.25">
      <c r="B3791" s="257">
        <v>3728</v>
      </c>
      <c r="C3791" s="256">
        <v>97.392680810348097</v>
      </c>
    </row>
    <row r="3792" spans="2:3" x14ac:dyDescent="0.25">
      <c r="B3792" s="257">
        <v>3729</v>
      </c>
      <c r="C3792" s="256">
        <v>131.74348629509487</v>
      </c>
    </row>
    <row r="3793" spans="2:3" x14ac:dyDescent="0.25">
      <c r="B3793" s="257">
        <v>3730</v>
      </c>
      <c r="C3793" s="256">
        <v>127.09021338025541</v>
      </c>
    </row>
    <row r="3794" spans="2:3" x14ac:dyDescent="0.25">
      <c r="B3794" s="257">
        <v>3731</v>
      </c>
      <c r="C3794" s="256">
        <v>74.575888052382169</v>
      </c>
    </row>
    <row r="3795" spans="2:3" x14ac:dyDescent="0.25">
      <c r="B3795" s="257">
        <v>3732</v>
      </c>
      <c r="C3795" s="256">
        <v>165.31255635329208</v>
      </c>
    </row>
    <row r="3796" spans="2:3" x14ac:dyDescent="0.25">
      <c r="B3796" s="257">
        <v>3733</v>
      </c>
      <c r="C3796" s="256">
        <v>174.63568674417533</v>
      </c>
    </row>
    <row r="3797" spans="2:3" x14ac:dyDescent="0.25">
      <c r="B3797" s="257">
        <v>3734</v>
      </c>
      <c r="C3797" s="256">
        <v>134.05697928367726</v>
      </c>
    </row>
    <row r="3798" spans="2:3" x14ac:dyDescent="0.25">
      <c r="B3798" s="257">
        <v>3735</v>
      </c>
      <c r="C3798" s="256">
        <v>119.53522595781708</v>
      </c>
    </row>
    <row r="3799" spans="2:3" x14ac:dyDescent="0.25">
      <c r="B3799" s="257">
        <v>3736</v>
      </c>
      <c r="C3799" s="256">
        <v>72.238426038768353</v>
      </c>
    </row>
    <row r="3800" spans="2:3" x14ac:dyDescent="0.25">
      <c r="B3800" s="257">
        <v>3737</v>
      </c>
      <c r="C3800" s="256">
        <v>112.26106637801954</v>
      </c>
    </row>
    <row r="3801" spans="2:3" x14ac:dyDescent="0.25">
      <c r="B3801" s="257">
        <v>3738</v>
      </c>
      <c r="C3801" s="256">
        <v>86.515665972657075</v>
      </c>
    </row>
    <row r="3802" spans="2:3" x14ac:dyDescent="0.25">
      <c r="B3802" s="257">
        <v>3739</v>
      </c>
      <c r="C3802" s="256">
        <v>126.31652765069356</v>
      </c>
    </row>
    <row r="3803" spans="2:3" x14ac:dyDescent="0.25">
      <c r="B3803" s="257">
        <v>3740</v>
      </c>
      <c r="C3803" s="256">
        <v>133.27448740180361</v>
      </c>
    </row>
    <row r="3804" spans="2:3" x14ac:dyDescent="0.25">
      <c r="B3804" s="257">
        <v>3741</v>
      </c>
      <c r="C3804" s="256">
        <v>104.6119550424981</v>
      </c>
    </row>
    <row r="3805" spans="2:3" x14ac:dyDescent="0.25">
      <c r="B3805" s="257">
        <v>3742</v>
      </c>
      <c r="C3805" s="256">
        <v>130.55850173086367</v>
      </c>
    </row>
    <row r="3806" spans="2:3" x14ac:dyDescent="0.25">
      <c r="B3806" s="257">
        <v>3743</v>
      </c>
      <c r="C3806" s="256">
        <v>154.24915970474379</v>
      </c>
    </row>
    <row r="3807" spans="2:3" x14ac:dyDescent="0.25">
      <c r="B3807" s="257">
        <v>3744</v>
      </c>
      <c r="C3807" s="256">
        <v>81.990100980825531</v>
      </c>
    </row>
    <row r="3808" spans="2:3" x14ac:dyDescent="0.25">
      <c r="B3808" s="257">
        <v>3745</v>
      </c>
      <c r="C3808" s="256">
        <v>119.98631834740067</v>
      </c>
    </row>
    <row r="3809" spans="2:3" x14ac:dyDescent="0.25">
      <c r="B3809" s="257">
        <v>3746</v>
      </c>
      <c r="C3809" s="256">
        <v>117.2728757674949</v>
      </c>
    </row>
    <row r="3810" spans="2:3" x14ac:dyDescent="0.25">
      <c r="B3810" s="257">
        <v>3747</v>
      </c>
      <c r="C3810" s="256">
        <v>120.57335835884598</v>
      </c>
    </row>
    <row r="3811" spans="2:3" x14ac:dyDescent="0.25">
      <c r="B3811" s="257">
        <v>3748</v>
      </c>
      <c r="C3811" s="256">
        <v>156.49591223592435</v>
      </c>
    </row>
    <row r="3812" spans="2:3" x14ac:dyDescent="0.25">
      <c r="B3812" s="257">
        <v>3749</v>
      </c>
      <c r="C3812" s="256">
        <v>187.16279336556411</v>
      </c>
    </row>
    <row r="3813" spans="2:3" x14ac:dyDescent="0.25">
      <c r="B3813" s="257">
        <v>3750</v>
      </c>
      <c r="C3813" s="256">
        <v>132.6009696397094</v>
      </c>
    </row>
    <row r="3814" spans="2:3" x14ac:dyDescent="0.25">
      <c r="B3814" s="257">
        <v>3751</v>
      </c>
      <c r="C3814" s="256">
        <v>128.41724435381411</v>
      </c>
    </row>
    <row r="3815" spans="2:3" x14ac:dyDescent="0.25">
      <c r="B3815" s="257">
        <v>3752</v>
      </c>
      <c r="C3815" s="256">
        <v>170.47856128637156</v>
      </c>
    </row>
    <row r="3816" spans="2:3" x14ac:dyDescent="0.25">
      <c r="B3816" s="257">
        <v>3753</v>
      </c>
      <c r="C3816" s="256">
        <v>50.52000504558778</v>
      </c>
    </row>
    <row r="3817" spans="2:3" x14ac:dyDescent="0.25">
      <c r="B3817" s="257">
        <v>3754</v>
      </c>
      <c r="C3817" s="256">
        <v>67.135076247987982</v>
      </c>
    </row>
    <row r="3818" spans="2:3" x14ac:dyDescent="0.25">
      <c r="B3818" s="257">
        <v>3755</v>
      </c>
      <c r="C3818" s="256">
        <v>110.13704042532795</v>
      </c>
    </row>
    <row r="3819" spans="2:3" x14ac:dyDescent="0.25">
      <c r="B3819" s="257">
        <v>3756</v>
      </c>
      <c r="C3819" s="256">
        <v>104.79457271113161</v>
      </c>
    </row>
    <row r="3820" spans="2:3" x14ac:dyDescent="0.25">
      <c r="B3820" s="257">
        <v>3757</v>
      </c>
      <c r="C3820" s="256">
        <v>127.08095701270922</v>
      </c>
    </row>
    <row r="3821" spans="2:3" x14ac:dyDescent="0.25">
      <c r="B3821" s="257">
        <v>3758</v>
      </c>
      <c r="C3821" s="256">
        <v>131.72483917931868</v>
      </c>
    </row>
    <row r="3822" spans="2:3" x14ac:dyDescent="0.25">
      <c r="B3822" s="257">
        <v>3759</v>
      </c>
      <c r="C3822" s="256">
        <v>117.67428901102718</v>
      </c>
    </row>
    <row r="3823" spans="2:3" x14ac:dyDescent="0.25">
      <c r="B3823" s="257">
        <v>3760</v>
      </c>
      <c r="C3823" s="256">
        <v>79.231371011851991</v>
      </c>
    </row>
    <row r="3824" spans="2:3" x14ac:dyDescent="0.25">
      <c r="B3824" s="257">
        <v>3761</v>
      </c>
      <c r="C3824" s="256">
        <v>122.21676120164457</v>
      </c>
    </row>
    <row r="3825" spans="2:3" x14ac:dyDescent="0.25">
      <c r="B3825" s="257">
        <v>3762</v>
      </c>
      <c r="C3825" s="256">
        <v>111.96516829844086</v>
      </c>
    </row>
    <row r="3826" spans="2:3" x14ac:dyDescent="0.25">
      <c r="B3826" s="257">
        <v>3763</v>
      </c>
      <c r="C3826" s="256">
        <v>134.45548666268621</v>
      </c>
    </row>
    <row r="3827" spans="2:3" x14ac:dyDescent="0.25">
      <c r="B3827" s="257">
        <v>3764</v>
      </c>
      <c r="C3827" s="256">
        <v>82.46699729482016</v>
      </c>
    </row>
    <row r="3828" spans="2:3" x14ac:dyDescent="0.25">
      <c r="B3828" s="257">
        <v>3765</v>
      </c>
      <c r="C3828" s="256">
        <v>130.43731178446029</v>
      </c>
    </row>
    <row r="3829" spans="2:3" x14ac:dyDescent="0.25">
      <c r="B3829" s="257">
        <v>3766</v>
      </c>
      <c r="C3829" s="256">
        <v>143.61765741963436</v>
      </c>
    </row>
    <row r="3830" spans="2:3" x14ac:dyDescent="0.25">
      <c r="B3830" s="257">
        <v>3767</v>
      </c>
      <c r="C3830" s="256">
        <v>90.029317511616924</v>
      </c>
    </row>
    <row r="3831" spans="2:3" x14ac:dyDescent="0.25">
      <c r="B3831" s="257">
        <v>3768</v>
      </c>
      <c r="C3831" s="256">
        <v>136.84884357547384</v>
      </c>
    </row>
    <row r="3832" spans="2:3" x14ac:dyDescent="0.25">
      <c r="B3832" s="257">
        <v>3769</v>
      </c>
      <c r="C3832" s="256">
        <v>99.362756681568683</v>
      </c>
    </row>
    <row r="3833" spans="2:3" x14ac:dyDescent="0.25">
      <c r="B3833" s="257">
        <v>3770</v>
      </c>
      <c r="C3833" s="256">
        <v>102.87873637045072</v>
      </c>
    </row>
    <row r="3834" spans="2:3" x14ac:dyDescent="0.25">
      <c r="B3834" s="257">
        <v>3771</v>
      </c>
      <c r="C3834" s="256">
        <v>131.12194994226223</v>
      </c>
    </row>
    <row r="3835" spans="2:3" x14ac:dyDescent="0.25">
      <c r="B3835" s="257">
        <v>3772</v>
      </c>
      <c r="C3835" s="256">
        <v>79.481793326787823</v>
      </c>
    </row>
    <row r="3836" spans="2:3" x14ac:dyDescent="0.25">
      <c r="B3836" s="257">
        <v>3773</v>
      </c>
      <c r="C3836" s="256">
        <v>169.3818928904368</v>
      </c>
    </row>
    <row r="3837" spans="2:3" x14ac:dyDescent="0.25">
      <c r="B3837" s="257">
        <v>3774</v>
      </c>
      <c r="C3837" s="256">
        <v>158.73191735880161</v>
      </c>
    </row>
    <row r="3838" spans="2:3" x14ac:dyDescent="0.25">
      <c r="B3838" s="257">
        <v>3775</v>
      </c>
      <c r="C3838" s="256">
        <v>102.42435402074926</v>
      </c>
    </row>
    <row r="3839" spans="2:3" x14ac:dyDescent="0.25">
      <c r="B3839" s="257">
        <v>3776</v>
      </c>
      <c r="C3839" s="256">
        <v>106.34048849543244</v>
      </c>
    </row>
    <row r="3840" spans="2:3" x14ac:dyDescent="0.25">
      <c r="B3840" s="257">
        <v>3777</v>
      </c>
      <c r="C3840" s="256">
        <v>164.24158342097977</v>
      </c>
    </row>
    <row r="3841" spans="2:3" x14ac:dyDescent="0.25">
      <c r="B3841" s="257">
        <v>3778</v>
      </c>
      <c r="C3841" s="256">
        <v>70.621589163925691</v>
      </c>
    </row>
    <row r="3842" spans="2:3" x14ac:dyDescent="0.25">
      <c r="B3842" s="257">
        <v>3779</v>
      </c>
      <c r="C3842" s="256">
        <v>122.84194192086515</v>
      </c>
    </row>
    <row r="3843" spans="2:3" x14ac:dyDescent="0.25">
      <c r="B3843" s="257">
        <v>3780</v>
      </c>
      <c r="C3843" s="256">
        <v>99.623914720052667</v>
      </c>
    </row>
    <row r="3844" spans="2:3" x14ac:dyDescent="0.25">
      <c r="B3844" s="257">
        <v>3781</v>
      </c>
      <c r="C3844" s="256">
        <v>146.83654645422672</v>
      </c>
    </row>
    <row r="3845" spans="2:3" x14ac:dyDescent="0.25">
      <c r="B3845" s="257">
        <v>3782</v>
      </c>
      <c r="C3845" s="256">
        <v>120.10739682712708</v>
      </c>
    </row>
    <row r="3846" spans="2:3" x14ac:dyDescent="0.25">
      <c r="B3846" s="257">
        <v>3783</v>
      </c>
      <c r="C3846" s="256">
        <v>111.25429881495029</v>
      </c>
    </row>
    <row r="3847" spans="2:3" x14ac:dyDescent="0.25">
      <c r="B3847" s="257">
        <v>3784</v>
      </c>
      <c r="C3847" s="256">
        <v>114.78679297806153</v>
      </c>
    </row>
    <row r="3848" spans="2:3" x14ac:dyDescent="0.25">
      <c r="B3848" s="257">
        <v>3785</v>
      </c>
      <c r="C3848" s="256">
        <v>103.96752352571879</v>
      </c>
    </row>
    <row r="3849" spans="2:3" x14ac:dyDescent="0.25">
      <c r="B3849" s="257">
        <v>3786</v>
      </c>
      <c r="C3849" s="256">
        <v>110.34202583720665</v>
      </c>
    </row>
    <row r="3850" spans="2:3" x14ac:dyDescent="0.25">
      <c r="B3850" s="257">
        <v>3787</v>
      </c>
      <c r="C3850" s="256">
        <v>72.730331752859229</v>
      </c>
    </row>
    <row r="3851" spans="2:3" x14ac:dyDescent="0.25">
      <c r="B3851" s="257">
        <v>3788</v>
      </c>
      <c r="C3851" s="256">
        <v>84.415831499235438</v>
      </c>
    </row>
    <row r="3852" spans="2:3" x14ac:dyDescent="0.25">
      <c r="B3852" s="257">
        <v>3789</v>
      </c>
      <c r="C3852" s="256">
        <v>111.23912884432085</v>
      </c>
    </row>
    <row r="3853" spans="2:3" x14ac:dyDescent="0.25">
      <c r="B3853" s="257">
        <v>3790</v>
      </c>
      <c r="C3853" s="256">
        <v>98.107180792883199</v>
      </c>
    </row>
    <row r="3854" spans="2:3" x14ac:dyDescent="0.25">
      <c r="B3854" s="257">
        <v>3791</v>
      </c>
      <c r="C3854" s="256">
        <v>160.78068754255125</v>
      </c>
    </row>
    <row r="3855" spans="2:3" x14ac:dyDescent="0.25">
      <c r="B3855" s="257">
        <v>3792</v>
      </c>
      <c r="C3855" s="256">
        <v>102.03426526349185</v>
      </c>
    </row>
    <row r="3856" spans="2:3" x14ac:dyDescent="0.25">
      <c r="B3856" s="257">
        <v>3793</v>
      </c>
      <c r="C3856" s="256">
        <v>127.97547477332594</v>
      </c>
    </row>
    <row r="3857" spans="2:3" x14ac:dyDescent="0.25">
      <c r="B3857" s="257">
        <v>3794</v>
      </c>
      <c r="C3857" s="256">
        <v>145.25484321339763</v>
      </c>
    </row>
    <row r="3858" spans="2:3" x14ac:dyDescent="0.25">
      <c r="B3858" s="257">
        <v>3795</v>
      </c>
      <c r="C3858" s="256">
        <v>138.45204297525154</v>
      </c>
    </row>
    <row r="3859" spans="2:3" x14ac:dyDescent="0.25">
      <c r="B3859" s="257">
        <v>3796</v>
      </c>
      <c r="C3859" s="256">
        <v>135.43391698369936</v>
      </c>
    </row>
    <row r="3860" spans="2:3" x14ac:dyDescent="0.25">
      <c r="B3860" s="257">
        <v>3797</v>
      </c>
      <c r="C3860" s="256">
        <v>126.70783611241573</v>
      </c>
    </row>
    <row r="3861" spans="2:3" x14ac:dyDescent="0.25">
      <c r="B3861" s="257">
        <v>3798</v>
      </c>
      <c r="C3861" s="256">
        <v>131.68727902958548</v>
      </c>
    </row>
    <row r="3862" spans="2:3" x14ac:dyDescent="0.25">
      <c r="B3862" s="257">
        <v>3799</v>
      </c>
      <c r="C3862" s="256">
        <v>99.511468772595109</v>
      </c>
    </row>
    <row r="3863" spans="2:3" x14ac:dyDescent="0.25">
      <c r="B3863" s="257">
        <v>3800</v>
      </c>
      <c r="C3863" s="256">
        <v>141.86149234309892</v>
      </c>
    </row>
    <row r="3864" spans="2:3" x14ac:dyDescent="0.25">
      <c r="B3864" s="257">
        <v>3801</v>
      </c>
      <c r="C3864" s="256">
        <v>140.40263151278597</v>
      </c>
    </row>
    <row r="3865" spans="2:3" x14ac:dyDescent="0.25">
      <c r="B3865" s="257">
        <v>3802</v>
      </c>
      <c r="C3865" s="256">
        <v>156.25019978125718</v>
      </c>
    </row>
    <row r="3866" spans="2:3" x14ac:dyDescent="0.25">
      <c r="B3866" s="257">
        <v>3803</v>
      </c>
      <c r="C3866" s="256">
        <v>111.192282097994</v>
      </c>
    </row>
    <row r="3867" spans="2:3" x14ac:dyDescent="0.25">
      <c r="B3867" s="257">
        <v>3804</v>
      </c>
      <c r="C3867" s="256">
        <v>145.48683998570777</v>
      </c>
    </row>
    <row r="3868" spans="2:3" x14ac:dyDescent="0.25">
      <c r="B3868" s="257">
        <v>3805</v>
      </c>
      <c r="C3868" s="256">
        <v>57.000131639168139</v>
      </c>
    </row>
    <row r="3869" spans="2:3" x14ac:dyDescent="0.25">
      <c r="B3869" s="257">
        <v>3806</v>
      </c>
      <c r="C3869" s="256">
        <v>102.29686439866849</v>
      </c>
    </row>
    <row r="3870" spans="2:3" x14ac:dyDescent="0.25">
      <c r="B3870" s="257">
        <v>3807</v>
      </c>
      <c r="C3870" s="256">
        <v>109.067293434283</v>
      </c>
    </row>
    <row r="3871" spans="2:3" x14ac:dyDescent="0.25">
      <c r="B3871" s="257">
        <v>3808</v>
      </c>
      <c r="C3871" s="256">
        <v>128.18147325899366</v>
      </c>
    </row>
    <row r="3872" spans="2:3" x14ac:dyDescent="0.25">
      <c r="B3872" s="257">
        <v>3809</v>
      </c>
      <c r="C3872" s="256">
        <v>127.48384511154623</v>
      </c>
    </row>
    <row r="3873" spans="2:3" x14ac:dyDescent="0.25">
      <c r="B3873" s="257">
        <v>3810</v>
      </c>
      <c r="C3873" s="256">
        <v>91.833231331222322</v>
      </c>
    </row>
    <row r="3874" spans="2:3" x14ac:dyDescent="0.25">
      <c r="B3874" s="257">
        <v>3811</v>
      </c>
      <c r="C3874" s="256">
        <v>129.36765235075399</v>
      </c>
    </row>
    <row r="3875" spans="2:3" x14ac:dyDescent="0.25">
      <c r="B3875" s="257">
        <v>3812</v>
      </c>
      <c r="C3875" s="256">
        <v>63.633151670935483</v>
      </c>
    </row>
    <row r="3876" spans="2:3" x14ac:dyDescent="0.25">
      <c r="B3876" s="257">
        <v>3813</v>
      </c>
      <c r="C3876" s="256">
        <v>128.05319959495478</v>
      </c>
    </row>
    <row r="3877" spans="2:3" x14ac:dyDescent="0.25">
      <c r="B3877" s="257">
        <v>3814</v>
      </c>
      <c r="C3877" s="256">
        <v>115.33671453933822</v>
      </c>
    </row>
    <row r="3878" spans="2:3" x14ac:dyDescent="0.25">
      <c r="B3878" s="257">
        <v>3815</v>
      </c>
      <c r="C3878" s="256">
        <v>136.40058979766081</v>
      </c>
    </row>
    <row r="3879" spans="2:3" x14ac:dyDescent="0.25">
      <c r="B3879" s="257">
        <v>3816</v>
      </c>
      <c r="C3879" s="256">
        <v>170.23637597649883</v>
      </c>
    </row>
    <row r="3880" spans="2:3" x14ac:dyDescent="0.25">
      <c r="B3880" s="257">
        <v>3817</v>
      </c>
      <c r="C3880" s="256">
        <v>97.085698408871139</v>
      </c>
    </row>
    <row r="3881" spans="2:3" x14ac:dyDescent="0.25">
      <c r="B3881" s="257">
        <v>3818</v>
      </c>
      <c r="C3881" s="256">
        <v>173.10186597512353</v>
      </c>
    </row>
    <row r="3882" spans="2:3" x14ac:dyDescent="0.25">
      <c r="B3882" s="257">
        <v>3819</v>
      </c>
      <c r="C3882" s="256">
        <v>180.78576756190617</v>
      </c>
    </row>
    <row r="3883" spans="2:3" x14ac:dyDescent="0.25">
      <c r="B3883" s="257">
        <v>3820</v>
      </c>
      <c r="C3883" s="256">
        <v>115.67133305799545</v>
      </c>
    </row>
    <row r="3884" spans="2:3" x14ac:dyDescent="0.25">
      <c r="B3884" s="257">
        <v>3821</v>
      </c>
      <c r="C3884" s="256">
        <v>69.85003832599773</v>
      </c>
    </row>
    <row r="3885" spans="2:3" x14ac:dyDescent="0.25">
      <c r="B3885" s="257">
        <v>3822</v>
      </c>
      <c r="C3885" s="256">
        <v>93.236109167833305</v>
      </c>
    </row>
    <row r="3886" spans="2:3" x14ac:dyDescent="0.25">
      <c r="B3886" s="257">
        <v>3823</v>
      </c>
      <c r="C3886" s="256">
        <v>132.37568482821331</v>
      </c>
    </row>
    <row r="3887" spans="2:3" x14ac:dyDescent="0.25">
      <c r="B3887" s="257">
        <v>3824</v>
      </c>
      <c r="C3887" s="256">
        <v>122.85840513163025</v>
      </c>
    </row>
    <row r="3888" spans="2:3" x14ac:dyDescent="0.25">
      <c r="B3888" s="257">
        <v>3825</v>
      </c>
      <c r="C3888" s="256">
        <v>102.42181843746056</v>
      </c>
    </row>
    <row r="3889" spans="2:3" x14ac:dyDescent="0.25">
      <c r="B3889" s="257">
        <v>3826</v>
      </c>
      <c r="C3889" s="256">
        <v>88.188662850067857</v>
      </c>
    </row>
    <row r="3890" spans="2:3" x14ac:dyDescent="0.25">
      <c r="B3890" s="257">
        <v>3827</v>
      </c>
      <c r="C3890" s="256">
        <v>115.12009721604457</v>
      </c>
    </row>
    <row r="3891" spans="2:3" x14ac:dyDescent="0.25">
      <c r="B3891" s="257">
        <v>3828</v>
      </c>
      <c r="C3891" s="256">
        <v>92.837795366857051</v>
      </c>
    </row>
    <row r="3892" spans="2:3" x14ac:dyDescent="0.25">
      <c r="B3892" s="257">
        <v>3829</v>
      </c>
      <c r="C3892" s="256">
        <v>107.03547045504283</v>
      </c>
    </row>
    <row r="3893" spans="2:3" x14ac:dyDescent="0.25">
      <c r="B3893" s="257">
        <v>3830</v>
      </c>
      <c r="C3893" s="256">
        <v>111.98476603257554</v>
      </c>
    </row>
    <row r="3894" spans="2:3" x14ac:dyDescent="0.25">
      <c r="B3894" s="257">
        <v>3831</v>
      </c>
      <c r="C3894" s="256">
        <v>110.25213307677328</v>
      </c>
    </row>
    <row r="3895" spans="2:3" x14ac:dyDescent="0.25">
      <c r="B3895" s="257">
        <v>3832</v>
      </c>
      <c r="C3895" s="256">
        <v>115.07544015264831</v>
      </c>
    </row>
    <row r="3896" spans="2:3" x14ac:dyDescent="0.25">
      <c r="B3896" s="257">
        <v>3833</v>
      </c>
      <c r="C3896" s="256">
        <v>127.37140962327487</v>
      </c>
    </row>
    <row r="3897" spans="2:3" x14ac:dyDescent="0.25">
      <c r="B3897" s="257">
        <v>3834</v>
      </c>
      <c r="C3897" s="256">
        <v>118.82282739200781</v>
      </c>
    </row>
    <row r="3898" spans="2:3" x14ac:dyDescent="0.25">
      <c r="B3898" s="257">
        <v>3835</v>
      </c>
      <c r="C3898" s="256">
        <v>110.22446347395162</v>
      </c>
    </row>
    <row r="3899" spans="2:3" x14ac:dyDescent="0.25">
      <c r="B3899" s="257">
        <v>3836</v>
      </c>
      <c r="C3899" s="256">
        <v>132.79477571352453</v>
      </c>
    </row>
    <row r="3900" spans="2:3" x14ac:dyDescent="0.25">
      <c r="B3900" s="257">
        <v>3837</v>
      </c>
      <c r="C3900" s="256">
        <v>167.36625369873207</v>
      </c>
    </row>
    <row r="3901" spans="2:3" x14ac:dyDescent="0.25">
      <c r="B3901" s="257">
        <v>3838</v>
      </c>
      <c r="C3901" s="256">
        <v>97.164236473334611</v>
      </c>
    </row>
    <row r="3902" spans="2:3" x14ac:dyDescent="0.25">
      <c r="B3902" s="257">
        <v>3839</v>
      </c>
      <c r="C3902" s="256">
        <v>156.76549757975647</v>
      </c>
    </row>
    <row r="3903" spans="2:3" x14ac:dyDescent="0.25">
      <c r="B3903" s="257">
        <v>3840</v>
      </c>
      <c r="C3903" s="256">
        <v>126.86670915939824</v>
      </c>
    </row>
    <row r="3904" spans="2:3" x14ac:dyDescent="0.25">
      <c r="B3904" s="257">
        <v>3841</v>
      </c>
      <c r="C3904" s="256">
        <v>128.25402076532274</v>
      </c>
    </row>
    <row r="3905" spans="2:3" x14ac:dyDescent="0.25">
      <c r="B3905" s="257">
        <v>3842</v>
      </c>
      <c r="C3905" s="256">
        <v>104.98950210760087</v>
      </c>
    </row>
    <row r="3906" spans="2:3" x14ac:dyDescent="0.25">
      <c r="B3906" s="257">
        <v>3843</v>
      </c>
      <c r="C3906" s="256">
        <v>91.981828315306075</v>
      </c>
    </row>
    <row r="3907" spans="2:3" x14ac:dyDescent="0.25">
      <c r="B3907" s="257">
        <v>3844</v>
      </c>
      <c r="C3907" s="256">
        <v>171.03199283027075</v>
      </c>
    </row>
    <row r="3908" spans="2:3" x14ac:dyDescent="0.25">
      <c r="B3908" s="257">
        <v>3845</v>
      </c>
      <c r="C3908" s="256">
        <v>138.48737372463549</v>
      </c>
    </row>
    <row r="3909" spans="2:3" x14ac:dyDescent="0.25">
      <c r="B3909" s="257">
        <v>3846</v>
      </c>
      <c r="C3909" s="256">
        <v>144.67158428237099</v>
      </c>
    </row>
    <row r="3910" spans="2:3" x14ac:dyDescent="0.25">
      <c r="B3910" s="257">
        <v>3847</v>
      </c>
      <c r="C3910" s="256">
        <v>130.97554175389334</v>
      </c>
    </row>
    <row r="3911" spans="2:3" x14ac:dyDescent="0.25">
      <c r="B3911" s="257">
        <v>3848</v>
      </c>
      <c r="C3911" s="256">
        <v>113.48576615301906</v>
      </c>
    </row>
    <row r="3912" spans="2:3" x14ac:dyDescent="0.25">
      <c r="B3912" s="257">
        <v>3849</v>
      </c>
      <c r="C3912" s="256">
        <v>153.17579899810804</v>
      </c>
    </row>
    <row r="3913" spans="2:3" x14ac:dyDescent="0.25">
      <c r="B3913" s="257">
        <v>3850</v>
      </c>
      <c r="C3913" s="256">
        <v>86.433091452598006</v>
      </c>
    </row>
    <row r="3914" spans="2:3" x14ac:dyDescent="0.25">
      <c r="B3914" s="257">
        <v>3851</v>
      </c>
      <c r="C3914" s="256">
        <v>140.19156644193811</v>
      </c>
    </row>
    <row r="3915" spans="2:3" x14ac:dyDescent="0.25">
      <c r="B3915" s="257">
        <v>3852</v>
      </c>
      <c r="C3915" s="256">
        <v>115.64726722327022</v>
      </c>
    </row>
    <row r="3916" spans="2:3" x14ac:dyDescent="0.25">
      <c r="B3916" s="257">
        <v>3853</v>
      </c>
      <c r="C3916" s="256">
        <v>124.1871780136205</v>
      </c>
    </row>
    <row r="3917" spans="2:3" x14ac:dyDescent="0.25">
      <c r="B3917" s="257">
        <v>3854</v>
      </c>
      <c r="C3917" s="256">
        <v>119.08893751092347</v>
      </c>
    </row>
    <row r="3918" spans="2:3" x14ac:dyDescent="0.25">
      <c r="B3918" s="257">
        <v>3855</v>
      </c>
      <c r="C3918" s="256">
        <v>98.008206868050564</v>
      </c>
    </row>
    <row r="3919" spans="2:3" x14ac:dyDescent="0.25">
      <c r="B3919" s="257">
        <v>3856</v>
      </c>
      <c r="C3919" s="256">
        <v>148.31716882756672</v>
      </c>
    </row>
    <row r="3920" spans="2:3" x14ac:dyDescent="0.25">
      <c r="B3920" s="257">
        <v>3857</v>
      </c>
      <c r="C3920" s="256">
        <v>81.513425000565547</v>
      </c>
    </row>
    <row r="3921" spans="2:3" x14ac:dyDescent="0.25">
      <c r="B3921" s="257">
        <v>3858</v>
      </c>
      <c r="C3921" s="256">
        <v>129.16287639228389</v>
      </c>
    </row>
    <row r="3922" spans="2:3" x14ac:dyDescent="0.25">
      <c r="B3922" s="257">
        <v>3859</v>
      </c>
      <c r="C3922" s="256">
        <v>73.858288313644593</v>
      </c>
    </row>
    <row r="3923" spans="2:3" x14ac:dyDescent="0.25">
      <c r="B3923" s="257">
        <v>3860</v>
      </c>
      <c r="C3923" s="256">
        <v>108.98174555071844</v>
      </c>
    </row>
    <row r="3924" spans="2:3" x14ac:dyDescent="0.25">
      <c r="B3924" s="257">
        <v>3861</v>
      </c>
      <c r="C3924" s="256">
        <v>102.55576977737022</v>
      </c>
    </row>
    <row r="3925" spans="2:3" x14ac:dyDescent="0.25">
      <c r="B3925" s="257">
        <v>3862</v>
      </c>
      <c r="C3925" s="256">
        <v>72.875137225165545</v>
      </c>
    </row>
    <row r="3926" spans="2:3" x14ac:dyDescent="0.25">
      <c r="B3926" s="257">
        <v>3863</v>
      </c>
      <c r="C3926" s="256">
        <v>149.35202064189201</v>
      </c>
    </row>
    <row r="3927" spans="2:3" x14ac:dyDescent="0.25">
      <c r="B3927" s="257">
        <v>3864</v>
      </c>
      <c r="C3927" s="256">
        <v>106.06235017652892</v>
      </c>
    </row>
    <row r="3928" spans="2:3" x14ac:dyDescent="0.25">
      <c r="B3928" s="257">
        <v>3865</v>
      </c>
      <c r="C3928" s="256">
        <v>122.32914384543427</v>
      </c>
    </row>
    <row r="3929" spans="2:3" x14ac:dyDescent="0.25">
      <c r="B3929" s="257">
        <v>3866</v>
      </c>
      <c r="C3929" s="256">
        <v>105.41928809630024</v>
      </c>
    </row>
    <row r="3930" spans="2:3" x14ac:dyDescent="0.25">
      <c r="B3930" s="257">
        <v>3867</v>
      </c>
      <c r="C3930" s="256">
        <v>99.975109876582479</v>
      </c>
    </row>
    <row r="3931" spans="2:3" x14ac:dyDescent="0.25">
      <c r="B3931" s="257">
        <v>3868</v>
      </c>
      <c r="C3931" s="256">
        <v>120.46094028845691</v>
      </c>
    </row>
    <row r="3932" spans="2:3" x14ac:dyDescent="0.25">
      <c r="B3932" s="257">
        <v>3869</v>
      </c>
      <c r="C3932" s="256">
        <v>112.6128397441751</v>
      </c>
    </row>
    <row r="3933" spans="2:3" x14ac:dyDescent="0.25">
      <c r="B3933" s="257">
        <v>3870</v>
      </c>
      <c r="C3933" s="256">
        <v>116.9308700303399</v>
      </c>
    </row>
    <row r="3934" spans="2:3" x14ac:dyDescent="0.25">
      <c r="B3934" s="257">
        <v>3871</v>
      </c>
      <c r="C3934" s="256">
        <v>117.5586187464983</v>
      </c>
    </row>
    <row r="3935" spans="2:3" x14ac:dyDescent="0.25">
      <c r="B3935" s="257">
        <v>3872</v>
      </c>
      <c r="C3935" s="256">
        <v>124.74253978154911</v>
      </c>
    </row>
    <row r="3936" spans="2:3" x14ac:dyDescent="0.25">
      <c r="B3936" s="257">
        <v>3873</v>
      </c>
      <c r="C3936" s="256">
        <v>72.828128017204676</v>
      </c>
    </row>
    <row r="3937" spans="2:3" x14ac:dyDescent="0.25">
      <c r="B3937" s="257">
        <v>3874</v>
      </c>
      <c r="C3937" s="256">
        <v>134.84485031493176</v>
      </c>
    </row>
    <row r="3938" spans="2:3" x14ac:dyDescent="0.25">
      <c r="B3938" s="257">
        <v>3875</v>
      </c>
      <c r="C3938" s="256">
        <v>98.45339217472349</v>
      </c>
    </row>
    <row r="3939" spans="2:3" x14ac:dyDescent="0.25">
      <c r="B3939" s="257">
        <v>3876</v>
      </c>
      <c r="C3939" s="256">
        <v>131.17306257952868</v>
      </c>
    </row>
    <row r="3940" spans="2:3" x14ac:dyDescent="0.25">
      <c r="B3940" s="257">
        <v>3877</v>
      </c>
      <c r="C3940" s="256">
        <v>118.68327210521035</v>
      </c>
    </row>
    <row r="3941" spans="2:3" x14ac:dyDescent="0.25">
      <c r="B3941" s="257">
        <v>3878</v>
      </c>
      <c r="C3941" s="256">
        <v>92.221901532349975</v>
      </c>
    </row>
    <row r="3942" spans="2:3" x14ac:dyDescent="0.25">
      <c r="B3942" s="257">
        <v>3879</v>
      </c>
      <c r="C3942" s="256">
        <v>138.79779687737329</v>
      </c>
    </row>
    <row r="3943" spans="2:3" x14ac:dyDescent="0.25">
      <c r="B3943" s="257">
        <v>3880</v>
      </c>
      <c r="C3943" s="256">
        <v>147.32042547442265</v>
      </c>
    </row>
    <row r="3944" spans="2:3" x14ac:dyDescent="0.25">
      <c r="B3944" s="257">
        <v>3881</v>
      </c>
      <c r="C3944" s="256">
        <v>80.99765676446799</v>
      </c>
    </row>
    <row r="3945" spans="2:3" x14ac:dyDescent="0.25">
      <c r="B3945" s="257">
        <v>3882</v>
      </c>
      <c r="C3945" s="256">
        <v>141.11041748341438</v>
      </c>
    </row>
    <row r="3946" spans="2:3" x14ac:dyDescent="0.25">
      <c r="B3946" s="257">
        <v>3883</v>
      </c>
      <c r="C3946" s="256">
        <v>161.41584659581252</v>
      </c>
    </row>
    <row r="3947" spans="2:3" x14ac:dyDescent="0.25">
      <c r="B3947" s="257">
        <v>3884</v>
      </c>
      <c r="C3947" s="256">
        <v>77.776916304471456</v>
      </c>
    </row>
    <row r="3948" spans="2:3" x14ac:dyDescent="0.25">
      <c r="B3948" s="257">
        <v>3885</v>
      </c>
      <c r="C3948" s="256">
        <v>148.08731250343109</v>
      </c>
    </row>
    <row r="3949" spans="2:3" x14ac:dyDescent="0.25">
      <c r="B3949" s="257">
        <v>3886</v>
      </c>
      <c r="C3949" s="256">
        <v>120.38657763141498</v>
      </c>
    </row>
    <row r="3950" spans="2:3" x14ac:dyDescent="0.25">
      <c r="B3950" s="257">
        <v>3887</v>
      </c>
      <c r="C3950" s="256">
        <v>137.79353532642619</v>
      </c>
    </row>
    <row r="3951" spans="2:3" x14ac:dyDescent="0.25">
      <c r="B3951" s="257">
        <v>3888</v>
      </c>
      <c r="C3951" s="256">
        <v>152.6918930986194</v>
      </c>
    </row>
    <row r="3952" spans="2:3" x14ac:dyDescent="0.25">
      <c r="B3952" s="257">
        <v>3889</v>
      </c>
      <c r="C3952" s="256">
        <v>97.948517056205304</v>
      </c>
    </row>
    <row r="3953" spans="2:3" x14ac:dyDescent="0.25">
      <c r="B3953" s="257">
        <v>3890</v>
      </c>
      <c r="C3953" s="256">
        <v>98.876751592748533</v>
      </c>
    </row>
    <row r="3954" spans="2:3" x14ac:dyDescent="0.25">
      <c r="B3954" s="257">
        <v>3891</v>
      </c>
      <c r="C3954" s="256">
        <v>139.56708574230839</v>
      </c>
    </row>
    <row r="3955" spans="2:3" x14ac:dyDescent="0.25">
      <c r="B3955" s="257">
        <v>3892</v>
      </c>
      <c r="C3955" s="256">
        <v>134.8244616015287</v>
      </c>
    </row>
    <row r="3956" spans="2:3" x14ac:dyDescent="0.25">
      <c r="B3956" s="257">
        <v>3893</v>
      </c>
      <c r="C3956" s="256">
        <v>159.1616185457749</v>
      </c>
    </row>
    <row r="3957" spans="2:3" x14ac:dyDescent="0.25">
      <c r="B3957" s="257">
        <v>3894</v>
      </c>
      <c r="C3957" s="256">
        <v>89.612816801183513</v>
      </c>
    </row>
    <row r="3958" spans="2:3" x14ac:dyDescent="0.25">
      <c r="B3958" s="257">
        <v>3895</v>
      </c>
      <c r="C3958" s="256">
        <v>111.89784917448902</v>
      </c>
    </row>
    <row r="3959" spans="2:3" x14ac:dyDescent="0.25">
      <c r="B3959" s="257">
        <v>3896</v>
      </c>
      <c r="C3959" s="256">
        <v>160.5506013857138</v>
      </c>
    </row>
    <row r="3960" spans="2:3" x14ac:dyDescent="0.25">
      <c r="B3960" s="257">
        <v>3897</v>
      </c>
      <c r="C3960" s="256">
        <v>111.51955583256481</v>
      </c>
    </row>
    <row r="3961" spans="2:3" x14ac:dyDescent="0.25">
      <c r="B3961" s="257">
        <v>3898</v>
      </c>
      <c r="C3961" s="256">
        <v>67.225678943088838</v>
      </c>
    </row>
    <row r="3962" spans="2:3" x14ac:dyDescent="0.25">
      <c r="B3962" s="257">
        <v>3899</v>
      </c>
      <c r="C3962" s="256">
        <v>157.37614008558029</v>
      </c>
    </row>
    <row r="3963" spans="2:3" x14ac:dyDescent="0.25">
      <c r="B3963" s="257">
        <v>3900</v>
      </c>
      <c r="C3963" s="256">
        <v>143.82468164478698</v>
      </c>
    </row>
    <row r="3964" spans="2:3" x14ac:dyDescent="0.25">
      <c r="B3964" s="257">
        <v>3901</v>
      </c>
      <c r="C3964" s="256">
        <v>88.635390089777104</v>
      </c>
    </row>
    <row r="3965" spans="2:3" x14ac:dyDescent="0.25">
      <c r="B3965" s="257">
        <v>3902</v>
      </c>
      <c r="C3965" s="256">
        <v>120.60797740092744</v>
      </c>
    </row>
    <row r="3966" spans="2:3" x14ac:dyDescent="0.25">
      <c r="B3966" s="257">
        <v>3903</v>
      </c>
      <c r="C3966" s="256">
        <v>88.778957215041899</v>
      </c>
    </row>
    <row r="3967" spans="2:3" x14ac:dyDescent="0.25">
      <c r="B3967" s="257">
        <v>3904</v>
      </c>
      <c r="C3967" s="256">
        <v>91.077941069433678</v>
      </c>
    </row>
    <row r="3968" spans="2:3" x14ac:dyDescent="0.25">
      <c r="B3968" s="257">
        <v>3905</v>
      </c>
      <c r="C3968" s="256">
        <v>156.57080165919507</v>
      </c>
    </row>
    <row r="3969" spans="2:3" x14ac:dyDescent="0.25">
      <c r="B3969" s="257">
        <v>3906</v>
      </c>
      <c r="C3969" s="256">
        <v>126.32250765713334</v>
      </c>
    </row>
    <row r="3970" spans="2:3" x14ac:dyDescent="0.25">
      <c r="B3970" s="257">
        <v>3907</v>
      </c>
      <c r="C3970" s="256">
        <v>102.45654102718574</v>
      </c>
    </row>
    <row r="3971" spans="2:3" x14ac:dyDescent="0.25">
      <c r="B3971" s="257">
        <v>3908</v>
      </c>
      <c r="C3971" s="256">
        <v>107.48508102625203</v>
      </c>
    </row>
    <row r="3972" spans="2:3" x14ac:dyDescent="0.25">
      <c r="B3972" s="257">
        <v>3909</v>
      </c>
      <c r="C3972" s="256">
        <v>114.21674599191128</v>
      </c>
    </row>
    <row r="3973" spans="2:3" x14ac:dyDescent="0.25">
      <c r="B3973" s="257">
        <v>3910</v>
      </c>
      <c r="C3973" s="256">
        <v>95.369402954690329</v>
      </c>
    </row>
    <row r="3974" spans="2:3" x14ac:dyDescent="0.25">
      <c r="B3974" s="257">
        <v>3911</v>
      </c>
      <c r="C3974" s="256">
        <v>156.57167983727189</v>
      </c>
    </row>
    <row r="3975" spans="2:3" x14ac:dyDescent="0.25">
      <c r="B3975" s="257">
        <v>3912</v>
      </c>
      <c r="C3975" s="256">
        <v>85.89702380585797</v>
      </c>
    </row>
    <row r="3976" spans="2:3" x14ac:dyDescent="0.25">
      <c r="B3976" s="257">
        <v>3913</v>
      </c>
      <c r="C3976" s="256">
        <v>109.61811243167219</v>
      </c>
    </row>
    <row r="3977" spans="2:3" x14ac:dyDescent="0.25">
      <c r="B3977" s="257">
        <v>3914</v>
      </c>
      <c r="C3977" s="256">
        <v>80.455318213536771</v>
      </c>
    </row>
    <row r="3978" spans="2:3" x14ac:dyDescent="0.25">
      <c r="B3978" s="257">
        <v>3915</v>
      </c>
      <c r="C3978" s="256">
        <v>111.3990702520255</v>
      </c>
    </row>
    <row r="3979" spans="2:3" x14ac:dyDescent="0.25">
      <c r="B3979" s="257">
        <v>3916</v>
      </c>
      <c r="C3979" s="256">
        <v>121.0721302208556</v>
      </c>
    </row>
    <row r="3980" spans="2:3" x14ac:dyDescent="0.25">
      <c r="B3980" s="257">
        <v>3917</v>
      </c>
      <c r="C3980" s="256">
        <v>72.191390745788453</v>
      </c>
    </row>
    <row r="3981" spans="2:3" x14ac:dyDescent="0.25">
      <c r="B3981" s="257">
        <v>3918</v>
      </c>
      <c r="C3981" s="256">
        <v>115.92804591843682</v>
      </c>
    </row>
    <row r="3982" spans="2:3" x14ac:dyDescent="0.25">
      <c r="B3982" s="257">
        <v>3919</v>
      </c>
      <c r="C3982" s="256">
        <v>141.24367622919237</v>
      </c>
    </row>
    <row r="3983" spans="2:3" x14ac:dyDescent="0.25">
      <c r="B3983" s="257">
        <v>3920</v>
      </c>
      <c r="C3983" s="256">
        <v>160.75393165754477</v>
      </c>
    </row>
    <row r="3984" spans="2:3" x14ac:dyDescent="0.25">
      <c r="B3984" s="257">
        <v>3921</v>
      </c>
      <c r="C3984" s="256">
        <v>135.15610563717209</v>
      </c>
    </row>
    <row r="3985" spans="2:3" x14ac:dyDescent="0.25">
      <c r="B3985" s="257">
        <v>3922</v>
      </c>
      <c r="C3985" s="256">
        <v>136.94969014755745</v>
      </c>
    </row>
    <row r="3986" spans="2:3" x14ac:dyDescent="0.25">
      <c r="B3986" s="257">
        <v>3923</v>
      </c>
      <c r="C3986" s="256">
        <v>106.27916274711481</v>
      </c>
    </row>
    <row r="3987" spans="2:3" x14ac:dyDescent="0.25">
      <c r="B3987" s="257">
        <v>3924</v>
      </c>
      <c r="C3987" s="256">
        <v>97.150569621202408</v>
      </c>
    </row>
    <row r="3988" spans="2:3" x14ac:dyDescent="0.25">
      <c r="B3988" s="257">
        <v>3925</v>
      </c>
      <c r="C3988" s="256">
        <v>124.59348840758709</v>
      </c>
    </row>
    <row r="3989" spans="2:3" x14ac:dyDescent="0.25">
      <c r="B3989" s="257">
        <v>3926</v>
      </c>
      <c r="C3989" s="256">
        <v>147.85196863163432</v>
      </c>
    </row>
    <row r="3990" spans="2:3" x14ac:dyDescent="0.25">
      <c r="B3990" s="257">
        <v>3927</v>
      </c>
      <c r="C3990" s="256">
        <v>144.14078113381834</v>
      </c>
    </row>
    <row r="3991" spans="2:3" x14ac:dyDescent="0.25">
      <c r="B3991" s="257">
        <v>3928</v>
      </c>
      <c r="C3991" s="256">
        <v>101.30120437390214</v>
      </c>
    </row>
    <row r="3992" spans="2:3" x14ac:dyDescent="0.25">
      <c r="B3992" s="257">
        <v>3929</v>
      </c>
      <c r="C3992" s="256">
        <v>103.31534535547262</v>
      </c>
    </row>
    <row r="3993" spans="2:3" x14ac:dyDescent="0.25">
      <c r="B3993" s="257">
        <v>3930</v>
      </c>
      <c r="C3993" s="256">
        <v>161.93803007665616</v>
      </c>
    </row>
    <row r="3994" spans="2:3" x14ac:dyDescent="0.25">
      <c r="B3994" s="257">
        <v>3931</v>
      </c>
      <c r="C3994" s="256">
        <v>117.68127699819293</v>
      </c>
    </row>
    <row r="3995" spans="2:3" x14ac:dyDescent="0.25">
      <c r="B3995" s="257">
        <v>3932</v>
      </c>
      <c r="C3995" s="256">
        <v>124.05437641486625</v>
      </c>
    </row>
    <row r="3996" spans="2:3" x14ac:dyDescent="0.25">
      <c r="B3996" s="257">
        <v>3933</v>
      </c>
      <c r="C3996" s="256">
        <v>103.99723140395496</v>
      </c>
    </row>
    <row r="3997" spans="2:3" x14ac:dyDescent="0.25">
      <c r="B3997" s="257">
        <v>3934</v>
      </c>
      <c r="C3997" s="256">
        <v>139.64533305262361</v>
      </c>
    </row>
    <row r="3998" spans="2:3" x14ac:dyDescent="0.25">
      <c r="B3998" s="257">
        <v>3935</v>
      </c>
      <c r="C3998" s="256">
        <v>124.00244535176837</v>
      </c>
    </row>
    <row r="3999" spans="2:3" x14ac:dyDescent="0.25">
      <c r="B3999" s="257">
        <v>3936</v>
      </c>
      <c r="C3999" s="256">
        <v>72.706959637215391</v>
      </c>
    </row>
    <row r="4000" spans="2:3" x14ac:dyDescent="0.25">
      <c r="B4000" s="257">
        <v>3937</v>
      </c>
      <c r="C4000" s="256">
        <v>110.50994423695394</v>
      </c>
    </row>
    <row r="4001" spans="2:3" x14ac:dyDescent="0.25">
      <c r="B4001" s="257">
        <v>3938</v>
      </c>
      <c r="C4001" s="256">
        <v>108.30708027489021</v>
      </c>
    </row>
    <row r="4002" spans="2:3" x14ac:dyDescent="0.25">
      <c r="B4002" s="257">
        <v>3939</v>
      </c>
      <c r="C4002" s="256">
        <v>111.13311693932326</v>
      </c>
    </row>
    <row r="4003" spans="2:3" x14ac:dyDescent="0.25">
      <c r="B4003" s="257">
        <v>3940</v>
      </c>
      <c r="C4003" s="256">
        <v>150.26192714327843</v>
      </c>
    </row>
    <row r="4004" spans="2:3" x14ac:dyDescent="0.25">
      <c r="B4004" s="257">
        <v>3941</v>
      </c>
      <c r="C4004" s="256">
        <v>126.89804081777241</v>
      </c>
    </row>
    <row r="4005" spans="2:3" x14ac:dyDescent="0.25">
      <c r="B4005" s="257">
        <v>3942</v>
      </c>
      <c r="C4005" s="256">
        <v>141.38348120048724</v>
      </c>
    </row>
    <row r="4006" spans="2:3" x14ac:dyDescent="0.25">
      <c r="B4006" s="257">
        <v>3943</v>
      </c>
      <c r="C4006" s="256">
        <v>148.7315416611886</v>
      </c>
    </row>
    <row r="4007" spans="2:3" x14ac:dyDescent="0.25">
      <c r="B4007" s="257">
        <v>3944</v>
      </c>
      <c r="C4007" s="256">
        <v>121.84764909055727</v>
      </c>
    </row>
    <row r="4008" spans="2:3" x14ac:dyDescent="0.25">
      <c r="B4008" s="257">
        <v>3945</v>
      </c>
      <c r="C4008" s="256">
        <v>92.8425117562103</v>
      </c>
    </row>
    <row r="4009" spans="2:3" x14ac:dyDescent="0.25">
      <c r="B4009" s="257">
        <v>3946</v>
      </c>
      <c r="C4009" s="256">
        <v>174.66616504257127</v>
      </c>
    </row>
    <row r="4010" spans="2:3" x14ac:dyDescent="0.25">
      <c r="B4010" s="257">
        <v>3947</v>
      </c>
      <c r="C4010" s="256">
        <v>202.21437257026113</v>
      </c>
    </row>
    <row r="4011" spans="2:3" x14ac:dyDescent="0.25">
      <c r="B4011" s="257">
        <v>3948</v>
      </c>
      <c r="C4011" s="256">
        <v>121.65224981777901</v>
      </c>
    </row>
    <row r="4012" spans="2:3" x14ac:dyDescent="0.25">
      <c r="B4012" s="257">
        <v>3949</v>
      </c>
      <c r="C4012" s="256">
        <v>103.1312772004627</v>
      </c>
    </row>
    <row r="4013" spans="2:3" x14ac:dyDescent="0.25">
      <c r="B4013" s="257">
        <v>3950</v>
      </c>
      <c r="C4013" s="256">
        <v>109.93833482951565</v>
      </c>
    </row>
    <row r="4014" spans="2:3" x14ac:dyDescent="0.25">
      <c r="B4014" s="257">
        <v>3951</v>
      </c>
      <c r="C4014" s="256">
        <v>69.931361462745315</v>
      </c>
    </row>
    <row r="4015" spans="2:3" x14ac:dyDescent="0.25">
      <c r="B4015" s="257">
        <v>3952</v>
      </c>
      <c r="C4015" s="256">
        <v>102.98767484045561</v>
      </c>
    </row>
    <row r="4016" spans="2:3" x14ac:dyDescent="0.25">
      <c r="B4016" s="257">
        <v>3953</v>
      </c>
      <c r="C4016" s="256">
        <v>105.70855565643767</v>
      </c>
    </row>
    <row r="4017" spans="2:3" x14ac:dyDescent="0.25">
      <c r="B4017" s="257">
        <v>3954</v>
      </c>
      <c r="C4017" s="256">
        <v>107.51595248656881</v>
      </c>
    </row>
    <row r="4018" spans="2:3" x14ac:dyDescent="0.25">
      <c r="B4018" s="257">
        <v>3955</v>
      </c>
      <c r="C4018" s="256">
        <v>117.52077262665931</v>
      </c>
    </row>
    <row r="4019" spans="2:3" x14ac:dyDescent="0.25">
      <c r="B4019" s="257">
        <v>3956</v>
      </c>
      <c r="C4019" s="256">
        <v>90.650234076717965</v>
      </c>
    </row>
    <row r="4020" spans="2:3" x14ac:dyDescent="0.25">
      <c r="B4020" s="257">
        <v>3957</v>
      </c>
      <c r="C4020" s="256">
        <v>119.40441886390812</v>
      </c>
    </row>
    <row r="4021" spans="2:3" x14ac:dyDescent="0.25">
      <c r="B4021" s="257">
        <v>3958</v>
      </c>
      <c r="C4021" s="256">
        <v>107.0595808355669</v>
      </c>
    </row>
    <row r="4022" spans="2:3" x14ac:dyDescent="0.25">
      <c r="B4022" s="257">
        <v>3959</v>
      </c>
      <c r="C4022" s="256">
        <v>124.11510388108256</v>
      </c>
    </row>
    <row r="4023" spans="2:3" x14ac:dyDescent="0.25">
      <c r="B4023" s="257">
        <v>3960</v>
      </c>
      <c r="C4023" s="256">
        <v>152.83245801973112</v>
      </c>
    </row>
    <row r="4024" spans="2:3" x14ac:dyDescent="0.25">
      <c r="B4024" s="257">
        <v>3961</v>
      </c>
      <c r="C4024" s="256">
        <v>86.658781283267601</v>
      </c>
    </row>
    <row r="4025" spans="2:3" x14ac:dyDescent="0.25">
      <c r="B4025" s="257">
        <v>3962</v>
      </c>
      <c r="C4025" s="256">
        <v>123.15684925878381</v>
      </c>
    </row>
    <row r="4026" spans="2:3" x14ac:dyDescent="0.25">
      <c r="B4026" s="257">
        <v>3963</v>
      </c>
      <c r="C4026" s="256">
        <v>72.818324706808411</v>
      </c>
    </row>
    <row r="4027" spans="2:3" x14ac:dyDescent="0.25">
      <c r="B4027" s="257">
        <v>3964</v>
      </c>
      <c r="C4027" s="256">
        <v>114.51048352626374</v>
      </c>
    </row>
    <row r="4028" spans="2:3" x14ac:dyDescent="0.25">
      <c r="B4028" s="257">
        <v>3965</v>
      </c>
      <c r="C4028" s="256">
        <v>118.57009191182885</v>
      </c>
    </row>
    <row r="4029" spans="2:3" x14ac:dyDescent="0.25">
      <c r="B4029" s="257">
        <v>3966</v>
      </c>
      <c r="C4029" s="256">
        <v>110.53986043159948</v>
      </c>
    </row>
    <row r="4030" spans="2:3" x14ac:dyDescent="0.25">
      <c r="B4030" s="257">
        <v>3967</v>
      </c>
      <c r="C4030" s="256">
        <v>138.52703836961459</v>
      </c>
    </row>
    <row r="4031" spans="2:3" x14ac:dyDescent="0.25">
      <c r="B4031" s="257">
        <v>3968</v>
      </c>
      <c r="C4031" s="256">
        <v>118.03127055743813</v>
      </c>
    </row>
    <row r="4032" spans="2:3" x14ac:dyDescent="0.25">
      <c r="B4032" s="257">
        <v>3969</v>
      </c>
      <c r="C4032" s="256">
        <v>94.380831911810105</v>
      </c>
    </row>
    <row r="4033" spans="2:3" x14ac:dyDescent="0.25">
      <c r="B4033" s="257">
        <v>3970</v>
      </c>
      <c r="C4033" s="256">
        <v>118.05521707823617</v>
      </c>
    </row>
    <row r="4034" spans="2:3" x14ac:dyDescent="0.25">
      <c r="B4034" s="257">
        <v>3971</v>
      </c>
      <c r="C4034" s="256">
        <v>116.20085143252248</v>
      </c>
    </row>
    <row r="4035" spans="2:3" x14ac:dyDescent="0.25">
      <c r="B4035" s="257">
        <v>3972</v>
      </c>
      <c r="C4035" s="256">
        <v>129.77120621716108</v>
      </c>
    </row>
    <row r="4036" spans="2:3" x14ac:dyDescent="0.25">
      <c r="B4036" s="257">
        <v>3973</v>
      </c>
      <c r="C4036" s="256">
        <v>94.197826472859617</v>
      </c>
    </row>
    <row r="4037" spans="2:3" x14ac:dyDescent="0.25">
      <c r="B4037" s="257">
        <v>3974</v>
      </c>
      <c r="C4037" s="256">
        <v>128.01416768146319</v>
      </c>
    </row>
    <row r="4038" spans="2:3" x14ac:dyDescent="0.25">
      <c r="B4038" s="257">
        <v>3975</v>
      </c>
      <c r="C4038" s="256">
        <v>99.19080933045845</v>
      </c>
    </row>
    <row r="4039" spans="2:3" x14ac:dyDescent="0.25">
      <c r="B4039" s="257">
        <v>3976</v>
      </c>
      <c r="C4039" s="256">
        <v>91.603637319215665</v>
      </c>
    </row>
    <row r="4040" spans="2:3" x14ac:dyDescent="0.25">
      <c r="B4040" s="257">
        <v>3977</v>
      </c>
      <c r="C4040" s="256">
        <v>116.74157716155173</v>
      </c>
    </row>
    <row r="4041" spans="2:3" x14ac:dyDescent="0.25">
      <c r="B4041" s="257">
        <v>3978</v>
      </c>
      <c r="C4041" s="256">
        <v>154.21092316331112</v>
      </c>
    </row>
    <row r="4042" spans="2:3" x14ac:dyDescent="0.25">
      <c r="B4042" s="257">
        <v>3979</v>
      </c>
      <c r="C4042" s="256">
        <v>119.81834396585241</v>
      </c>
    </row>
    <row r="4043" spans="2:3" x14ac:dyDescent="0.25">
      <c r="B4043" s="257">
        <v>3980</v>
      </c>
      <c r="C4043" s="256">
        <v>147.3379606611532</v>
      </c>
    </row>
    <row r="4044" spans="2:3" x14ac:dyDescent="0.25">
      <c r="B4044" s="257">
        <v>3981</v>
      </c>
      <c r="C4044" s="256">
        <v>163.13271765131563</v>
      </c>
    </row>
    <row r="4045" spans="2:3" x14ac:dyDescent="0.25">
      <c r="B4045" s="257">
        <v>3982</v>
      </c>
      <c r="C4045" s="256">
        <v>130.92499875830561</v>
      </c>
    </row>
    <row r="4046" spans="2:3" x14ac:dyDescent="0.25">
      <c r="B4046" s="257">
        <v>3983</v>
      </c>
      <c r="C4046" s="256">
        <v>80.596411045471655</v>
      </c>
    </row>
    <row r="4047" spans="2:3" x14ac:dyDescent="0.25">
      <c r="B4047" s="257">
        <v>3984</v>
      </c>
      <c r="C4047" s="256">
        <v>91.970898140900744</v>
      </c>
    </row>
    <row r="4048" spans="2:3" x14ac:dyDescent="0.25">
      <c r="B4048" s="257">
        <v>3985</v>
      </c>
      <c r="C4048" s="256">
        <v>130.45039526026787</v>
      </c>
    </row>
    <row r="4049" spans="2:3" x14ac:dyDescent="0.25">
      <c r="B4049" s="257">
        <v>3986</v>
      </c>
      <c r="C4049" s="256">
        <v>134.04217390833273</v>
      </c>
    </row>
    <row r="4050" spans="2:3" x14ac:dyDescent="0.25">
      <c r="B4050" s="257">
        <v>3987</v>
      </c>
      <c r="C4050" s="256">
        <v>134.33179091149819</v>
      </c>
    </row>
    <row r="4051" spans="2:3" x14ac:dyDescent="0.25">
      <c r="B4051" s="257">
        <v>3988</v>
      </c>
      <c r="C4051" s="256">
        <v>82.352015965980925</v>
      </c>
    </row>
    <row r="4052" spans="2:3" x14ac:dyDescent="0.25">
      <c r="B4052" s="257">
        <v>3989</v>
      </c>
      <c r="C4052" s="256">
        <v>113.41796315221447</v>
      </c>
    </row>
    <row r="4053" spans="2:3" x14ac:dyDescent="0.25">
      <c r="B4053" s="257">
        <v>3990</v>
      </c>
      <c r="C4053" s="256">
        <v>168.73905889179684</v>
      </c>
    </row>
    <row r="4054" spans="2:3" x14ac:dyDescent="0.25">
      <c r="B4054" s="257">
        <v>3991</v>
      </c>
      <c r="C4054" s="256">
        <v>114.09078668726994</v>
      </c>
    </row>
    <row r="4055" spans="2:3" x14ac:dyDescent="0.25">
      <c r="B4055" s="257">
        <v>3992</v>
      </c>
      <c r="C4055" s="256">
        <v>100.37786995699966</v>
      </c>
    </row>
    <row r="4056" spans="2:3" x14ac:dyDescent="0.25">
      <c r="B4056" s="257">
        <v>3993</v>
      </c>
      <c r="C4056" s="256">
        <v>110.04419725485259</v>
      </c>
    </row>
    <row r="4057" spans="2:3" x14ac:dyDescent="0.25">
      <c r="B4057" s="257">
        <v>3994</v>
      </c>
      <c r="C4057" s="256">
        <v>128.6736358637817</v>
      </c>
    </row>
    <row r="4058" spans="2:3" x14ac:dyDescent="0.25">
      <c r="B4058" s="257">
        <v>3995</v>
      </c>
      <c r="C4058" s="256">
        <v>132.97122032596712</v>
      </c>
    </row>
    <row r="4059" spans="2:3" x14ac:dyDescent="0.25">
      <c r="B4059" s="257">
        <v>3996</v>
      </c>
      <c r="C4059" s="256">
        <v>110.80025522709087</v>
      </c>
    </row>
    <row r="4060" spans="2:3" x14ac:dyDescent="0.25">
      <c r="B4060" s="257">
        <v>3997</v>
      </c>
      <c r="C4060" s="256">
        <v>123.38961872966568</v>
      </c>
    </row>
    <row r="4061" spans="2:3" x14ac:dyDescent="0.25">
      <c r="B4061" s="257">
        <v>3998</v>
      </c>
      <c r="C4061" s="256">
        <v>145.45979625349676</v>
      </c>
    </row>
    <row r="4062" spans="2:3" x14ac:dyDescent="0.25">
      <c r="B4062" s="257">
        <v>3999</v>
      </c>
      <c r="C4062" s="256">
        <v>118.36783117669464</v>
      </c>
    </row>
    <row r="4063" spans="2:3" x14ac:dyDescent="0.25">
      <c r="B4063" s="257">
        <v>4000</v>
      </c>
      <c r="C4063" s="256">
        <v>131.81079296263579</v>
      </c>
    </row>
    <row r="4064" spans="2:3" x14ac:dyDescent="0.25">
      <c r="B4064" s="257">
        <v>4001</v>
      </c>
      <c r="C4064" s="256">
        <v>142.32741421436396</v>
      </c>
    </row>
    <row r="4065" spans="2:3" x14ac:dyDescent="0.25">
      <c r="B4065" s="257">
        <v>4002</v>
      </c>
      <c r="C4065" s="256">
        <v>120.29963605608454</v>
      </c>
    </row>
    <row r="4066" spans="2:3" x14ac:dyDescent="0.25">
      <c r="B4066" s="257">
        <v>4003</v>
      </c>
      <c r="C4066" s="256">
        <v>116.90261572415609</v>
      </c>
    </row>
    <row r="4067" spans="2:3" x14ac:dyDescent="0.25">
      <c r="B4067" s="257">
        <v>4004</v>
      </c>
      <c r="C4067" s="256">
        <v>97.29713590957067</v>
      </c>
    </row>
    <row r="4068" spans="2:3" x14ac:dyDescent="0.25">
      <c r="B4068" s="257">
        <v>4005</v>
      </c>
      <c r="C4068" s="256">
        <v>136.62259621613595</v>
      </c>
    </row>
    <row r="4069" spans="2:3" x14ac:dyDescent="0.25">
      <c r="B4069" s="257">
        <v>4006</v>
      </c>
      <c r="C4069" s="256">
        <v>115.86972567723642</v>
      </c>
    </row>
    <row r="4070" spans="2:3" x14ac:dyDescent="0.25">
      <c r="B4070" s="257">
        <v>4007</v>
      </c>
      <c r="C4070" s="256">
        <v>140.6570481050945</v>
      </c>
    </row>
    <row r="4071" spans="2:3" x14ac:dyDescent="0.25">
      <c r="B4071" s="257">
        <v>4008</v>
      </c>
      <c r="C4071" s="256">
        <v>113.19354575995891</v>
      </c>
    </row>
    <row r="4072" spans="2:3" x14ac:dyDescent="0.25">
      <c r="B4072" s="257">
        <v>4009</v>
      </c>
      <c r="C4072" s="256">
        <v>78.411739079066933</v>
      </c>
    </row>
    <row r="4073" spans="2:3" x14ac:dyDescent="0.25">
      <c r="B4073" s="257">
        <v>4010</v>
      </c>
      <c r="C4073" s="256">
        <v>154.75239316749105</v>
      </c>
    </row>
    <row r="4074" spans="2:3" x14ac:dyDescent="0.25">
      <c r="B4074" s="257">
        <v>4011</v>
      </c>
      <c r="C4074" s="256">
        <v>117.97415771958363</v>
      </c>
    </row>
    <row r="4075" spans="2:3" x14ac:dyDescent="0.25">
      <c r="B4075" s="257">
        <v>4012</v>
      </c>
      <c r="C4075" s="256">
        <v>156.92153585847902</v>
      </c>
    </row>
    <row r="4076" spans="2:3" x14ac:dyDescent="0.25">
      <c r="B4076" s="257">
        <v>4013</v>
      </c>
      <c r="C4076" s="256">
        <v>131.02240765372221</v>
      </c>
    </row>
    <row r="4077" spans="2:3" x14ac:dyDescent="0.25">
      <c r="B4077" s="257">
        <v>4014</v>
      </c>
      <c r="C4077" s="256">
        <v>148.45767176268592</v>
      </c>
    </row>
    <row r="4078" spans="2:3" x14ac:dyDescent="0.25">
      <c r="B4078" s="257">
        <v>4015</v>
      </c>
      <c r="C4078" s="256">
        <v>146.98717763626027</v>
      </c>
    </row>
    <row r="4079" spans="2:3" x14ac:dyDescent="0.25">
      <c r="B4079" s="257">
        <v>4016</v>
      </c>
      <c r="C4079" s="256">
        <v>155.94685458781044</v>
      </c>
    </row>
    <row r="4080" spans="2:3" x14ac:dyDescent="0.25">
      <c r="B4080" s="257">
        <v>4017</v>
      </c>
      <c r="C4080" s="256">
        <v>113.44811098562214</v>
      </c>
    </row>
    <row r="4081" spans="2:3" x14ac:dyDescent="0.25">
      <c r="B4081" s="257">
        <v>4018</v>
      </c>
      <c r="C4081" s="256">
        <v>88.591698319428716</v>
      </c>
    </row>
    <row r="4082" spans="2:3" x14ac:dyDescent="0.25">
      <c r="B4082" s="257">
        <v>4019</v>
      </c>
      <c r="C4082" s="256">
        <v>110.9862511749082</v>
      </c>
    </row>
    <row r="4083" spans="2:3" x14ac:dyDescent="0.25">
      <c r="B4083" s="257">
        <v>4020</v>
      </c>
      <c r="C4083" s="256">
        <v>116.67664318063466</v>
      </c>
    </row>
    <row r="4084" spans="2:3" x14ac:dyDescent="0.25">
      <c r="B4084" s="257">
        <v>4021</v>
      </c>
      <c r="C4084" s="256">
        <v>107.04260248153008</v>
      </c>
    </row>
    <row r="4085" spans="2:3" x14ac:dyDescent="0.25">
      <c r="B4085" s="257">
        <v>4022</v>
      </c>
      <c r="C4085" s="256">
        <v>149.92035587154399</v>
      </c>
    </row>
    <row r="4086" spans="2:3" x14ac:dyDescent="0.25">
      <c r="B4086" s="257">
        <v>4023</v>
      </c>
      <c r="C4086" s="256">
        <v>169.41360399974889</v>
      </c>
    </row>
    <row r="4087" spans="2:3" x14ac:dyDescent="0.25">
      <c r="B4087" s="257">
        <v>4024</v>
      </c>
      <c r="C4087" s="256">
        <v>150.02227830024708</v>
      </c>
    </row>
    <row r="4088" spans="2:3" x14ac:dyDescent="0.25">
      <c r="B4088" s="257">
        <v>4025</v>
      </c>
      <c r="C4088" s="256">
        <v>114.68658982563281</v>
      </c>
    </row>
    <row r="4089" spans="2:3" x14ac:dyDescent="0.25">
      <c r="B4089" s="257">
        <v>4026</v>
      </c>
      <c r="C4089" s="256">
        <v>76.660785322695943</v>
      </c>
    </row>
    <row r="4090" spans="2:3" x14ac:dyDescent="0.25">
      <c r="B4090" s="257">
        <v>4027</v>
      </c>
      <c r="C4090" s="256">
        <v>180.71692942786646</v>
      </c>
    </row>
    <row r="4091" spans="2:3" x14ac:dyDescent="0.25">
      <c r="B4091" s="257">
        <v>4028</v>
      </c>
      <c r="C4091" s="256">
        <v>92.037689446980238</v>
      </c>
    </row>
    <row r="4092" spans="2:3" x14ac:dyDescent="0.25">
      <c r="B4092" s="257">
        <v>4029</v>
      </c>
      <c r="C4092" s="256">
        <v>152.94185686683772</v>
      </c>
    </row>
    <row r="4093" spans="2:3" x14ac:dyDescent="0.25">
      <c r="B4093" s="257">
        <v>4030</v>
      </c>
      <c r="C4093" s="256">
        <v>149.14288663218707</v>
      </c>
    </row>
    <row r="4094" spans="2:3" x14ac:dyDescent="0.25">
      <c r="B4094" s="257">
        <v>4031</v>
      </c>
      <c r="C4094" s="256">
        <v>103.12151278723545</v>
      </c>
    </row>
    <row r="4095" spans="2:3" x14ac:dyDescent="0.25">
      <c r="B4095" s="257">
        <v>4032</v>
      </c>
      <c r="C4095" s="256">
        <v>136.21316545751048</v>
      </c>
    </row>
    <row r="4096" spans="2:3" x14ac:dyDescent="0.25">
      <c r="B4096" s="257">
        <v>4033</v>
      </c>
      <c r="C4096" s="256">
        <v>130.97390807335739</v>
      </c>
    </row>
    <row r="4097" spans="2:3" x14ac:dyDescent="0.25">
      <c r="B4097" s="257">
        <v>4034</v>
      </c>
      <c r="C4097" s="256">
        <v>152.51076724533624</v>
      </c>
    </row>
    <row r="4098" spans="2:3" x14ac:dyDescent="0.25">
      <c r="B4098" s="257">
        <v>4035</v>
      </c>
      <c r="C4098" s="256">
        <v>103.48001568747338</v>
      </c>
    </row>
    <row r="4099" spans="2:3" x14ac:dyDescent="0.25">
      <c r="B4099" s="257">
        <v>4036</v>
      </c>
      <c r="C4099" s="256">
        <v>60.488721542723162</v>
      </c>
    </row>
    <row r="4100" spans="2:3" x14ac:dyDescent="0.25">
      <c r="B4100" s="257">
        <v>4037</v>
      </c>
      <c r="C4100" s="256">
        <v>109.82141826113805</v>
      </c>
    </row>
    <row r="4101" spans="2:3" x14ac:dyDescent="0.25">
      <c r="B4101" s="257">
        <v>4038</v>
      </c>
      <c r="C4101" s="256">
        <v>94.12420355221451</v>
      </c>
    </row>
    <row r="4102" spans="2:3" x14ac:dyDescent="0.25">
      <c r="B4102" s="257">
        <v>4039</v>
      </c>
      <c r="C4102" s="256">
        <v>92.517895187273126</v>
      </c>
    </row>
    <row r="4103" spans="2:3" x14ac:dyDescent="0.25">
      <c r="B4103" s="257">
        <v>4040</v>
      </c>
      <c r="C4103" s="256">
        <v>92.542152704577234</v>
      </c>
    </row>
    <row r="4104" spans="2:3" x14ac:dyDescent="0.25">
      <c r="B4104" s="257">
        <v>4041</v>
      </c>
      <c r="C4104" s="256">
        <v>127.00617794965831</v>
      </c>
    </row>
    <row r="4105" spans="2:3" x14ac:dyDescent="0.25">
      <c r="B4105" s="257">
        <v>4042</v>
      </c>
      <c r="C4105" s="256">
        <v>83.448954564396615</v>
      </c>
    </row>
    <row r="4106" spans="2:3" x14ac:dyDescent="0.25">
      <c r="B4106" s="257">
        <v>4043</v>
      </c>
      <c r="C4106" s="256">
        <v>119.21663711183507</v>
      </c>
    </row>
    <row r="4107" spans="2:3" x14ac:dyDescent="0.25">
      <c r="B4107" s="257">
        <v>4044</v>
      </c>
      <c r="C4107" s="256">
        <v>113.57957149314754</v>
      </c>
    </row>
    <row r="4108" spans="2:3" x14ac:dyDescent="0.25">
      <c r="B4108" s="257">
        <v>4045</v>
      </c>
      <c r="C4108" s="256">
        <v>138.64620527586723</v>
      </c>
    </row>
    <row r="4109" spans="2:3" x14ac:dyDescent="0.25">
      <c r="B4109" s="257">
        <v>4046</v>
      </c>
      <c r="C4109" s="256">
        <v>146.97950666070224</v>
      </c>
    </row>
    <row r="4110" spans="2:3" x14ac:dyDescent="0.25">
      <c r="B4110" s="257">
        <v>4047</v>
      </c>
      <c r="C4110" s="256">
        <v>119.60069283901082</v>
      </c>
    </row>
    <row r="4111" spans="2:3" x14ac:dyDescent="0.25">
      <c r="B4111" s="257">
        <v>4048</v>
      </c>
      <c r="C4111" s="256">
        <v>113.32771265230427</v>
      </c>
    </row>
    <row r="4112" spans="2:3" x14ac:dyDescent="0.25">
      <c r="B4112" s="257">
        <v>4049</v>
      </c>
      <c r="C4112" s="256">
        <v>81.493367664328503</v>
      </c>
    </row>
    <row r="4113" spans="2:3" x14ac:dyDescent="0.25">
      <c r="B4113" s="257">
        <v>4050</v>
      </c>
      <c r="C4113" s="256">
        <v>99.419787949930864</v>
      </c>
    </row>
    <row r="4114" spans="2:3" x14ac:dyDescent="0.25">
      <c r="B4114" s="257">
        <v>4051</v>
      </c>
      <c r="C4114" s="256">
        <v>120.90707000039737</v>
      </c>
    </row>
    <row r="4115" spans="2:3" x14ac:dyDescent="0.25">
      <c r="B4115" s="257">
        <v>4052</v>
      </c>
      <c r="C4115" s="256">
        <v>98.216561948676116</v>
      </c>
    </row>
    <row r="4116" spans="2:3" x14ac:dyDescent="0.25">
      <c r="B4116" s="257">
        <v>4053</v>
      </c>
      <c r="C4116" s="256">
        <v>116.28306672927648</v>
      </c>
    </row>
    <row r="4117" spans="2:3" x14ac:dyDescent="0.25">
      <c r="B4117" s="257">
        <v>4054</v>
      </c>
      <c r="C4117" s="256">
        <v>94.760888461927649</v>
      </c>
    </row>
    <row r="4118" spans="2:3" x14ac:dyDescent="0.25">
      <c r="B4118" s="257">
        <v>4055</v>
      </c>
      <c r="C4118" s="256">
        <v>113.42056124161078</v>
      </c>
    </row>
    <row r="4119" spans="2:3" x14ac:dyDescent="0.25">
      <c r="B4119" s="257">
        <v>4056</v>
      </c>
      <c r="C4119" s="256">
        <v>99.739298641121934</v>
      </c>
    </row>
    <row r="4120" spans="2:3" x14ac:dyDescent="0.25">
      <c r="B4120" s="257">
        <v>4057</v>
      </c>
      <c r="C4120" s="256">
        <v>119.24552875030921</v>
      </c>
    </row>
    <row r="4121" spans="2:3" x14ac:dyDescent="0.25">
      <c r="B4121" s="257">
        <v>4058</v>
      </c>
      <c r="C4121" s="256">
        <v>86.303808125157019</v>
      </c>
    </row>
    <row r="4122" spans="2:3" x14ac:dyDescent="0.25">
      <c r="B4122" s="257">
        <v>4059</v>
      </c>
      <c r="C4122" s="256">
        <v>157.78984916051411</v>
      </c>
    </row>
    <row r="4123" spans="2:3" x14ac:dyDescent="0.25">
      <c r="B4123" s="257">
        <v>4060</v>
      </c>
      <c r="C4123" s="256">
        <v>132.31868864439198</v>
      </c>
    </row>
    <row r="4124" spans="2:3" x14ac:dyDescent="0.25">
      <c r="B4124" s="257">
        <v>4061</v>
      </c>
      <c r="C4124" s="256">
        <v>129.21915069205343</v>
      </c>
    </row>
    <row r="4125" spans="2:3" x14ac:dyDescent="0.25">
      <c r="B4125" s="257">
        <v>4062</v>
      </c>
      <c r="C4125" s="256">
        <v>156.75149507752946</v>
      </c>
    </row>
    <row r="4126" spans="2:3" x14ac:dyDescent="0.25">
      <c r="B4126" s="257">
        <v>4063</v>
      </c>
      <c r="C4126" s="256">
        <v>110.71722590639519</v>
      </c>
    </row>
    <row r="4127" spans="2:3" x14ac:dyDescent="0.25">
      <c r="B4127" s="257">
        <v>4064</v>
      </c>
      <c r="C4127" s="256">
        <v>147.64737852665121</v>
      </c>
    </row>
    <row r="4128" spans="2:3" x14ac:dyDescent="0.25">
      <c r="B4128" s="257">
        <v>4065</v>
      </c>
      <c r="C4128" s="256">
        <v>111.23197622482587</v>
      </c>
    </row>
    <row r="4129" spans="2:3" x14ac:dyDescent="0.25">
      <c r="B4129" s="257">
        <v>4066</v>
      </c>
      <c r="C4129" s="256">
        <v>126.52417124765731</v>
      </c>
    </row>
    <row r="4130" spans="2:3" x14ac:dyDescent="0.25">
      <c r="B4130" s="257">
        <v>4067</v>
      </c>
      <c r="C4130" s="256">
        <v>104.00187435025828</v>
      </c>
    </row>
    <row r="4131" spans="2:3" x14ac:dyDescent="0.25">
      <c r="B4131" s="257">
        <v>4068</v>
      </c>
      <c r="C4131" s="256">
        <v>75.860292099980768</v>
      </c>
    </row>
    <row r="4132" spans="2:3" x14ac:dyDescent="0.25">
      <c r="B4132" s="257">
        <v>4069</v>
      </c>
      <c r="C4132" s="256">
        <v>151.58634998018647</v>
      </c>
    </row>
    <row r="4133" spans="2:3" x14ac:dyDescent="0.25">
      <c r="B4133" s="257">
        <v>4070</v>
      </c>
      <c r="C4133" s="256">
        <v>110.88742760442859</v>
      </c>
    </row>
    <row r="4134" spans="2:3" x14ac:dyDescent="0.25">
      <c r="B4134" s="257">
        <v>4071</v>
      </c>
      <c r="C4134" s="256">
        <v>119.79931761753286</v>
      </c>
    </row>
    <row r="4135" spans="2:3" x14ac:dyDescent="0.25">
      <c r="B4135" s="257">
        <v>4072</v>
      </c>
      <c r="C4135" s="256">
        <v>148.4879522294988</v>
      </c>
    </row>
    <row r="4136" spans="2:3" x14ac:dyDescent="0.25">
      <c r="B4136" s="257">
        <v>4073</v>
      </c>
      <c r="C4136" s="256">
        <v>121.96852692826674</v>
      </c>
    </row>
    <row r="4137" spans="2:3" x14ac:dyDescent="0.25">
      <c r="B4137" s="257">
        <v>4074</v>
      </c>
      <c r="C4137" s="256">
        <v>133.32286728476788</v>
      </c>
    </row>
    <row r="4138" spans="2:3" x14ac:dyDescent="0.25">
      <c r="B4138" s="257">
        <v>4075</v>
      </c>
      <c r="C4138" s="256">
        <v>122.76944571579712</v>
      </c>
    </row>
    <row r="4139" spans="2:3" x14ac:dyDescent="0.25">
      <c r="B4139" s="257">
        <v>4076</v>
      </c>
      <c r="C4139" s="256">
        <v>44.324108471229692</v>
      </c>
    </row>
    <row r="4140" spans="2:3" x14ac:dyDescent="0.25">
      <c r="B4140" s="257">
        <v>4077</v>
      </c>
      <c r="C4140" s="256">
        <v>157.54057428381932</v>
      </c>
    </row>
    <row r="4141" spans="2:3" x14ac:dyDescent="0.25">
      <c r="B4141" s="257">
        <v>4078</v>
      </c>
      <c r="C4141" s="256">
        <v>110.48748146961444</v>
      </c>
    </row>
    <row r="4142" spans="2:3" x14ac:dyDescent="0.25">
      <c r="B4142" s="257">
        <v>4079</v>
      </c>
      <c r="C4142" s="256">
        <v>122.69521592459482</v>
      </c>
    </row>
    <row r="4143" spans="2:3" x14ac:dyDescent="0.25">
      <c r="B4143" s="257">
        <v>4080</v>
      </c>
      <c r="C4143" s="256">
        <v>134.66314018001196</v>
      </c>
    </row>
    <row r="4144" spans="2:3" x14ac:dyDescent="0.25">
      <c r="B4144" s="257">
        <v>4081</v>
      </c>
      <c r="C4144" s="256">
        <v>120.61773402555112</v>
      </c>
    </row>
    <row r="4145" spans="2:3" x14ac:dyDescent="0.25">
      <c r="B4145" s="257">
        <v>4082</v>
      </c>
      <c r="C4145" s="256">
        <v>174.98597672974176</v>
      </c>
    </row>
    <row r="4146" spans="2:3" x14ac:dyDescent="0.25">
      <c r="B4146" s="257">
        <v>4083</v>
      </c>
      <c r="C4146" s="256">
        <v>94.689601802677089</v>
      </c>
    </row>
    <row r="4147" spans="2:3" x14ac:dyDescent="0.25">
      <c r="B4147" s="257">
        <v>4084</v>
      </c>
      <c r="C4147" s="256">
        <v>122.78520006093547</v>
      </c>
    </row>
    <row r="4148" spans="2:3" x14ac:dyDescent="0.25">
      <c r="B4148" s="257">
        <v>4085</v>
      </c>
      <c r="C4148" s="256">
        <v>104.73736562545076</v>
      </c>
    </row>
    <row r="4149" spans="2:3" x14ac:dyDescent="0.25">
      <c r="B4149" s="257">
        <v>4086</v>
      </c>
      <c r="C4149" s="256">
        <v>110.76280527045397</v>
      </c>
    </row>
    <row r="4150" spans="2:3" x14ac:dyDescent="0.25">
      <c r="B4150" s="257">
        <v>4087</v>
      </c>
      <c r="C4150" s="256">
        <v>109.22429726205876</v>
      </c>
    </row>
    <row r="4151" spans="2:3" x14ac:dyDescent="0.25">
      <c r="B4151" s="257">
        <v>4088</v>
      </c>
      <c r="C4151" s="256">
        <v>94.90398280707312</v>
      </c>
    </row>
    <row r="4152" spans="2:3" x14ac:dyDescent="0.25">
      <c r="B4152" s="257">
        <v>4089</v>
      </c>
      <c r="C4152" s="256">
        <v>150.21974306266205</v>
      </c>
    </row>
    <row r="4153" spans="2:3" x14ac:dyDescent="0.25">
      <c r="B4153" s="257">
        <v>4090</v>
      </c>
      <c r="C4153" s="256">
        <v>128.93674071053692</v>
      </c>
    </row>
    <row r="4154" spans="2:3" x14ac:dyDescent="0.25">
      <c r="B4154" s="257">
        <v>4091</v>
      </c>
      <c r="C4154" s="256">
        <v>86.159567329451704</v>
      </c>
    </row>
    <row r="4155" spans="2:3" x14ac:dyDescent="0.25">
      <c r="B4155" s="257">
        <v>4092</v>
      </c>
      <c r="C4155" s="256">
        <v>145.41791085717887</v>
      </c>
    </row>
    <row r="4156" spans="2:3" x14ac:dyDescent="0.25">
      <c r="B4156" s="257">
        <v>4093</v>
      </c>
      <c r="C4156" s="256">
        <v>132.67065540192118</v>
      </c>
    </row>
    <row r="4157" spans="2:3" x14ac:dyDescent="0.25">
      <c r="B4157" s="257">
        <v>4094</v>
      </c>
      <c r="C4157" s="256">
        <v>110.00240667781189</v>
      </c>
    </row>
    <row r="4158" spans="2:3" x14ac:dyDescent="0.25">
      <c r="B4158" s="257">
        <v>4095</v>
      </c>
      <c r="C4158" s="256">
        <v>154.63686040731267</v>
      </c>
    </row>
    <row r="4159" spans="2:3" x14ac:dyDescent="0.25">
      <c r="B4159" s="257">
        <v>4096</v>
      </c>
      <c r="C4159" s="256">
        <v>105.68711899335619</v>
      </c>
    </row>
    <row r="4160" spans="2:3" x14ac:dyDescent="0.25">
      <c r="B4160" s="257">
        <v>4097</v>
      </c>
      <c r="C4160" s="256">
        <v>120.42882981759875</v>
      </c>
    </row>
    <row r="4161" spans="2:3" x14ac:dyDescent="0.25">
      <c r="B4161" s="257">
        <v>4098</v>
      </c>
      <c r="C4161" s="256">
        <v>109.05240832104305</v>
      </c>
    </row>
    <row r="4162" spans="2:3" x14ac:dyDescent="0.25">
      <c r="B4162" s="257">
        <v>4099</v>
      </c>
      <c r="C4162" s="256">
        <v>139.45555350890314</v>
      </c>
    </row>
    <row r="4163" spans="2:3" x14ac:dyDescent="0.25">
      <c r="B4163" s="257">
        <v>4100</v>
      </c>
      <c r="C4163" s="256">
        <v>142.32265996085388</v>
      </c>
    </row>
    <row r="4164" spans="2:3" x14ac:dyDescent="0.25">
      <c r="B4164" s="257">
        <v>4101</v>
      </c>
      <c r="C4164" s="256">
        <v>131.71105665034901</v>
      </c>
    </row>
    <row r="4165" spans="2:3" x14ac:dyDescent="0.25">
      <c r="B4165" s="257">
        <v>4102</v>
      </c>
      <c r="C4165" s="256">
        <v>103.81602734931882</v>
      </c>
    </row>
    <row r="4166" spans="2:3" x14ac:dyDescent="0.25">
      <c r="B4166" s="257">
        <v>4103</v>
      </c>
      <c r="C4166" s="256">
        <v>167.70394608554471</v>
      </c>
    </row>
    <row r="4167" spans="2:3" x14ac:dyDescent="0.25">
      <c r="B4167" s="257">
        <v>4104</v>
      </c>
      <c r="C4167" s="256">
        <v>119.90897560868973</v>
      </c>
    </row>
    <row r="4168" spans="2:3" x14ac:dyDescent="0.25">
      <c r="B4168" s="257">
        <v>4105</v>
      </c>
      <c r="C4168" s="256">
        <v>131.75402504838638</v>
      </c>
    </row>
    <row r="4169" spans="2:3" x14ac:dyDescent="0.25">
      <c r="B4169" s="257">
        <v>4106</v>
      </c>
      <c r="C4169" s="256">
        <v>133.97279245912725</v>
      </c>
    </row>
    <row r="4170" spans="2:3" x14ac:dyDescent="0.25">
      <c r="B4170" s="257">
        <v>4107</v>
      </c>
      <c r="C4170" s="256">
        <v>89.740335131624079</v>
      </c>
    </row>
    <row r="4171" spans="2:3" x14ac:dyDescent="0.25">
      <c r="B4171" s="257">
        <v>4108</v>
      </c>
      <c r="C4171" s="256">
        <v>79.430499018411609</v>
      </c>
    </row>
    <row r="4172" spans="2:3" x14ac:dyDescent="0.25">
      <c r="B4172" s="257">
        <v>4109</v>
      </c>
      <c r="C4172" s="256">
        <v>119.09434363744333</v>
      </c>
    </row>
    <row r="4173" spans="2:3" x14ac:dyDescent="0.25">
      <c r="B4173" s="257">
        <v>4110</v>
      </c>
      <c r="C4173" s="256">
        <v>113.18867456579501</v>
      </c>
    </row>
    <row r="4174" spans="2:3" x14ac:dyDescent="0.25">
      <c r="B4174" s="257">
        <v>4111</v>
      </c>
      <c r="C4174" s="256">
        <v>114.92516876046702</v>
      </c>
    </row>
    <row r="4175" spans="2:3" x14ac:dyDescent="0.25">
      <c r="B4175" s="257">
        <v>4112</v>
      </c>
      <c r="C4175" s="256">
        <v>144.13052705725173</v>
      </c>
    </row>
    <row r="4176" spans="2:3" x14ac:dyDescent="0.25">
      <c r="B4176" s="257">
        <v>4113</v>
      </c>
      <c r="C4176" s="256">
        <v>84.545469317440293</v>
      </c>
    </row>
    <row r="4177" spans="2:3" x14ac:dyDescent="0.25">
      <c r="B4177" s="257">
        <v>4114</v>
      </c>
      <c r="C4177" s="256">
        <v>85.913265662541477</v>
      </c>
    </row>
    <row r="4178" spans="2:3" x14ac:dyDescent="0.25">
      <c r="B4178" s="257">
        <v>4115</v>
      </c>
      <c r="C4178" s="256">
        <v>97.655400016686144</v>
      </c>
    </row>
    <row r="4179" spans="2:3" x14ac:dyDescent="0.25">
      <c r="B4179" s="257">
        <v>4116</v>
      </c>
      <c r="C4179" s="256">
        <v>111.16101247776903</v>
      </c>
    </row>
    <row r="4180" spans="2:3" x14ac:dyDescent="0.25">
      <c r="B4180" s="257">
        <v>4117</v>
      </c>
      <c r="C4180" s="256">
        <v>90.565008247362186</v>
      </c>
    </row>
    <row r="4181" spans="2:3" x14ac:dyDescent="0.25">
      <c r="B4181" s="257">
        <v>4118</v>
      </c>
      <c r="C4181" s="256">
        <v>108.43524083125948</v>
      </c>
    </row>
    <row r="4182" spans="2:3" x14ac:dyDescent="0.25">
      <c r="B4182" s="257">
        <v>4119</v>
      </c>
      <c r="C4182" s="256">
        <v>50.250701139999904</v>
      </c>
    </row>
    <row r="4183" spans="2:3" x14ac:dyDescent="0.25">
      <c r="B4183" s="257">
        <v>4120</v>
      </c>
      <c r="C4183" s="256">
        <v>143.23482529923317</v>
      </c>
    </row>
    <row r="4184" spans="2:3" x14ac:dyDescent="0.25">
      <c r="B4184" s="257">
        <v>4121</v>
      </c>
      <c r="C4184" s="256">
        <v>136.8674291841993</v>
      </c>
    </row>
    <row r="4185" spans="2:3" x14ac:dyDescent="0.25">
      <c r="B4185" s="257">
        <v>4122</v>
      </c>
      <c r="C4185" s="256">
        <v>133.85908563385024</v>
      </c>
    </row>
    <row r="4186" spans="2:3" x14ac:dyDescent="0.25">
      <c r="B4186" s="257">
        <v>4123</v>
      </c>
      <c r="C4186" s="256">
        <v>146.03106788035257</v>
      </c>
    </row>
    <row r="4187" spans="2:3" x14ac:dyDescent="0.25">
      <c r="B4187" s="257">
        <v>4124</v>
      </c>
      <c r="C4187" s="256">
        <v>152.79133041496382</v>
      </c>
    </row>
    <row r="4188" spans="2:3" x14ac:dyDescent="0.25">
      <c r="B4188" s="257">
        <v>4125</v>
      </c>
      <c r="C4188" s="256">
        <v>93.791780785927756</v>
      </c>
    </row>
    <row r="4189" spans="2:3" x14ac:dyDescent="0.25">
      <c r="B4189" s="257">
        <v>4126</v>
      </c>
      <c r="C4189" s="256">
        <v>112.48822448437701</v>
      </c>
    </row>
    <row r="4190" spans="2:3" x14ac:dyDescent="0.25">
      <c r="B4190" s="257">
        <v>4127</v>
      </c>
      <c r="C4190" s="256">
        <v>148.29435393088605</v>
      </c>
    </row>
    <row r="4191" spans="2:3" x14ac:dyDescent="0.25">
      <c r="B4191" s="257">
        <v>4128</v>
      </c>
      <c r="C4191" s="256">
        <v>145.44708741371431</v>
      </c>
    </row>
    <row r="4192" spans="2:3" x14ac:dyDescent="0.25">
      <c r="B4192" s="257">
        <v>4129</v>
      </c>
      <c r="C4192" s="256">
        <v>125.33080804634939</v>
      </c>
    </row>
    <row r="4193" spans="2:3" x14ac:dyDescent="0.25">
      <c r="B4193" s="257">
        <v>4130</v>
      </c>
      <c r="C4193" s="256">
        <v>78.175513275317726</v>
      </c>
    </row>
    <row r="4194" spans="2:3" x14ac:dyDescent="0.25">
      <c r="B4194" s="257">
        <v>4131</v>
      </c>
      <c r="C4194" s="256">
        <v>158.20472884192642</v>
      </c>
    </row>
    <row r="4195" spans="2:3" x14ac:dyDescent="0.25">
      <c r="B4195" s="257">
        <v>4132</v>
      </c>
      <c r="C4195" s="256">
        <v>130.12786747281808</v>
      </c>
    </row>
    <row r="4196" spans="2:3" x14ac:dyDescent="0.25">
      <c r="B4196" s="257">
        <v>4133</v>
      </c>
      <c r="C4196" s="256">
        <v>125.54983623134872</v>
      </c>
    </row>
    <row r="4197" spans="2:3" x14ac:dyDescent="0.25">
      <c r="B4197" s="257">
        <v>4134</v>
      </c>
      <c r="C4197" s="256">
        <v>103.7640159661257</v>
      </c>
    </row>
    <row r="4198" spans="2:3" x14ac:dyDescent="0.25">
      <c r="B4198" s="257">
        <v>4135</v>
      </c>
      <c r="C4198" s="256">
        <v>134.93152434981266</v>
      </c>
    </row>
    <row r="4199" spans="2:3" x14ac:dyDescent="0.25">
      <c r="B4199" s="257">
        <v>4136</v>
      </c>
      <c r="C4199" s="256">
        <v>144.80263316152906</v>
      </c>
    </row>
    <row r="4200" spans="2:3" x14ac:dyDescent="0.25">
      <c r="B4200" s="257">
        <v>4137</v>
      </c>
      <c r="C4200" s="256">
        <v>125.42237023710263</v>
      </c>
    </row>
    <row r="4201" spans="2:3" x14ac:dyDescent="0.25">
      <c r="B4201" s="257">
        <v>4138</v>
      </c>
      <c r="C4201" s="256">
        <v>125.94896042488327</v>
      </c>
    </row>
    <row r="4202" spans="2:3" x14ac:dyDescent="0.25">
      <c r="B4202" s="257">
        <v>4139</v>
      </c>
      <c r="C4202" s="256">
        <v>127.28209752332359</v>
      </c>
    </row>
    <row r="4203" spans="2:3" x14ac:dyDescent="0.25">
      <c r="B4203" s="257">
        <v>4140</v>
      </c>
      <c r="C4203" s="256">
        <v>110.12290452981043</v>
      </c>
    </row>
    <row r="4204" spans="2:3" x14ac:dyDescent="0.25">
      <c r="B4204" s="257">
        <v>4141</v>
      </c>
      <c r="C4204" s="256">
        <v>108.30174071981341</v>
      </c>
    </row>
    <row r="4205" spans="2:3" x14ac:dyDescent="0.25">
      <c r="B4205" s="257">
        <v>4142</v>
      </c>
      <c r="C4205" s="256">
        <v>100.29226015734794</v>
      </c>
    </row>
    <row r="4206" spans="2:3" x14ac:dyDescent="0.25">
      <c r="B4206" s="257">
        <v>4143</v>
      </c>
      <c r="C4206" s="256">
        <v>94.857950690635022</v>
      </c>
    </row>
    <row r="4207" spans="2:3" x14ac:dyDescent="0.25">
      <c r="B4207" s="257">
        <v>4144</v>
      </c>
      <c r="C4207" s="256">
        <v>48.121927441529436</v>
      </c>
    </row>
    <row r="4208" spans="2:3" x14ac:dyDescent="0.25">
      <c r="B4208" s="257">
        <v>4145</v>
      </c>
      <c r="C4208" s="256">
        <v>99.930575141708402</v>
      </c>
    </row>
    <row r="4209" spans="2:3" x14ac:dyDescent="0.25">
      <c r="B4209" s="257">
        <v>4146</v>
      </c>
      <c r="C4209" s="256">
        <v>128.18647838233628</v>
      </c>
    </row>
    <row r="4210" spans="2:3" x14ac:dyDescent="0.25">
      <c r="B4210" s="257">
        <v>4147</v>
      </c>
      <c r="C4210" s="256">
        <v>103.63376748579361</v>
      </c>
    </row>
    <row r="4211" spans="2:3" x14ac:dyDescent="0.25">
      <c r="B4211" s="257">
        <v>4148</v>
      </c>
      <c r="C4211" s="256">
        <v>126.47360462098965</v>
      </c>
    </row>
    <row r="4212" spans="2:3" x14ac:dyDescent="0.25">
      <c r="B4212" s="257">
        <v>4149</v>
      </c>
      <c r="C4212" s="256">
        <v>133.83590347499717</v>
      </c>
    </row>
    <row r="4213" spans="2:3" x14ac:dyDescent="0.25">
      <c r="B4213" s="257">
        <v>4150</v>
      </c>
      <c r="C4213" s="256">
        <v>115.68548996385654</v>
      </c>
    </row>
    <row r="4214" spans="2:3" x14ac:dyDescent="0.25">
      <c r="B4214" s="257">
        <v>4151</v>
      </c>
      <c r="C4214" s="256">
        <v>110.43363415705439</v>
      </c>
    </row>
    <row r="4215" spans="2:3" x14ac:dyDescent="0.25">
      <c r="B4215" s="257">
        <v>4152</v>
      </c>
      <c r="C4215" s="256">
        <v>129.70363802374331</v>
      </c>
    </row>
    <row r="4216" spans="2:3" x14ac:dyDescent="0.25">
      <c r="B4216" s="257">
        <v>4153</v>
      </c>
      <c r="C4216" s="256">
        <v>194.63478831633063</v>
      </c>
    </row>
    <row r="4217" spans="2:3" x14ac:dyDescent="0.25">
      <c r="B4217" s="257">
        <v>4154</v>
      </c>
      <c r="C4217" s="256">
        <v>86.598658084032564</v>
      </c>
    </row>
    <row r="4218" spans="2:3" x14ac:dyDescent="0.25">
      <c r="B4218" s="257">
        <v>4155</v>
      </c>
      <c r="C4218" s="256">
        <v>126.2851086935227</v>
      </c>
    </row>
    <row r="4219" spans="2:3" x14ac:dyDescent="0.25">
      <c r="B4219" s="257">
        <v>4156</v>
      </c>
      <c r="C4219" s="256">
        <v>154.00847771362638</v>
      </c>
    </row>
    <row r="4220" spans="2:3" x14ac:dyDescent="0.25">
      <c r="B4220" s="257">
        <v>4157</v>
      </c>
      <c r="C4220" s="256">
        <v>90.619347488386154</v>
      </c>
    </row>
    <row r="4221" spans="2:3" x14ac:dyDescent="0.25">
      <c r="B4221" s="257">
        <v>4158</v>
      </c>
      <c r="C4221" s="256">
        <v>147.45143322814832</v>
      </c>
    </row>
    <row r="4222" spans="2:3" x14ac:dyDescent="0.25">
      <c r="B4222" s="257">
        <v>4159</v>
      </c>
      <c r="C4222" s="256">
        <v>167.81869098784813</v>
      </c>
    </row>
    <row r="4223" spans="2:3" x14ac:dyDescent="0.25">
      <c r="B4223" s="257">
        <v>4160</v>
      </c>
      <c r="C4223" s="256">
        <v>128.14519126972289</v>
      </c>
    </row>
    <row r="4224" spans="2:3" x14ac:dyDescent="0.25">
      <c r="B4224" s="257">
        <v>4161</v>
      </c>
      <c r="C4224" s="256">
        <v>129.35818008083069</v>
      </c>
    </row>
    <row r="4225" spans="2:3" x14ac:dyDescent="0.25">
      <c r="B4225" s="257">
        <v>4162</v>
      </c>
      <c r="C4225" s="256">
        <v>168.49323299515865</v>
      </c>
    </row>
    <row r="4226" spans="2:3" x14ac:dyDescent="0.25">
      <c r="B4226" s="257">
        <v>4163</v>
      </c>
      <c r="C4226" s="256">
        <v>134.43272781734225</v>
      </c>
    </row>
    <row r="4227" spans="2:3" x14ac:dyDescent="0.25">
      <c r="B4227" s="257">
        <v>4164</v>
      </c>
      <c r="C4227" s="256">
        <v>118.02107191140298</v>
      </c>
    </row>
    <row r="4228" spans="2:3" x14ac:dyDescent="0.25">
      <c r="B4228" s="257">
        <v>4165</v>
      </c>
      <c r="C4228" s="256">
        <v>104.42069870466541</v>
      </c>
    </row>
    <row r="4229" spans="2:3" x14ac:dyDescent="0.25">
      <c r="B4229" s="257">
        <v>4166</v>
      </c>
      <c r="C4229" s="256">
        <v>87.304978656277939</v>
      </c>
    </row>
    <row r="4230" spans="2:3" x14ac:dyDescent="0.25">
      <c r="B4230" s="257">
        <v>4167</v>
      </c>
      <c r="C4230" s="256">
        <v>127.24999724556601</v>
      </c>
    </row>
    <row r="4231" spans="2:3" x14ac:dyDescent="0.25">
      <c r="B4231" s="257">
        <v>4168</v>
      </c>
      <c r="C4231" s="256">
        <v>131.05718656075243</v>
      </c>
    </row>
    <row r="4232" spans="2:3" x14ac:dyDescent="0.25">
      <c r="B4232" s="257">
        <v>4169</v>
      </c>
      <c r="C4232" s="256">
        <v>111.59105637180754</v>
      </c>
    </row>
    <row r="4233" spans="2:3" x14ac:dyDescent="0.25">
      <c r="B4233" s="257">
        <v>4170</v>
      </c>
      <c r="C4233" s="256">
        <v>143.94183333122555</v>
      </c>
    </row>
    <row r="4234" spans="2:3" x14ac:dyDescent="0.25">
      <c r="B4234" s="257">
        <v>4171</v>
      </c>
      <c r="C4234" s="256">
        <v>157.88380373682364</v>
      </c>
    </row>
    <row r="4235" spans="2:3" x14ac:dyDescent="0.25">
      <c r="B4235" s="257">
        <v>4172</v>
      </c>
      <c r="C4235" s="256">
        <v>145.63027220394662</v>
      </c>
    </row>
    <row r="4236" spans="2:3" x14ac:dyDescent="0.25">
      <c r="B4236" s="257">
        <v>4173</v>
      </c>
      <c r="C4236" s="256">
        <v>142.09954310584251</v>
      </c>
    </row>
    <row r="4237" spans="2:3" x14ac:dyDescent="0.25">
      <c r="B4237" s="257">
        <v>4174</v>
      </c>
      <c r="C4237" s="256">
        <v>109.05211469959802</v>
      </c>
    </row>
    <row r="4238" spans="2:3" x14ac:dyDescent="0.25">
      <c r="B4238" s="257">
        <v>4175</v>
      </c>
      <c r="C4238" s="256">
        <v>81.079648222007521</v>
      </c>
    </row>
    <row r="4239" spans="2:3" x14ac:dyDescent="0.25">
      <c r="B4239" s="257">
        <v>4176</v>
      </c>
      <c r="C4239" s="256">
        <v>124.97695960538698</v>
      </c>
    </row>
    <row r="4240" spans="2:3" x14ac:dyDescent="0.25">
      <c r="B4240" s="257">
        <v>4177</v>
      </c>
      <c r="C4240" s="256">
        <v>103.87719815190644</v>
      </c>
    </row>
    <row r="4241" spans="2:3" x14ac:dyDescent="0.25">
      <c r="B4241" s="257">
        <v>4178</v>
      </c>
      <c r="C4241" s="256">
        <v>74.630930751642865</v>
      </c>
    </row>
    <row r="4242" spans="2:3" x14ac:dyDescent="0.25">
      <c r="B4242" s="257">
        <v>4179</v>
      </c>
      <c r="C4242" s="256">
        <v>110.70163939202027</v>
      </c>
    </row>
    <row r="4243" spans="2:3" x14ac:dyDescent="0.25">
      <c r="B4243" s="257">
        <v>4180</v>
      </c>
      <c r="C4243" s="256">
        <v>83.45774190997173</v>
      </c>
    </row>
    <row r="4244" spans="2:3" x14ac:dyDescent="0.25">
      <c r="B4244" s="257">
        <v>4181</v>
      </c>
      <c r="C4244" s="256">
        <v>131.86435908230681</v>
      </c>
    </row>
    <row r="4245" spans="2:3" x14ac:dyDescent="0.25">
      <c r="B4245" s="257">
        <v>4182</v>
      </c>
      <c r="C4245" s="256">
        <v>135.66135465393342</v>
      </c>
    </row>
    <row r="4246" spans="2:3" x14ac:dyDescent="0.25">
      <c r="B4246" s="257">
        <v>4183</v>
      </c>
      <c r="C4246" s="256">
        <v>106.9428096090173</v>
      </c>
    </row>
    <row r="4247" spans="2:3" x14ac:dyDescent="0.25">
      <c r="B4247" s="257">
        <v>4184</v>
      </c>
      <c r="C4247" s="256">
        <v>119.07473530280525</v>
      </c>
    </row>
    <row r="4248" spans="2:3" x14ac:dyDescent="0.25">
      <c r="B4248" s="257">
        <v>4185</v>
      </c>
      <c r="C4248" s="256">
        <v>105.42204653444915</v>
      </c>
    </row>
    <row r="4249" spans="2:3" x14ac:dyDescent="0.25">
      <c r="B4249" s="257">
        <v>4186</v>
      </c>
      <c r="C4249" s="256">
        <v>143.59673565152482</v>
      </c>
    </row>
    <row r="4250" spans="2:3" x14ac:dyDescent="0.25">
      <c r="B4250" s="257">
        <v>4187</v>
      </c>
      <c r="C4250" s="256">
        <v>114.23499415814742</v>
      </c>
    </row>
    <row r="4251" spans="2:3" x14ac:dyDescent="0.25">
      <c r="B4251" s="257">
        <v>4188</v>
      </c>
      <c r="C4251" s="256">
        <v>90.514112806532538</v>
      </c>
    </row>
    <row r="4252" spans="2:3" x14ac:dyDescent="0.25">
      <c r="B4252" s="257">
        <v>4189</v>
      </c>
      <c r="C4252" s="256">
        <v>85.411809866212678</v>
      </c>
    </row>
    <row r="4253" spans="2:3" x14ac:dyDescent="0.25">
      <c r="B4253" s="257">
        <v>4190</v>
      </c>
      <c r="C4253" s="256">
        <v>129.45170245606502</v>
      </c>
    </row>
    <row r="4254" spans="2:3" x14ac:dyDescent="0.25">
      <c r="B4254" s="257">
        <v>4191</v>
      </c>
      <c r="C4254" s="256">
        <v>95.720506664258934</v>
      </c>
    </row>
    <row r="4255" spans="2:3" x14ac:dyDescent="0.25">
      <c r="B4255" s="257">
        <v>4192</v>
      </c>
      <c r="C4255" s="256">
        <v>131.68082308977711</v>
      </c>
    </row>
    <row r="4256" spans="2:3" x14ac:dyDescent="0.25">
      <c r="B4256" s="257">
        <v>4193</v>
      </c>
      <c r="C4256" s="256">
        <v>136.19658981901446</v>
      </c>
    </row>
    <row r="4257" spans="2:3" x14ac:dyDescent="0.25">
      <c r="B4257" s="257">
        <v>4194</v>
      </c>
      <c r="C4257" s="256">
        <v>73.77220346002963</v>
      </c>
    </row>
    <row r="4258" spans="2:3" x14ac:dyDescent="0.25">
      <c r="B4258" s="257">
        <v>4195</v>
      </c>
      <c r="C4258" s="256">
        <v>149.96232054120392</v>
      </c>
    </row>
    <row r="4259" spans="2:3" x14ac:dyDescent="0.25">
      <c r="B4259" s="257">
        <v>4196</v>
      </c>
      <c r="C4259" s="256">
        <v>125.85413891320589</v>
      </c>
    </row>
    <row r="4260" spans="2:3" x14ac:dyDescent="0.25">
      <c r="B4260" s="257">
        <v>4197</v>
      </c>
      <c r="C4260" s="256">
        <v>123.43793296036392</v>
      </c>
    </row>
    <row r="4261" spans="2:3" x14ac:dyDescent="0.25">
      <c r="B4261" s="257">
        <v>4198</v>
      </c>
      <c r="C4261" s="256">
        <v>144.2085009701058</v>
      </c>
    </row>
    <row r="4262" spans="2:3" x14ac:dyDescent="0.25">
      <c r="B4262" s="257">
        <v>4199</v>
      </c>
      <c r="C4262" s="256">
        <v>127.17923676242184</v>
      </c>
    </row>
    <row r="4263" spans="2:3" x14ac:dyDescent="0.25">
      <c r="B4263" s="257">
        <v>4200</v>
      </c>
      <c r="C4263" s="256">
        <v>181.02054365059564</v>
      </c>
    </row>
    <row r="4264" spans="2:3" x14ac:dyDescent="0.25">
      <c r="B4264" s="257">
        <v>4201</v>
      </c>
      <c r="C4264" s="256">
        <v>74.003524250232473</v>
      </c>
    </row>
    <row r="4265" spans="2:3" x14ac:dyDescent="0.25">
      <c r="B4265" s="257">
        <v>4202</v>
      </c>
      <c r="C4265" s="256">
        <v>96.554069751483368</v>
      </c>
    </row>
    <row r="4266" spans="2:3" x14ac:dyDescent="0.25">
      <c r="B4266" s="257">
        <v>4203</v>
      </c>
      <c r="C4266" s="256">
        <v>207.80661762635791</v>
      </c>
    </row>
    <row r="4267" spans="2:3" x14ac:dyDescent="0.25">
      <c r="B4267" s="257">
        <v>4204</v>
      </c>
      <c r="C4267" s="256">
        <v>128.6977011480698</v>
      </c>
    </row>
    <row r="4268" spans="2:3" x14ac:dyDescent="0.25">
      <c r="B4268" s="257">
        <v>4205</v>
      </c>
      <c r="C4268" s="256">
        <v>123.25751212740923</v>
      </c>
    </row>
    <row r="4269" spans="2:3" x14ac:dyDescent="0.25">
      <c r="B4269" s="257">
        <v>4206</v>
      </c>
      <c r="C4269" s="256">
        <v>117.82478351727549</v>
      </c>
    </row>
    <row r="4270" spans="2:3" x14ac:dyDescent="0.25">
      <c r="B4270" s="257">
        <v>4207</v>
      </c>
      <c r="C4270" s="256">
        <v>127.49543737250929</v>
      </c>
    </row>
    <row r="4271" spans="2:3" x14ac:dyDescent="0.25">
      <c r="B4271" s="257">
        <v>4208</v>
      </c>
      <c r="C4271" s="256">
        <v>143.79856893560458</v>
      </c>
    </row>
    <row r="4272" spans="2:3" x14ac:dyDescent="0.25">
      <c r="B4272" s="257">
        <v>4209</v>
      </c>
      <c r="C4272" s="256">
        <v>117.27722495724528</v>
      </c>
    </row>
    <row r="4273" spans="2:3" x14ac:dyDescent="0.25">
      <c r="B4273" s="257">
        <v>4210</v>
      </c>
      <c r="C4273" s="256">
        <v>77.907429799919456</v>
      </c>
    </row>
    <row r="4274" spans="2:3" x14ac:dyDescent="0.25">
      <c r="B4274" s="257">
        <v>4211</v>
      </c>
      <c r="C4274" s="256">
        <v>133.1066820670213</v>
      </c>
    </row>
    <row r="4275" spans="2:3" x14ac:dyDescent="0.25">
      <c r="B4275" s="257">
        <v>4212</v>
      </c>
      <c r="C4275" s="256">
        <v>111.5724363680344</v>
      </c>
    </row>
    <row r="4276" spans="2:3" x14ac:dyDescent="0.25">
      <c r="B4276" s="257">
        <v>4213</v>
      </c>
      <c r="C4276" s="256">
        <v>116.59456630265103</v>
      </c>
    </row>
    <row r="4277" spans="2:3" x14ac:dyDescent="0.25">
      <c r="B4277" s="257">
        <v>4214</v>
      </c>
      <c r="C4277" s="256">
        <v>97.825347672533937</v>
      </c>
    </row>
    <row r="4278" spans="2:3" x14ac:dyDescent="0.25">
      <c r="B4278" s="257">
        <v>4215</v>
      </c>
      <c r="C4278" s="256">
        <v>106.5508545459175</v>
      </c>
    </row>
    <row r="4279" spans="2:3" x14ac:dyDescent="0.25">
      <c r="B4279" s="257">
        <v>4216</v>
      </c>
      <c r="C4279" s="256">
        <v>123.63992007403171</v>
      </c>
    </row>
    <row r="4280" spans="2:3" x14ac:dyDescent="0.25">
      <c r="B4280" s="257">
        <v>4217</v>
      </c>
      <c r="C4280" s="256">
        <v>123.69541135709328</v>
      </c>
    </row>
    <row r="4281" spans="2:3" x14ac:dyDescent="0.25">
      <c r="B4281" s="257">
        <v>4218</v>
      </c>
      <c r="C4281" s="256">
        <v>95.047737568417432</v>
      </c>
    </row>
    <row r="4282" spans="2:3" x14ac:dyDescent="0.25">
      <c r="B4282" s="257">
        <v>4219</v>
      </c>
      <c r="C4282" s="256">
        <v>140.22603540449208</v>
      </c>
    </row>
    <row r="4283" spans="2:3" x14ac:dyDescent="0.25">
      <c r="B4283" s="257">
        <v>4220</v>
      </c>
      <c r="C4283" s="256">
        <v>66.974695414942147</v>
      </c>
    </row>
    <row r="4284" spans="2:3" x14ac:dyDescent="0.25">
      <c r="B4284" s="257">
        <v>4221</v>
      </c>
      <c r="C4284" s="256">
        <v>175.73967049190742</v>
      </c>
    </row>
    <row r="4285" spans="2:3" x14ac:dyDescent="0.25">
      <c r="B4285" s="257">
        <v>4222</v>
      </c>
      <c r="C4285" s="256">
        <v>119.07251928592829</v>
      </c>
    </row>
    <row r="4286" spans="2:3" x14ac:dyDescent="0.25">
      <c r="B4286" s="257">
        <v>4223</v>
      </c>
      <c r="C4286" s="256">
        <v>143.63310059868172</v>
      </c>
    </row>
    <row r="4287" spans="2:3" x14ac:dyDescent="0.25">
      <c r="B4287" s="257">
        <v>4224</v>
      </c>
      <c r="C4287" s="256">
        <v>131.82440682464158</v>
      </c>
    </row>
    <row r="4288" spans="2:3" x14ac:dyDescent="0.25">
      <c r="B4288" s="257">
        <v>4225</v>
      </c>
      <c r="C4288" s="256">
        <v>93.799984792697842</v>
      </c>
    </row>
    <row r="4289" spans="2:3" x14ac:dyDescent="0.25">
      <c r="B4289" s="257">
        <v>4226</v>
      </c>
      <c r="C4289" s="256">
        <v>101.59499580426935</v>
      </c>
    </row>
    <row r="4290" spans="2:3" x14ac:dyDescent="0.25">
      <c r="B4290" s="257">
        <v>4227</v>
      </c>
      <c r="C4290" s="256">
        <v>109.01360459569389</v>
      </c>
    </row>
    <row r="4291" spans="2:3" x14ac:dyDescent="0.25">
      <c r="B4291" s="257">
        <v>4228</v>
      </c>
      <c r="C4291" s="256">
        <v>93.513963089186859</v>
      </c>
    </row>
    <row r="4292" spans="2:3" x14ac:dyDescent="0.25">
      <c r="B4292" s="257">
        <v>4229</v>
      </c>
      <c r="C4292" s="256">
        <v>123.96088694013133</v>
      </c>
    </row>
    <row r="4293" spans="2:3" x14ac:dyDescent="0.25">
      <c r="B4293" s="257">
        <v>4230</v>
      </c>
      <c r="C4293" s="256">
        <v>65.6498380729914</v>
      </c>
    </row>
    <row r="4294" spans="2:3" x14ac:dyDescent="0.25">
      <c r="B4294" s="257">
        <v>4231</v>
      </c>
      <c r="C4294" s="256">
        <v>122.25812320641292</v>
      </c>
    </row>
    <row r="4295" spans="2:3" x14ac:dyDescent="0.25">
      <c r="B4295" s="257">
        <v>4232</v>
      </c>
      <c r="C4295" s="256">
        <v>95.166132392366052</v>
      </c>
    </row>
    <row r="4296" spans="2:3" x14ac:dyDescent="0.25">
      <c r="B4296" s="257">
        <v>4233</v>
      </c>
      <c r="C4296" s="256">
        <v>86.129369239904761</v>
      </c>
    </row>
    <row r="4297" spans="2:3" x14ac:dyDescent="0.25">
      <c r="B4297" s="257">
        <v>4234</v>
      </c>
      <c r="C4297" s="256">
        <v>119.28930253902958</v>
      </c>
    </row>
    <row r="4298" spans="2:3" x14ac:dyDescent="0.25">
      <c r="B4298" s="257">
        <v>4235</v>
      </c>
      <c r="C4298" s="256">
        <v>124.85998283992352</v>
      </c>
    </row>
    <row r="4299" spans="2:3" x14ac:dyDescent="0.25">
      <c r="B4299" s="257">
        <v>4236</v>
      </c>
      <c r="C4299" s="256">
        <v>118.05813841611619</v>
      </c>
    </row>
    <row r="4300" spans="2:3" x14ac:dyDescent="0.25">
      <c r="B4300" s="257">
        <v>4237</v>
      </c>
      <c r="C4300" s="256">
        <v>95.084537076837464</v>
      </c>
    </row>
    <row r="4301" spans="2:3" x14ac:dyDescent="0.25">
      <c r="B4301" s="257">
        <v>4238</v>
      </c>
      <c r="C4301" s="256">
        <v>134.80367827004861</v>
      </c>
    </row>
    <row r="4302" spans="2:3" x14ac:dyDescent="0.25">
      <c r="B4302" s="257">
        <v>4239</v>
      </c>
      <c r="C4302" s="256">
        <v>125.72226653829203</v>
      </c>
    </row>
    <row r="4303" spans="2:3" x14ac:dyDescent="0.25">
      <c r="B4303" s="257">
        <v>4240</v>
      </c>
      <c r="C4303" s="256">
        <v>142.98260814029305</v>
      </c>
    </row>
    <row r="4304" spans="2:3" x14ac:dyDescent="0.25">
      <c r="B4304" s="257">
        <v>4241</v>
      </c>
      <c r="C4304" s="256">
        <v>112.69702212569563</v>
      </c>
    </row>
    <row r="4305" spans="2:3" x14ac:dyDescent="0.25">
      <c r="B4305" s="257">
        <v>4242</v>
      </c>
      <c r="C4305" s="256">
        <v>164.1334573911019</v>
      </c>
    </row>
    <row r="4306" spans="2:3" x14ac:dyDescent="0.25">
      <c r="B4306" s="257">
        <v>4243</v>
      </c>
      <c r="C4306" s="256">
        <v>114.46590395362513</v>
      </c>
    </row>
    <row r="4307" spans="2:3" x14ac:dyDescent="0.25">
      <c r="B4307" s="257">
        <v>4244</v>
      </c>
      <c r="C4307" s="256">
        <v>122.22345155718865</v>
      </c>
    </row>
    <row r="4308" spans="2:3" x14ac:dyDescent="0.25">
      <c r="B4308" s="257">
        <v>4245</v>
      </c>
      <c r="C4308" s="256">
        <v>92.569248256045867</v>
      </c>
    </row>
    <row r="4309" spans="2:3" x14ac:dyDescent="0.25">
      <c r="B4309" s="257">
        <v>4246</v>
      </c>
      <c r="C4309" s="256">
        <v>113.39522430222495</v>
      </c>
    </row>
    <row r="4310" spans="2:3" x14ac:dyDescent="0.25">
      <c r="B4310" s="257">
        <v>4247</v>
      </c>
      <c r="C4310" s="256">
        <v>159.53328603651195</v>
      </c>
    </row>
    <row r="4311" spans="2:3" x14ac:dyDescent="0.25">
      <c r="B4311" s="257">
        <v>4248</v>
      </c>
      <c r="C4311" s="256">
        <v>84.209428945231792</v>
      </c>
    </row>
    <row r="4312" spans="2:3" x14ac:dyDescent="0.25">
      <c r="B4312" s="257">
        <v>4249</v>
      </c>
      <c r="C4312" s="256">
        <v>165.25138304092434</v>
      </c>
    </row>
    <row r="4313" spans="2:3" x14ac:dyDescent="0.25">
      <c r="B4313" s="257">
        <v>4250</v>
      </c>
      <c r="C4313" s="256">
        <v>68.296470029337044</v>
      </c>
    </row>
    <row r="4314" spans="2:3" x14ac:dyDescent="0.25">
      <c r="B4314" s="257">
        <v>4251</v>
      </c>
      <c r="C4314" s="256">
        <v>111.82116437102067</v>
      </c>
    </row>
    <row r="4315" spans="2:3" x14ac:dyDescent="0.25">
      <c r="B4315" s="257">
        <v>4252</v>
      </c>
      <c r="C4315" s="256">
        <v>120.42637635033471</v>
      </c>
    </row>
    <row r="4316" spans="2:3" x14ac:dyDescent="0.25">
      <c r="B4316" s="257">
        <v>4253</v>
      </c>
      <c r="C4316" s="256">
        <v>142.73103317523547</v>
      </c>
    </row>
    <row r="4317" spans="2:3" x14ac:dyDescent="0.25">
      <c r="B4317" s="257">
        <v>4254</v>
      </c>
      <c r="C4317" s="256">
        <v>133.85969516492281</v>
      </c>
    </row>
    <row r="4318" spans="2:3" x14ac:dyDescent="0.25">
      <c r="B4318" s="257">
        <v>4255</v>
      </c>
      <c r="C4318" s="256">
        <v>115.83792252558386</v>
      </c>
    </row>
    <row r="4319" spans="2:3" x14ac:dyDescent="0.25">
      <c r="B4319" s="257">
        <v>4256</v>
      </c>
      <c r="C4319" s="256">
        <v>91.816005053062071</v>
      </c>
    </row>
    <row r="4320" spans="2:3" x14ac:dyDescent="0.25">
      <c r="B4320" s="257">
        <v>4257</v>
      </c>
      <c r="C4320" s="256">
        <v>113.07636855292273</v>
      </c>
    </row>
    <row r="4321" spans="2:3" x14ac:dyDescent="0.25">
      <c r="B4321" s="257">
        <v>4258</v>
      </c>
      <c r="C4321" s="256">
        <v>129.20759533755853</v>
      </c>
    </row>
    <row r="4322" spans="2:3" x14ac:dyDescent="0.25">
      <c r="B4322" s="257">
        <v>4259</v>
      </c>
      <c r="C4322" s="256">
        <v>85.723169655446171</v>
      </c>
    </row>
    <row r="4323" spans="2:3" x14ac:dyDescent="0.25">
      <c r="B4323" s="257">
        <v>4260</v>
      </c>
      <c r="C4323" s="256">
        <v>185.50504951166624</v>
      </c>
    </row>
    <row r="4324" spans="2:3" x14ac:dyDescent="0.25">
      <c r="B4324" s="257">
        <v>4261</v>
      </c>
      <c r="C4324" s="256">
        <v>107.60965656738588</v>
      </c>
    </row>
    <row r="4325" spans="2:3" x14ac:dyDescent="0.25">
      <c r="B4325" s="257">
        <v>4262</v>
      </c>
      <c r="C4325" s="256">
        <v>147.00841370306776</v>
      </c>
    </row>
    <row r="4326" spans="2:3" x14ac:dyDescent="0.25">
      <c r="B4326" s="257">
        <v>4263</v>
      </c>
      <c r="C4326" s="256">
        <v>128.694604712554</v>
      </c>
    </row>
    <row r="4327" spans="2:3" x14ac:dyDescent="0.25">
      <c r="B4327" s="257">
        <v>4264</v>
      </c>
      <c r="C4327" s="256">
        <v>63.256675960907145</v>
      </c>
    </row>
    <row r="4328" spans="2:3" x14ac:dyDescent="0.25">
      <c r="B4328" s="257">
        <v>4265</v>
      </c>
      <c r="C4328" s="256">
        <v>145.6237381833962</v>
      </c>
    </row>
    <row r="4329" spans="2:3" x14ac:dyDescent="0.25">
      <c r="B4329" s="257">
        <v>4266</v>
      </c>
      <c r="C4329" s="256">
        <v>152.3161099467921</v>
      </c>
    </row>
    <row r="4330" spans="2:3" x14ac:dyDescent="0.25">
      <c r="B4330" s="257">
        <v>4267</v>
      </c>
      <c r="C4330" s="256">
        <v>90.4473221246447</v>
      </c>
    </row>
    <row r="4331" spans="2:3" x14ac:dyDescent="0.25">
      <c r="B4331" s="257">
        <v>4268</v>
      </c>
      <c r="C4331" s="256">
        <v>78.462688439253398</v>
      </c>
    </row>
    <row r="4332" spans="2:3" x14ac:dyDescent="0.25">
      <c r="B4332" s="257">
        <v>4269</v>
      </c>
      <c r="C4332" s="256">
        <v>129.54974684781521</v>
      </c>
    </row>
    <row r="4333" spans="2:3" x14ac:dyDescent="0.25">
      <c r="B4333" s="257">
        <v>4270</v>
      </c>
      <c r="C4333" s="256">
        <v>127.8712084209001</v>
      </c>
    </row>
    <row r="4334" spans="2:3" x14ac:dyDescent="0.25">
      <c r="B4334" s="257">
        <v>4271</v>
      </c>
      <c r="C4334" s="256">
        <v>86.999680911954414</v>
      </c>
    </row>
    <row r="4335" spans="2:3" x14ac:dyDescent="0.25">
      <c r="B4335" s="257">
        <v>4272</v>
      </c>
      <c r="C4335" s="256">
        <v>101.12871439692802</v>
      </c>
    </row>
    <row r="4336" spans="2:3" x14ac:dyDescent="0.25">
      <c r="B4336" s="257">
        <v>4273</v>
      </c>
      <c r="C4336" s="256">
        <v>103.48933215653214</v>
      </c>
    </row>
    <row r="4337" spans="2:3" x14ac:dyDescent="0.25">
      <c r="B4337" s="257">
        <v>4274</v>
      </c>
      <c r="C4337" s="256">
        <v>114.60322946030914</v>
      </c>
    </row>
    <row r="4338" spans="2:3" x14ac:dyDescent="0.25">
      <c r="B4338" s="257">
        <v>4275</v>
      </c>
      <c r="C4338" s="256">
        <v>150.54625831195449</v>
      </c>
    </row>
    <row r="4339" spans="2:3" x14ac:dyDescent="0.25">
      <c r="B4339" s="257">
        <v>4276</v>
      </c>
      <c r="C4339" s="256">
        <v>139.82144634915343</v>
      </c>
    </row>
    <row r="4340" spans="2:3" x14ac:dyDescent="0.25">
      <c r="B4340" s="257">
        <v>4277</v>
      </c>
      <c r="C4340" s="256">
        <v>137.27913663745105</v>
      </c>
    </row>
    <row r="4341" spans="2:3" x14ac:dyDescent="0.25">
      <c r="B4341" s="257">
        <v>4278</v>
      </c>
      <c r="C4341" s="256">
        <v>110.13637363768095</v>
      </c>
    </row>
    <row r="4342" spans="2:3" x14ac:dyDescent="0.25">
      <c r="B4342" s="257">
        <v>4279</v>
      </c>
      <c r="C4342" s="256">
        <v>85.186903030431694</v>
      </c>
    </row>
    <row r="4343" spans="2:3" x14ac:dyDescent="0.25">
      <c r="B4343" s="257">
        <v>4280</v>
      </c>
      <c r="C4343" s="256">
        <v>121.30833269125993</v>
      </c>
    </row>
    <row r="4344" spans="2:3" x14ac:dyDescent="0.25">
      <c r="B4344" s="257">
        <v>4281</v>
      </c>
      <c r="C4344" s="256">
        <v>110.81734691713555</v>
      </c>
    </row>
    <row r="4345" spans="2:3" x14ac:dyDescent="0.25">
      <c r="B4345" s="257">
        <v>4282</v>
      </c>
      <c r="C4345" s="256">
        <v>157.36886093851874</v>
      </c>
    </row>
    <row r="4346" spans="2:3" x14ac:dyDescent="0.25">
      <c r="B4346" s="257">
        <v>4283</v>
      </c>
      <c r="C4346" s="256">
        <v>111.97138543260874</v>
      </c>
    </row>
    <row r="4347" spans="2:3" x14ac:dyDescent="0.25">
      <c r="B4347" s="257">
        <v>4284</v>
      </c>
      <c r="C4347" s="256">
        <v>142.726497278067</v>
      </c>
    </row>
    <row r="4348" spans="2:3" x14ac:dyDescent="0.25">
      <c r="B4348" s="257">
        <v>4285</v>
      </c>
      <c r="C4348" s="256">
        <v>105.62393787283057</v>
      </c>
    </row>
    <row r="4349" spans="2:3" x14ac:dyDescent="0.25">
      <c r="B4349" s="257">
        <v>4286</v>
      </c>
      <c r="C4349" s="256">
        <v>154.79638639593404</v>
      </c>
    </row>
    <row r="4350" spans="2:3" x14ac:dyDescent="0.25">
      <c r="B4350" s="257">
        <v>4287</v>
      </c>
      <c r="C4350" s="256">
        <v>180.21300881902906</v>
      </c>
    </row>
    <row r="4351" spans="2:3" x14ac:dyDescent="0.25">
      <c r="B4351" s="257">
        <v>4288</v>
      </c>
      <c r="C4351" s="256">
        <v>101.38982578215945</v>
      </c>
    </row>
    <row r="4352" spans="2:3" x14ac:dyDescent="0.25">
      <c r="B4352" s="257">
        <v>4289</v>
      </c>
      <c r="C4352" s="256">
        <v>175.2011575044566</v>
      </c>
    </row>
    <row r="4353" spans="2:3" x14ac:dyDescent="0.25">
      <c r="B4353" s="257">
        <v>4290</v>
      </c>
      <c r="C4353" s="256">
        <v>129.73299164754653</v>
      </c>
    </row>
    <row r="4354" spans="2:3" x14ac:dyDescent="0.25">
      <c r="B4354" s="257">
        <v>4291</v>
      </c>
      <c r="C4354" s="256">
        <v>132.56138400437987</v>
      </c>
    </row>
    <row r="4355" spans="2:3" x14ac:dyDescent="0.25">
      <c r="B4355" s="257">
        <v>4292</v>
      </c>
      <c r="C4355" s="256">
        <v>148.5797868162625</v>
      </c>
    </row>
    <row r="4356" spans="2:3" x14ac:dyDescent="0.25">
      <c r="B4356" s="257">
        <v>4293</v>
      </c>
      <c r="C4356" s="256">
        <v>136.86029861519967</v>
      </c>
    </row>
    <row r="4357" spans="2:3" x14ac:dyDescent="0.25">
      <c r="B4357" s="257">
        <v>4294</v>
      </c>
      <c r="C4357" s="256">
        <v>130.53109001432694</v>
      </c>
    </row>
    <row r="4358" spans="2:3" x14ac:dyDescent="0.25">
      <c r="B4358" s="257">
        <v>4295</v>
      </c>
      <c r="C4358" s="256">
        <v>67.911822982221878</v>
      </c>
    </row>
    <row r="4359" spans="2:3" x14ac:dyDescent="0.25">
      <c r="B4359" s="257">
        <v>4296</v>
      </c>
      <c r="C4359" s="256">
        <v>171.17038450545914</v>
      </c>
    </row>
    <row r="4360" spans="2:3" x14ac:dyDescent="0.25">
      <c r="B4360" s="257">
        <v>4297</v>
      </c>
      <c r="C4360" s="256">
        <v>150.42840714727367</v>
      </c>
    </row>
    <row r="4361" spans="2:3" x14ac:dyDescent="0.25">
      <c r="B4361" s="257">
        <v>4298</v>
      </c>
      <c r="C4361" s="256">
        <v>82.854934543128735</v>
      </c>
    </row>
    <row r="4362" spans="2:3" x14ac:dyDescent="0.25">
      <c r="B4362" s="257">
        <v>4299</v>
      </c>
      <c r="C4362" s="256">
        <v>152.37085946253114</v>
      </c>
    </row>
    <row r="4363" spans="2:3" x14ac:dyDescent="0.25">
      <c r="B4363" s="257">
        <v>4300</v>
      </c>
      <c r="C4363" s="256">
        <v>154.71106802087968</v>
      </c>
    </row>
    <row r="4364" spans="2:3" x14ac:dyDescent="0.25">
      <c r="B4364" s="257">
        <v>4301</v>
      </c>
      <c r="C4364" s="256">
        <v>136.35578667754629</v>
      </c>
    </row>
    <row r="4365" spans="2:3" x14ac:dyDescent="0.25">
      <c r="B4365" s="257">
        <v>4302</v>
      </c>
      <c r="C4365" s="256">
        <v>80.710046923024635</v>
      </c>
    </row>
    <row r="4366" spans="2:3" x14ac:dyDescent="0.25">
      <c r="B4366" s="257">
        <v>4303</v>
      </c>
      <c r="C4366" s="256">
        <v>110.27677479922454</v>
      </c>
    </row>
    <row r="4367" spans="2:3" x14ac:dyDescent="0.25">
      <c r="B4367" s="257">
        <v>4304</v>
      </c>
      <c r="C4367" s="256">
        <v>127.80897315533706</v>
      </c>
    </row>
    <row r="4368" spans="2:3" x14ac:dyDescent="0.25">
      <c r="B4368" s="257">
        <v>4305</v>
      </c>
      <c r="C4368" s="256">
        <v>124.38978222728872</v>
      </c>
    </row>
    <row r="4369" spans="2:3" x14ac:dyDescent="0.25">
      <c r="B4369" s="257">
        <v>4306</v>
      </c>
      <c r="C4369" s="256">
        <v>119.48567032877257</v>
      </c>
    </row>
    <row r="4370" spans="2:3" x14ac:dyDescent="0.25">
      <c r="B4370" s="257">
        <v>4307</v>
      </c>
      <c r="C4370" s="256">
        <v>93.429305122621741</v>
      </c>
    </row>
    <row r="4371" spans="2:3" x14ac:dyDescent="0.25">
      <c r="B4371" s="257">
        <v>4308</v>
      </c>
      <c r="C4371" s="256">
        <v>169.99560582248256</v>
      </c>
    </row>
    <row r="4372" spans="2:3" x14ac:dyDescent="0.25">
      <c r="B4372" s="257">
        <v>4309</v>
      </c>
      <c r="C4372" s="256">
        <v>101.07802722426561</v>
      </c>
    </row>
    <row r="4373" spans="2:3" x14ac:dyDescent="0.25">
      <c r="B4373" s="257">
        <v>4310</v>
      </c>
      <c r="C4373" s="256">
        <v>122.23339632439297</v>
      </c>
    </row>
    <row r="4374" spans="2:3" x14ac:dyDescent="0.25">
      <c r="B4374" s="257">
        <v>4311</v>
      </c>
      <c r="C4374" s="256">
        <v>112.07833862818228</v>
      </c>
    </row>
    <row r="4375" spans="2:3" x14ac:dyDescent="0.25">
      <c r="B4375" s="257">
        <v>4312</v>
      </c>
      <c r="C4375" s="256">
        <v>133.35372927466375</v>
      </c>
    </row>
    <row r="4376" spans="2:3" x14ac:dyDescent="0.25">
      <c r="B4376" s="257">
        <v>4313</v>
      </c>
      <c r="C4376" s="256">
        <v>188.64027111441513</v>
      </c>
    </row>
    <row r="4377" spans="2:3" x14ac:dyDescent="0.25">
      <c r="B4377" s="257">
        <v>4314</v>
      </c>
      <c r="C4377" s="256">
        <v>139.08901119466162</v>
      </c>
    </row>
    <row r="4378" spans="2:3" x14ac:dyDescent="0.25">
      <c r="B4378" s="257">
        <v>4315</v>
      </c>
      <c r="C4378" s="256">
        <v>108.41201342339568</v>
      </c>
    </row>
    <row r="4379" spans="2:3" x14ac:dyDescent="0.25">
      <c r="B4379" s="257">
        <v>4316</v>
      </c>
      <c r="C4379" s="256">
        <v>128.19719177498882</v>
      </c>
    </row>
    <row r="4380" spans="2:3" x14ac:dyDescent="0.25">
      <c r="B4380" s="257">
        <v>4317</v>
      </c>
      <c r="C4380" s="256">
        <v>110.86846845285672</v>
      </c>
    </row>
    <row r="4381" spans="2:3" x14ac:dyDescent="0.25">
      <c r="B4381" s="257">
        <v>4318</v>
      </c>
      <c r="C4381" s="256">
        <v>105.21032777551075</v>
      </c>
    </row>
    <row r="4382" spans="2:3" x14ac:dyDescent="0.25">
      <c r="B4382" s="257">
        <v>4319</v>
      </c>
      <c r="C4382" s="256">
        <v>114.11599694355344</v>
      </c>
    </row>
    <row r="4383" spans="2:3" x14ac:dyDescent="0.25">
      <c r="B4383" s="257">
        <v>4320</v>
      </c>
      <c r="C4383" s="256">
        <v>167.55292154362212</v>
      </c>
    </row>
    <row r="4384" spans="2:3" x14ac:dyDescent="0.25">
      <c r="B4384" s="257">
        <v>4321</v>
      </c>
      <c r="C4384" s="256">
        <v>107.13079973213252</v>
      </c>
    </row>
    <row r="4385" spans="2:3" x14ac:dyDescent="0.25">
      <c r="B4385" s="257">
        <v>4322</v>
      </c>
      <c r="C4385" s="256">
        <v>117.73107378108865</v>
      </c>
    </row>
    <row r="4386" spans="2:3" x14ac:dyDescent="0.25">
      <c r="B4386" s="257">
        <v>4323</v>
      </c>
      <c r="C4386" s="256">
        <v>120.64696049448291</v>
      </c>
    </row>
    <row r="4387" spans="2:3" x14ac:dyDescent="0.25">
      <c r="B4387" s="257">
        <v>4324</v>
      </c>
      <c r="C4387" s="256">
        <v>135.44623730799981</v>
      </c>
    </row>
    <row r="4388" spans="2:3" x14ac:dyDescent="0.25">
      <c r="B4388" s="257">
        <v>4325</v>
      </c>
      <c r="C4388" s="256">
        <v>134.88724267412525</v>
      </c>
    </row>
    <row r="4389" spans="2:3" x14ac:dyDescent="0.25">
      <c r="B4389" s="257">
        <v>4326</v>
      </c>
      <c r="C4389" s="256">
        <v>71.294534037577478</v>
      </c>
    </row>
    <row r="4390" spans="2:3" x14ac:dyDescent="0.25">
      <c r="B4390" s="257">
        <v>4327</v>
      </c>
      <c r="C4390" s="256">
        <v>145.58946381243726</v>
      </c>
    </row>
    <row r="4391" spans="2:3" x14ac:dyDescent="0.25">
      <c r="B4391" s="257">
        <v>4328</v>
      </c>
      <c r="C4391" s="256">
        <v>79.833480774716136</v>
      </c>
    </row>
    <row r="4392" spans="2:3" x14ac:dyDescent="0.25">
      <c r="B4392" s="257">
        <v>4329</v>
      </c>
      <c r="C4392" s="256">
        <v>111.30328889525855</v>
      </c>
    </row>
    <row r="4393" spans="2:3" x14ac:dyDescent="0.25">
      <c r="B4393" s="257">
        <v>4330</v>
      </c>
      <c r="C4393" s="256">
        <v>125.23980014717414</v>
      </c>
    </row>
    <row r="4394" spans="2:3" x14ac:dyDescent="0.25">
      <c r="B4394" s="257">
        <v>4331</v>
      </c>
      <c r="C4394" s="256">
        <v>152.70892415396821</v>
      </c>
    </row>
    <row r="4395" spans="2:3" x14ac:dyDescent="0.25">
      <c r="B4395" s="257">
        <v>4332</v>
      </c>
      <c r="C4395" s="256">
        <v>130.80130259224612</v>
      </c>
    </row>
    <row r="4396" spans="2:3" x14ac:dyDescent="0.25">
      <c r="B4396" s="257">
        <v>4333</v>
      </c>
      <c r="C4396" s="256">
        <v>146.2061698837737</v>
      </c>
    </row>
    <row r="4397" spans="2:3" x14ac:dyDescent="0.25">
      <c r="B4397" s="257">
        <v>4334</v>
      </c>
      <c r="C4397" s="256">
        <v>109.77708295685362</v>
      </c>
    </row>
    <row r="4398" spans="2:3" x14ac:dyDescent="0.25">
      <c r="B4398" s="257">
        <v>4335</v>
      </c>
      <c r="C4398" s="256">
        <v>106.55798362013647</v>
      </c>
    </row>
    <row r="4399" spans="2:3" x14ac:dyDescent="0.25">
      <c r="B4399" s="257">
        <v>4336</v>
      </c>
      <c r="C4399" s="256">
        <v>145.78953042157545</v>
      </c>
    </row>
    <row r="4400" spans="2:3" x14ac:dyDescent="0.25">
      <c r="B4400" s="257">
        <v>4337</v>
      </c>
      <c r="C4400" s="256">
        <v>113.1833063226787</v>
      </c>
    </row>
    <row r="4401" spans="2:3" x14ac:dyDescent="0.25">
      <c r="B4401" s="257">
        <v>4338</v>
      </c>
      <c r="C4401" s="256">
        <v>113.7309248461887</v>
      </c>
    </row>
    <row r="4402" spans="2:3" x14ac:dyDescent="0.25">
      <c r="B4402" s="257">
        <v>4339</v>
      </c>
      <c r="C4402" s="256">
        <v>99.125271115714554</v>
      </c>
    </row>
    <row r="4403" spans="2:3" x14ac:dyDescent="0.25">
      <c r="B4403" s="257">
        <v>4340</v>
      </c>
      <c r="C4403" s="256">
        <v>129.46293594965948</v>
      </c>
    </row>
    <row r="4404" spans="2:3" x14ac:dyDescent="0.25">
      <c r="B4404" s="257">
        <v>4341</v>
      </c>
      <c r="C4404" s="256">
        <v>68.630674612235907</v>
      </c>
    </row>
    <row r="4405" spans="2:3" x14ac:dyDescent="0.25">
      <c r="B4405" s="257">
        <v>4342</v>
      </c>
      <c r="C4405" s="256">
        <v>137.11694106832491</v>
      </c>
    </row>
    <row r="4406" spans="2:3" x14ac:dyDescent="0.25">
      <c r="B4406" s="257">
        <v>4343</v>
      </c>
      <c r="C4406" s="256">
        <v>117.77865513012797</v>
      </c>
    </row>
    <row r="4407" spans="2:3" x14ac:dyDescent="0.25">
      <c r="B4407" s="257">
        <v>4344</v>
      </c>
      <c r="C4407" s="256">
        <v>95.326172969968013</v>
      </c>
    </row>
    <row r="4408" spans="2:3" x14ac:dyDescent="0.25">
      <c r="B4408" s="257">
        <v>4345</v>
      </c>
      <c r="C4408" s="256">
        <v>102.69535026062321</v>
      </c>
    </row>
    <row r="4409" spans="2:3" x14ac:dyDescent="0.25">
      <c r="B4409" s="257">
        <v>4346</v>
      </c>
      <c r="C4409" s="256">
        <v>103.73904165363356</v>
      </c>
    </row>
    <row r="4410" spans="2:3" x14ac:dyDescent="0.25">
      <c r="B4410" s="257">
        <v>4347</v>
      </c>
      <c r="C4410" s="256">
        <v>122.15339389115871</v>
      </c>
    </row>
    <row r="4411" spans="2:3" x14ac:dyDescent="0.25">
      <c r="B4411" s="257">
        <v>4348</v>
      </c>
      <c r="C4411" s="256">
        <v>150.65153728912233</v>
      </c>
    </row>
    <row r="4412" spans="2:3" x14ac:dyDescent="0.25">
      <c r="B4412" s="257">
        <v>4349</v>
      </c>
      <c r="C4412" s="256">
        <v>138.62167019210187</v>
      </c>
    </row>
    <row r="4413" spans="2:3" x14ac:dyDescent="0.25">
      <c r="B4413" s="257">
        <v>4350</v>
      </c>
      <c r="C4413" s="256">
        <v>97.905474251483923</v>
      </c>
    </row>
    <row r="4414" spans="2:3" x14ac:dyDescent="0.25">
      <c r="B4414" s="257">
        <v>4351</v>
      </c>
      <c r="C4414" s="256">
        <v>123.98860671520217</v>
      </c>
    </row>
    <row r="4415" spans="2:3" x14ac:dyDescent="0.25">
      <c r="B4415" s="257">
        <v>4352</v>
      </c>
      <c r="C4415" s="256">
        <v>99.948594294510983</v>
      </c>
    </row>
    <row r="4416" spans="2:3" x14ac:dyDescent="0.25">
      <c r="B4416" s="257">
        <v>4353</v>
      </c>
      <c r="C4416" s="256">
        <v>126.85238385832851</v>
      </c>
    </row>
    <row r="4417" spans="2:3" x14ac:dyDescent="0.25">
      <c r="B4417" s="257">
        <v>4354</v>
      </c>
      <c r="C4417" s="256">
        <v>158.89818911684409</v>
      </c>
    </row>
    <row r="4418" spans="2:3" x14ac:dyDescent="0.25">
      <c r="B4418" s="257">
        <v>4355</v>
      </c>
      <c r="C4418" s="256">
        <v>159.35881336191432</v>
      </c>
    </row>
    <row r="4419" spans="2:3" x14ac:dyDescent="0.25">
      <c r="B4419" s="257">
        <v>4356</v>
      </c>
      <c r="C4419" s="256">
        <v>125.00303396358267</v>
      </c>
    </row>
    <row r="4420" spans="2:3" x14ac:dyDescent="0.25">
      <c r="B4420" s="257">
        <v>4357</v>
      </c>
      <c r="C4420" s="256">
        <v>133.90317312065906</v>
      </c>
    </row>
    <row r="4421" spans="2:3" x14ac:dyDescent="0.25">
      <c r="B4421" s="257">
        <v>4358</v>
      </c>
      <c r="C4421" s="256">
        <v>86.910216716536482</v>
      </c>
    </row>
    <row r="4422" spans="2:3" x14ac:dyDescent="0.25">
      <c r="B4422" s="257">
        <v>4359</v>
      </c>
      <c r="C4422" s="256">
        <v>81.870883779244338</v>
      </c>
    </row>
    <row r="4423" spans="2:3" x14ac:dyDescent="0.25">
      <c r="B4423" s="257">
        <v>4360</v>
      </c>
      <c r="C4423" s="256">
        <v>131.8286537820529</v>
      </c>
    </row>
    <row r="4424" spans="2:3" x14ac:dyDescent="0.25">
      <c r="B4424" s="257">
        <v>4361</v>
      </c>
      <c r="C4424" s="256">
        <v>148.78084867372786</v>
      </c>
    </row>
    <row r="4425" spans="2:3" x14ac:dyDescent="0.25">
      <c r="B4425" s="257">
        <v>4362</v>
      </c>
      <c r="C4425" s="256">
        <v>86.56520247060692</v>
      </c>
    </row>
    <row r="4426" spans="2:3" x14ac:dyDescent="0.25">
      <c r="B4426" s="257">
        <v>4363</v>
      </c>
      <c r="C4426" s="256">
        <v>134.68107808131342</v>
      </c>
    </row>
    <row r="4427" spans="2:3" x14ac:dyDescent="0.25">
      <c r="B4427" s="257">
        <v>4364</v>
      </c>
      <c r="C4427" s="256">
        <v>137.7504392585584</v>
      </c>
    </row>
    <row r="4428" spans="2:3" x14ac:dyDescent="0.25">
      <c r="B4428" s="257">
        <v>4365</v>
      </c>
      <c r="C4428" s="256">
        <v>147.00238110098093</v>
      </c>
    </row>
    <row r="4429" spans="2:3" x14ac:dyDescent="0.25">
      <c r="B4429" s="257">
        <v>4366</v>
      </c>
      <c r="C4429" s="256">
        <v>103.91027469232239</v>
      </c>
    </row>
    <row r="4430" spans="2:3" x14ac:dyDescent="0.25">
      <c r="B4430" s="257">
        <v>4367</v>
      </c>
      <c r="C4430" s="256">
        <v>130.20188205469123</v>
      </c>
    </row>
    <row r="4431" spans="2:3" x14ac:dyDescent="0.25">
      <c r="B4431" s="257">
        <v>4368</v>
      </c>
      <c r="C4431" s="256">
        <v>137.53164909372757</v>
      </c>
    </row>
    <row r="4432" spans="2:3" x14ac:dyDescent="0.25">
      <c r="B4432" s="257">
        <v>4369</v>
      </c>
      <c r="C4432" s="256">
        <v>124.73076254396896</v>
      </c>
    </row>
    <row r="4433" spans="2:3" x14ac:dyDescent="0.25">
      <c r="B4433" s="257">
        <v>4370</v>
      </c>
      <c r="C4433" s="256">
        <v>104.53260538918886</v>
      </c>
    </row>
    <row r="4434" spans="2:3" x14ac:dyDescent="0.25">
      <c r="B4434" s="257">
        <v>4371</v>
      </c>
      <c r="C4434" s="256">
        <v>105.78156545710291</v>
      </c>
    </row>
    <row r="4435" spans="2:3" x14ac:dyDescent="0.25">
      <c r="B4435" s="257">
        <v>4372</v>
      </c>
      <c r="C4435" s="256">
        <v>138.89042586202544</v>
      </c>
    </row>
    <row r="4436" spans="2:3" x14ac:dyDescent="0.25">
      <c r="B4436" s="257">
        <v>4373</v>
      </c>
      <c r="C4436" s="256">
        <v>138.87496072809444</v>
      </c>
    </row>
    <row r="4437" spans="2:3" x14ac:dyDescent="0.25">
      <c r="B4437" s="257">
        <v>4374</v>
      </c>
      <c r="C4437" s="256">
        <v>102.2832448080766</v>
      </c>
    </row>
    <row r="4438" spans="2:3" x14ac:dyDescent="0.25">
      <c r="B4438" s="257">
        <v>4375</v>
      </c>
      <c r="C4438" s="256">
        <v>124.86616888979961</v>
      </c>
    </row>
    <row r="4439" spans="2:3" x14ac:dyDescent="0.25">
      <c r="B4439" s="257">
        <v>4376</v>
      </c>
      <c r="C4439" s="256">
        <v>147.42734259457475</v>
      </c>
    </row>
    <row r="4440" spans="2:3" x14ac:dyDescent="0.25">
      <c r="B4440" s="257">
        <v>4377</v>
      </c>
      <c r="C4440" s="256">
        <v>125.52415290621718</v>
      </c>
    </row>
    <row r="4441" spans="2:3" x14ac:dyDescent="0.25">
      <c r="B4441" s="257">
        <v>4378</v>
      </c>
      <c r="C4441" s="256">
        <v>108.80044313682623</v>
      </c>
    </row>
    <row r="4442" spans="2:3" x14ac:dyDescent="0.25">
      <c r="B4442" s="257">
        <v>4379</v>
      </c>
      <c r="C4442" s="256">
        <v>140.09274877268425</v>
      </c>
    </row>
    <row r="4443" spans="2:3" x14ac:dyDescent="0.25">
      <c r="B4443" s="257">
        <v>4380</v>
      </c>
      <c r="C4443" s="256">
        <v>128.96697475915022</v>
      </c>
    </row>
    <row r="4444" spans="2:3" x14ac:dyDescent="0.25">
      <c r="B4444" s="257">
        <v>4381</v>
      </c>
      <c r="C4444" s="256">
        <v>148.3280228274368</v>
      </c>
    </row>
    <row r="4445" spans="2:3" x14ac:dyDescent="0.25">
      <c r="B4445" s="257">
        <v>4382</v>
      </c>
      <c r="C4445" s="256">
        <v>109.73052656158563</v>
      </c>
    </row>
    <row r="4446" spans="2:3" x14ac:dyDescent="0.25">
      <c r="B4446" s="257">
        <v>4383</v>
      </c>
      <c r="C4446" s="256">
        <v>132.03229065799098</v>
      </c>
    </row>
    <row r="4447" spans="2:3" x14ac:dyDescent="0.25">
      <c r="B4447" s="257">
        <v>4384</v>
      </c>
      <c r="C4447" s="256">
        <v>114.77332757167316</v>
      </c>
    </row>
    <row r="4448" spans="2:3" x14ac:dyDescent="0.25">
      <c r="B4448" s="257">
        <v>4385</v>
      </c>
      <c r="C4448" s="256">
        <v>157.24906300296163</v>
      </c>
    </row>
    <row r="4449" spans="2:3" x14ac:dyDescent="0.25">
      <c r="B4449" s="257">
        <v>4386</v>
      </c>
      <c r="C4449" s="256">
        <v>142.54327756576498</v>
      </c>
    </row>
    <row r="4450" spans="2:3" x14ac:dyDescent="0.25">
      <c r="B4450" s="257">
        <v>4387</v>
      </c>
      <c r="C4450" s="256">
        <v>114.02534487412493</v>
      </c>
    </row>
    <row r="4451" spans="2:3" x14ac:dyDescent="0.25">
      <c r="B4451" s="257">
        <v>4388</v>
      </c>
      <c r="C4451" s="256">
        <v>142.14744235485904</v>
      </c>
    </row>
    <row r="4452" spans="2:3" x14ac:dyDescent="0.25">
      <c r="B4452" s="257">
        <v>4389</v>
      </c>
      <c r="C4452" s="256">
        <v>128.40517583496256</v>
      </c>
    </row>
    <row r="4453" spans="2:3" x14ac:dyDescent="0.25">
      <c r="B4453" s="257">
        <v>4390</v>
      </c>
      <c r="C4453" s="256">
        <v>123.72918636561894</v>
      </c>
    </row>
    <row r="4454" spans="2:3" x14ac:dyDescent="0.25">
      <c r="B4454" s="257">
        <v>4391</v>
      </c>
      <c r="C4454" s="256">
        <v>138.65871009098953</v>
      </c>
    </row>
    <row r="4455" spans="2:3" x14ac:dyDescent="0.25">
      <c r="B4455" s="257">
        <v>4392</v>
      </c>
      <c r="C4455" s="256">
        <v>96.99589985412554</v>
      </c>
    </row>
    <row r="4456" spans="2:3" x14ac:dyDescent="0.25">
      <c r="B4456" s="257">
        <v>4393</v>
      </c>
      <c r="C4456" s="256">
        <v>130.49347725248543</v>
      </c>
    </row>
    <row r="4457" spans="2:3" x14ac:dyDescent="0.25">
      <c r="B4457" s="257">
        <v>4394</v>
      </c>
      <c r="C4457" s="256">
        <v>82.771024593635559</v>
      </c>
    </row>
    <row r="4458" spans="2:3" x14ac:dyDescent="0.25">
      <c r="B4458" s="257">
        <v>4395</v>
      </c>
      <c r="C4458" s="256">
        <v>116.09966729531374</v>
      </c>
    </row>
    <row r="4459" spans="2:3" x14ac:dyDescent="0.25">
      <c r="B4459" s="257">
        <v>4396</v>
      </c>
      <c r="C4459" s="256">
        <v>153.36572131881081</v>
      </c>
    </row>
    <row r="4460" spans="2:3" x14ac:dyDescent="0.25">
      <c r="B4460" s="257">
        <v>4397</v>
      </c>
      <c r="C4460" s="256">
        <v>148.48170130634531</v>
      </c>
    </row>
    <row r="4461" spans="2:3" x14ac:dyDescent="0.25">
      <c r="B4461" s="257">
        <v>4398</v>
      </c>
      <c r="C4461" s="256">
        <v>89.24572979722862</v>
      </c>
    </row>
    <row r="4462" spans="2:3" x14ac:dyDescent="0.25">
      <c r="B4462" s="257">
        <v>4399</v>
      </c>
      <c r="C4462" s="256">
        <v>150.80806056671625</v>
      </c>
    </row>
    <row r="4463" spans="2:3" x14ac:dyDescent="0.25">
      <c r="B4463" s="257">
        <v>4400</v>
      </c>
      <c r="C4463" s="256">
        <v>142.99726167324479</v>
      </c>
    </row>
    <row r="4464" spans="2:3" x14ac:dyDescent="0.25">
      <c r="B4464" s="257">
        <v>4401</v>
      </c>
      <c r="C4464" s="256">
        <v>109.67807323156053</v>
      </c>
    </row>
    <row r="4465" spans="2:3" x14ac:dyDescent="0.25">
      <c r="B4465" s="257">
        <v>4402</v>
      </c>
      <c r="C4465" s="256">
        <v>126.72502455975064</v>
      </c>
    </row>
    <row r="4466" spans="2:3" x14ac:dyDescent="0.25">
      <c r="B4466" s="257">
        <v>4403</v>
      </c>
      <c r="C4466" s="256">
        <v>121.25283261145084</v>
      </c>
    </row>
    <row r="4467" spans="2:3" x14ac:dyDescent="0.25">
      <c r="B4467" s="257">
        <v>4404</v>
      </c>
      <c r="C4467" s="256">
        <v>121.91247951332792</v>
      </c>
    </row>
    <row r="4468" spans="2:3" x14ac:dyDescent="0.25">
      <c r="B4468" s="257">
        <v>4405</v>
      </c>
      <c r="C4468" s="256">
        <v>164.63932725469743</v>
      </c>
    </row>
    <row r="4469" spans="2:3" x14ac:dyDescent="0.25">
      <c r="B4469" s="257">
        <v>4406</v>
      </c>
      <c r="C4469" s="256">
        <v>92.902778656454387</v>
      </c>
    </row>
    <row r="4470" spans="2:3" x14ac:dyDescent="0.25">
      <c r="B4470" s="257">
        <v>4407</v>
      </c>
      <c r="C4470" s="256">
        <v>128.28338243027977</v>
      </c>
    </row>
    <row r="4471" spans="2:3" x14ac:dyDescent="0.25">
      <c r="B4471" s="257">
        <v>4408</v>
      </c>
      <c r="C4471" s="256">
        <v>113.92579283593291</v>
      </c>
    </row>
    <row r="4472" spans="2:3" x14ac:dyDescent="0.25">
      <c r="B4472" s="257">
        <v>4409</v>
      </c>
      <c r="C4472" s="256">
        <v>96.217651169473555</v>
      </c>
    </row>
    <row r="4473" spans="2:3" x14ac:dyDescent="0.25">
      <c r="B4473" s="257">
        <v>4410</v>
      </c>
      <c r="C4473" s="256">
        <v>89.039481674087526</v>
      </c>
    </row>
    <row r="4474" spans="2:3" x14ac:dyDescent="0.25">
      <c r="B4474" s="257">
        <v>4411</v>
      </c>
      <c r="C4474" s="256">
        <v>142.4868159603169</v>
      </c>
    </row>
    <row r="4475" spans="2:3" x14ac:dyDescent="0.25">
      <c r="B4475" s="257">
        <v>4412</v>
      </c>
      <c r="C4475" s="256">
        <v>139.53843071903708</v>
      </c>
    </row>
    <row r="4476" spans="2:3" x14ac:dyDescent="0.25">
      <c r="B4476" s="257">
        <v>4413</v>
      </c>
      <c r="C4476" s="256">
        <v>110.81194750820769</v>
      </c>
    </row>
    <row r="4477" spans="2:3" x14ac:dyDescent="0.25">
      <c r="B4477" s="257">
        <v>4414</v>
      </c>
      <c r="C4477" s="256">
        <v>78.47157225359436</v>
      </c>
    </row>
    <row r="4478" spans="2:3" x14ac:dyDescent="0.25">
      <c r="B4478" s="257">
        <v>4415</v>
      </c>
      <c r="C4478" s="256">
        <v>101.91072756457611</v>
      </c>
    </row>
    <row r="4479" spans="2:3" x14ac:dyDescent="0.25">
      <c r="B4479" s="257">
        <v>4416</v>
      </c>
      <c r="C4479" s="256">
        <v>140.80424594006962</v>
      </c>
    </row>
    <row r="4480" spans="2:3" x14ac:dyDescent="0.25">
      <c r="B4480" s="257">
        <v>4417</v>
      </c>
      <c r="C4480" s="256">
        <v>123.82575244736027</v>
      </c>
    </row>
    <row r="4481" spans="2:3" x14ac:dyDescent="0.25">
      <c r="B4481" s="257">
        <v>4418</v>
      </c>
      <c r="C4481" s="256">
        <v>180.29496839955121</v>
      </c>
    </row>
    <row r="4482" spans="2:3" x14ac:dyDescent="0.25">
      <c r="B4482" s="257">
        <v>4419</v>
      </c>
      <c r="C4482" s="256">
        <v>104.20532375525164</v>
      </c>
    </row>
    <row r="4483" spans="2:3" x14ac:dyDescent="0.25">
      <c r="B4483" s="257">
        <v>4420</v>
      </c>
      <c r="C4483" s="256">
        <v>64.242317222086513</v>
      </c>
    </row>
    <row r="4484" spans="2:3" x14ac:dyDescent="0.25">
      <c r="B4484" s="257">
        <v>4421</v>
      </c>
      <c r="C4484" s="256">
        <v>131.56810009029539</v>
      </c>
    </row>
    <row r="4485" spans="2:3" x14ac:dyDescent="0.25">
      <c r="B4485" s="257">
        <v>4422</v>
      </c>
      <c r="C4485" s="256">
        <v>133.90311235698951</v>
      </c>
    </row>
    <row r="4486" spans="2:3" x14ac:dyDescent="0.25">
      <c r="B4486" s="257">
        <v>4423</v>
      </c>
      <c r="C4486" s="256">
        <v>155.79957234569719</v>
      </c>
    </row>
    <row r="4487" spans="2:3" x14ac:dyDescent="0.25">
      <c r="B4487" s="257">
        <v>4424</v>
      </c>
      <c r="C4487" s="256">
        <v>115.11461184712876</v>
      </c>
    </row>
    <row r="4488" spans="2:3" x14ac:dyDescent="0.25">
      <c r="B4488" s="257">
        <v>4425</v>
      </c>
      <c r="C4488" s="256">
        <v>91.885500032121399</v>
      </c>
    </row>
    <row r="4489" spans="2:3" x14ac:dyDescent="0.25">
      <c r="B4489" s="257">
        <v>4426</v>
      </c>
      <c r="C4489" s="256">
        <v>133.28523576141856</v>
      </c>
    </row>
    <row r="4490" spans="2:3" x14ac:dyDescent="0.25">
      <c r="B4490" s="257">
        <v>4427</v>
      </c>
      <c r="C4490" s="256">
        <v>85.038655361861444</v>
      </c>
    </row>
    <row r="4491" spans="2:3" x14ac:dyDescent="0.25">
      <c r="B4491" s="257">
        <v>4428</v>
      </c>
      <c r="C4491" s="256">
        <v>105.47770631926628</v>
      </c>
    </row>
    <row r="4492" spans="2:3" x14ac:dyDescent="0.25">
      <c r="B4492" s="257">
        <v>4429</v>
      </c>
      <c r="C4492" s="256">
        <v>132.41070645193417</v>
      </c>
    </row>
    <row r="4493" spans="2:3" x14ac:dyDescent="0.25">
      <c r="B4493" s="257">
        <v>4430</v>
      </c>
      <c r="C4493" s="256">
        <v>115.8321044883713</v>
      </c>
    </row>
    <row r="4494" spans="2:3" x14ac:dyDescent="0.25">
      <c r="B4494" s="257">
        <v>4431</v>
      </c>
      <c r="C4494" s="256">
        <v>133.0985179351367</v>
      </c>
    </row>
    <row r="4495" spans="2:3" x14ac:dyDescent="0.25">
      <c r="B4495" s="257">
        <v>4432</v>
      </c>
      <c r="C4495" s="256">
        <v>122.74933269994156</v>
      </c>
    </row>
    <row r="4496" spans="2:3" x14ac:dyDescent="0.25">
      <c r="B4496" s="257">
        <v>4433</v>
      </c>
      <c r="C4496" s="256">
        <v>101.65442276343909</v>
      </c>
    </row>
    <row r="4497" spans="2:3" x14ac:dyDescent="0.25">
      <c r="B4497" s="257">
        <v>4434</v>
      </c>
      <c r="C4497" s="256">
        <v>125.88901937121001</v>
      </c>
    </row>
    <row r="4498" spans="2:3" x14ac:dyDescent="0.25">
      <c r="B4498" s="257">
        <v>4435</v>
      </c>
      <c r="C4498" s="256">
        <v>96.42211212168209</v>
      </c>
    </row>
    <row r="4499" spans="2:3" x14ac:dyDescent="0.25">
      <c r="B4499" s="257">
        <v>4436</v>
      </c>
      <c r="C4499" s="256">
        <v>98.395577583166528</v>
      </c>
    </row>
    <row r="4500" spans="2:3" x14ac:dyDescent="0.25">
      <c r="B4500" s="257">
        <v>4437</v>
      </c>
      <c r="C4500" s="256">
        <v>131.58148821904942</v>
      </c>
    </row>
    <row r="4501" spans="2:3" x14ac:dyDescent="0.25">
      <c r="B4501" s="257">
        <v>4438</v>
      </c>
      <c r="C4501" s="256">
        <v>108.07413699601247</v>
      </c>
    </row>
    <row r="4502" spans="2:3" x14ac:dyDescent="0.25">
      <c r="B4502" s="257">
        <v>4439</v>
      </c>
      <c r="C4502" s="256">
        <v>130.55890101996451</v>
      </c>
    </row>
    <row r="4503" spans="2:3" x14ac:dyDescent="0.25">
      <c r="B4503" s="257">
        <v>4440</v>
      </c>
      <c r="C4503" s="256">
        <v>84.598429247502054</v>
      </c>
    </row>
    <row r="4504" spans="2:3" x14ac:dyDescent="0.25">
      <c r="B4504" s="257">
        <v>4441</v>
      </c>
      <c r="C4504" s="256">
        <v>115.91977222706075</v>
      </c>
    </row>
    <row r="4505" spans="2:3" x14ac:dyDescent="0.25">
      <c r="B4505" s="257">
        <v>4442</v>
      </c>
      <c r="C4505" s="256">
        <v>154.68621869616874</v>
      </c>
    </row>
    <row r="4506" spans="2:3" x14ac:dyDescent="0.25">
      <c r="B4506" s="257">
        <v>4443</v>
      </c>
      <c r="C4506" s="256">
        <v>137.88210224772752</v>
      </c>
    </row>
    <row r="4507" spans="2:3" x14ac:dyDescent="0.25">
      <c r="B4507" s="257">
        <v>4444</v>
      </c>
      <c r="C4507" s="256">
        <v>100.92826860192042</v>
      </c>
    </row>
    <row r="4508" spans="2:3" x14ac:dyDescent="0.25">
      <c r="B4508" s="257">
        <v>4445</v>
      </c>
      <c r="C4508" s="256">
        <v>140.9291561605128</v>
      </c>
    </row>
    <row r="4509" spans="2:3" x14ac:dyDescent="0.25">
      <c r="B4509" s="257">
        <v>4446</v>
      </c>
      <c r="C4509" s="256">
        <v>97.460585570573997</v>
      </c>
    </row>
    <row r="4510" spans="2:3" x14ac:dyDescent="0.25">
      <c r="B4510" s="257">
        <v>4447</v>
      </c>
      <c r="C4510" s="256">
        <v>123.0424359370023</v>
      </c>
    </row>
    <row r="4511" spans="2:3" x14ac:dyDescent="0.25">
      <c r="B4511" s="257">
        <v>4448</v>
      </c>
      <c r="C4511" s="256">
        <v>115.25846712836709</v>
      </c>
    </row>
    <row r="4512" spans="2:3" x14ac:dyDescent="0.25">
      <c r="B4512" s="257">
        <v>4449</v>
      </c>
      <c r="C4512" s="256">
        <v>116.4735366082314</v>
      </c>
    </row>
    <row r="4513" spans="2:3" x14ac:dyDescent="0.25">
      <c r="B4513" s="257">
        <v>4450</v>
      </c>
      <c r="C4513" s="256">
        <v>135.67016309437255</v>
      </c>
    </row>
    <row r="4514" spans="2:3" x14ac:dyDescent="0.25">
      <c r="B4514" s="257">
        <v>4451</v>
      </c>
      <c r="C4514" s="256">
        <v>104.09112135823813</v>
      </c>
    </row>
    <row r="4515" spans="2:3" x14ac:dyDescent="0.25">
      <c r="B4515" s="257">
        <v>4452</v>
      </c>
      <c r="C4515" s="256">
        <v>117.19729815396101</v>
      </c>
    </row>
    <row r="4516" spans="2:3" x14ac:dyDescent="0.25">
      <c r="B4516" s="257">
        <v>4453</v>
      </c>
      <c r="C4516" s="256">
        <v>78.033284778546744</v>
      </c>
    </row>
    <row r="4517" spans="2:3" x14ac:dyDescent="0.25">
      <c r="B4517" s="257">
        <v>4454</v>
      </c>
      <c r="C4517" s="256">
        <v>132.37473647579867</v>
      </c>
    </row>
    <row r="4518" spans="2:3" x14ac:dyDescent="0.25">
      <c r="B4518" s="257">
        <v>4455</v>
      </c>
      <c r="C4518" s="256">
        <v>123.72192892540272</v>
      </c>
    </row>
    <row r="4519" spans="2:3" x14ac:dyDescent="0.25">
      <c r="B4519" s="257">
        <v>4456</v>
      </c>
      <c r="C4519" s="256">
        <v>134.22670692620861</v>
      </c>
    </row>
    <row r="4520" spans="2:3" x14ac:dyDescent="0.25">
      <c r="B4520" s="257">
        <v>4457</v>
      </c>
      <c r="C4520" s="256">
        <v>93.916868311957927</v>
      </c>
    </row>
    <row r="4521" spans="2:3" x14ac:dyDescent="0.25">
      <c r="B4521" s="257">
        <v>4458</v>
      </c>
      <c r="C4521" s="256">
        <v>102.98845099306516</v>
      </c>
    </row>
    <row r="4522" spans="2:3" x14ac:dyDescent="0.25">
      <c r="B4522" s="257">
        <v>4459</v>
      </c>
      <c r="C4522" s="256">
        <v>134.98238606605645</v>
      </c>
    </row>
    <row r="4523" spans="2:3" x14ac:dyDescent="0.25">
      <c r="B4523" s="257">
        <v>4460</v>
      </c>
      <c r="C4523" s="256">
        <v>113.93817851980877</v>
      </c>
    </row>
    <row r="4524" spans="2:3" x14ac:dyDescent="0.25">
      <c r="B4524" s="257">
        <v>4461</v>
      </c>
      <c r="C4524" s="256">
        <v>142.88517189048312</v>
      </c>
    </row>
    <row r="4525" spans="2:3" x14ac:dyDescent="0.25">
      <c r="B4525" s="257">
        <v>4462</v>
      </c>
      <c r="C4525" s="256">
        <v>120.91328577555734</v>
      </c>
    </row>
    <row r="4526" spans="2:3" x14ac:dyDescent="0.25">
      <c r="B4526" s="257">
        <v>4463</v>
      </c>
      <c r="C4526" s="256">
        <v>121.80117588221178</v>
      </c>
    </row>
    <row r="4527" spans="2:3" x14ac:dyDescent="0.25">
      <c r="B4527" s="257">
        <v>4464</v>
      </c>
      <c r="C4527" s="256">
        <v>142.20146187607713</v>
      </c>
    </row>
    <row r="4528" spans="2:3" x14ac:dyDescent="0.25">
      <c r="B4528" s="257">
        <v>4465</v>
      </c>
      <c r="C4528" s="256">
        <v>125.43592666425413</v>
      </c>
    </row>
    <row r="4529" spans="2:3" x14ac:dyDescent="0.25">
      <c r="B4529" s="257">
        <v>4466</v>
      </c>
      <c r="C4529" s="256">
        <v>113.95397152195943</v>
      </c>
    </row>
    <row r="4530" spans="2:3" x14ac:dyDescent="0.25">
      <c r="B4530" s="257">
        <v>4467</v>
      </c>
      <c r="C4530" s="256">
        <v>144.28494100877219</v>
      </c>
    </row>
    <row r="4531" spans="2:3" x14ac:dyDescent="0.25">
      <c r="B4531" s="257">
        <v>4468</v>
      </c>
      <c r="C4531" s="256">
        <v>153.38914553229429</v>
      </c>
    </row>
    <row r="4532" spans="2:3" x14ac:dyDescent="0.25">
      <c r="B4532" s="257">
        <v>4469</v>
      </c>
      <c r="C4532" s="256">
        <v>63.265319164662998</v>
      </c>
    </row>
    <row r="4533" spans="2:3" x14ac:dyDescent="0.25">
      <c r="B4533" s="257">
        <v>4470</v>
      </c>
      <c r="C4533" s="256">
        <v>86.751481391703933</v>
      </c>
    </row>
    <row r="4534" spans="2:3" x14ac:dyDescent="0.25">
      <c r="B4534" s="257">
        <v>4471</v>
      </c>
      <c r="C4534" s="256">
        <v>156.95222249280596</v>
      </c>
    </row>
    <row r="4535" spans="2:3" x14ac:dyDescent="0.25">
      <c r="B4535" s="257">
        <v>4472</v>
      </c>
      <c r="C4535" s="256">
        <v>96.598828289971166</v>
      </c>
    </row>
    <row r="4536" spans="2:3" x14ac:dyDescent="0.25">
      <c r="B4536" s="257">
        <v>4473</v>
      </c>
      <c r="C4536" s="256">
        <v>137.57721731991154</v>
      </c>
    </row>
    <row r="4537" spans="2:3" x14ac:dyDescent="0.25">
      <c r="B4537" s="257">
        <v>4474</v>
      </c>
      <c r="C4537" s="256">
        <v>109.72305396170188</v>
      </c>
    </row>
    <row r="4538" spans="2:3" x14ac:dyDescent="0.25">
      <c r="B4538" s="257">
        <v>4475</v>
      </c>
      <c r="C4538" s="256">
        <v>174.08242732123898</v>
      </c>
    </row>
    <row r="4539" spans="2:3" x14ac:dyDescent="0.25">
      <c r="B4539" s="257">
        <v>4476</v>
      </c>
      <c r="C4539" s="256">
        <v>149.89131100549082</v>
      </c>
    </row>
    <row r="4540" spans="2:3" x14ac:dyDescent="0.25">
      <c r="B4540" s="257">
        <v>4477</v>
      </c>
      <c r="C4540" s="256">
        <v>140.40295281377769</v>
      </c>
    </row>
    <row r="4541" spans="2:3" x14ac:dyDescent="0.25">
      <c r="B4541" s="257">
        <v>4478</v>
      </c>
      <c r="C4541" s="256">
        <v>106.59401034293285</v>
      </c>
    </row>
    <row r="4542" spans="2:3" x14ac:dyDescent="0.25">
      <c r="B4542" s="257">
        <v>4479</v>
      </c>
      <c r="C4542" s="256">
        <v>181.27865304257705</v>
      </c>
    </row>
    <row r="4543" spans="2:3" x14ac:dyDescent="0.25">
      <c r="B4543" s="257">
        <v>4480</v>
      </c>
      <c r="C4543" s="256">
        <v>131.90745921794667</v>
      </c>
    </row>
    <row r="4544" spans="2:3" x14ac:dyDescent="0.25">
      <c r="B4544" s="257">
        <v>4481</v>
      </c>
      <c r="C4544" s="256">
        <v>143.68445961271101</v>
      </c>
    </row>
    <row r="4545" spans="2:3" x14ac:dyDescent="0.25">
      <c r="B4545" s="257">
        <v>4482</v>
      </c>
      <c r="C4545" s="256">
        <v>122.82276268209191</v>
      </c>
    </row>
    <row r="4546" spans="2:3" x14ac:dyDescent="0.25">
      <c r="B4546" s="257">
        <v>4483</v>
      </c>
      <c r="C4546" s="256">
        <v>104.0966004480382</v>
      </c>
    </row>
    <row r="4547" spans="2:3" x14ac:dyDescent="0.25">
      <c r="B4547" s="257">
        <v>4484</v>
      </c>
      <c r="C4547" s="256">
        <v>147.71837039171348</v>
      </c>
    </row>
    <row r="4548" spans="2:3" x14ac:dyDescent="0.25">
      <c r="B4548" s="257">
        <v>4485</v>
      </c>
      <c r="C4548" s="256">
        <v>121.28785674708743</v>
      </c>
    </row>
    <row r="4549" spans="2:3" x14ac:dyDescent="0.25">
      <c r="B4549" s="257">
        <v>4486</v>
      </c>
      <c r="C4549" s="256">
        <v>86.978342204591115</v>
      </c>
    </row>
    <row r="4550" spans="2:3" x14ac:dyDescent="0.25">
      <c r="B4550" s="257">
        <v>4487</v>
      </c>
      <c r="C4550" s="256">
        <v>171.04420596221445</v>
      </c>
    </row>
    <row r="4551" spans="2:3" x14ac:dyDescent="0.25">
      <c r="B4551" s="257">
        <v>4488</v>
      </c>
      <c r="C4551" s="256">
        <v>134.77229319145243</v>
      </c>
    </row>
    <row r="4552" spans="2:3" x14ac:dyDescent="0.25">
      <c r="B4552" s="257">
        <v>4489</v>
      </c>
      <c r="C4552" s="256">
        <v>77.075129438121152</v>
      </c>
    </row>
    <row r="4553" spans="2:3" x14ac:dyDescent="0.25">
      <c r="B4553" s="257">
        <v>4490</v>
      </c>
      <c r="C4553" s="256">
        <v>127.41675183190965</v>
      </c>
    </row>
    <row r="4554" spans="2:3" x14ac:dyDescent="0.25">
      <c r="B4554" s="257">
        <v>4491</v>
      </c>
      <c r="C4554" s="256">
        <v>115.88548095518007</v>
      </c>
    </row>
    <row r="4555" spans="2:3" x14ac:dyDescent="0.25">
      <c r="B4555" s="257">
        <v>4492</v>
      </c>
      <c r="C4555" s="256">
        <v>113.76094348761707</v>
      </c>
    </row>
    <row r="4556" spans="2:3" x14ac:dyDescent="0.25">
      <c r="B4556" s="257">
        <v>4493</v>
      </c>
      <c r="C4556" s="256">
        <v>144.39523613756458</v>
      </c>
    </row>
    <row r="4557" spans="2:3" x14ac:dyDescent="0.25">
      <c r="B4557" s="257">
        <v>4494</v>
      </c>
      <c r="C4557" s="256">
        <v>101.34909023671247</v>
      </c>
    </row>
    <row r="4558" spans="2:3" x14ac:dyDescent="0.25">
      <c r="B4558" s="257">
        <v>4495</v>
      </c>
      <c r="C4558" s="256">
        <v>123.22528597853938</v>
      </c>
    </row>
    <row r="4559" spans="2:3" x14ac:dyDescent="0.25">
      <c r="B4559" s="257">
        <v>4496</v>
      </c>
      <c r="C4559" s="256">
        <v>182.81975026030409</v>
      </c>
    </row>
    <row r="4560" spans="2:3" x14ac:dyDescent="0.25">
      <c r="B4560" s="257">
        <v>4497</v>
      </c>
      <c r="C4560" s="256">
        <v>115.82288750851995</v>
      </c>
    </row>
    <row r="4561" spans="2:3" x14ac:dyDescent="0.25">
      <c r="B4561" s="257">
        <v>4498</v>
      </c>
      <c r="C4561" s="256">
        <v>155.74895775183398</v>
      </c>
    </row>
    <row r="4562" spans="2:3" x14ac:dyDescent="0.25">
      <c r="B4562" s="257">
        <v>4499</v>
      </c>
      <c r="C4562" s="256">
        <v>179.84105179599879</v>
      </c>
    </row>
    <row r="4563" spans="2:3" x14ac:dyDescent="0.25">
      <c r="B4563" s="257">
        <v>4500</v>
      </c>
      <c r="C4563" s="256">
        <v>128.16426593116469</v>
      </c>
    </row>
    <row r="4564" spans="2:3" x14ac:dyDescent="0.25">
      <c r="B4564" s="257">
        <v>4501</v>
      </c>
      <c r="C4564" s="256">
        <v>85.852760423137283</v>
      </c>
    </row>
    <row r="4565" spans="2:3" x14ac:dyDescent="0.25">
      <c r="B4565" s="257">
        <v>4502</v>
      </c>
      <c r="C4565" s="256">
        <v>125.83942599822275</v>
      </c>
    </row>
    <row r="4566" spans="2:3" x14ac:dyDescent="0.25">
      <c r="B4566" s="257">
        <v>4503</v>
      </c>
      <c r="C4566" s="256">
        <v>122.39531648496492</v>
      </c>
    </row>
    <row r="4567" spans="2:3" x14ac:dyDescent="0.25">
      <c r="B4567" s="257">
        <v>4504</v>
      </c>
      <c r="C4567" s="256">
        <v>127.28281440283899</v>
      </c>
    </row>
    <row r="4568" spans="2:3" x14ac:dyDescent="0.25">
      <c r="B4568" s="257">
        <v>4505</v>
      </c>
      <c r="C4568" s="256">
        <v>103.51322778824293</v>
      </c>
    </row>
    <row r="4569" spans="2:3" x14ac:dyDescent="0.25">
      <c r="B4569" s="257">
        <v>4506</v>
      </c>
      <c r="C4569" s="256">
        <v>149.83097340424931</v>
      </c>
    </row>
    <row r="4570" spans="2:3" x14ac:dyDescent="0.25">
      <c r="B4570" s="257">
        <v>4507</v>
      </c>
      <c r="C4570" s="256">
        <v>131.18515052535125</v>
      </c>
    </row>
    <row r="4571" spans="2:3" x14ac:dyDescent="0.25">
      <c r="B4571" s="257">
        <v>4508</v>
      </c>
      <c r="C4571" s="256">
        <v>153.57615989825334</v>
      </c>
    </row>
    <row r="4572" spans="2:3" x14ac:dyDescent="0.25">
      <c r="B4572" s="257">
        <v>4509</v>
      </c>
      <c r="C4572" s="256">
        <v>164.39715995121324</v>
      </c>
    </row>
    <row r="4573" spans="2:3" x14ac:dyDescent="0.25">
      <c r="B4573" s="257">
        <v>4510</v>
      </c>
      <c r="C4573" s="256">
        <v>83.650490229416974</v>
      </c>
    </row>
    <row r="4574" spans="2:3" x14ac:dyDescent="0.25">
      <c r="B4574" s="257">
        <v>4511</v>
      </c>
      <c r="C4574" s="256">
        <v>143.3273748305034</v>
      </c>
    </row>
    <row r="4575" spans="2:3" x14ac:dyDescent="0.25">
      <c r="B4575" s="257">
        <v>4512</v>
      </c>
      <c r="C4575" s="256">
        <v>166.44602897471452</v>
      </c>
    </row>
    <row r="4576" spans="2:3" x14ac:dyDescent="0.25">
      <c r="B4576" s="257">
        <v>4513</v>
      </c>
      <c r="C4576" s="256">
        <v>87.996278081698918</v>
      </c>
    </row>
    <row r="4577" spans="2:3" x14ac:dyDescent="0.25">
      <c r="B4577" s="257">
        <v>4514</v>
      </c>
      <c r="C4577" s="256">
        <v>123.03864492073689</v>
      </c>
    </row>
    <row r="4578" spans="2:3" x14ac:dyDescent="0.25">
      <c r="B4578" s="257">
        <v>4515</v>
      </c>
      <c r="C4578" s="256">
        <v>140.26331369830285</v>
      </c>
    </row>
    <row r="4579" spans="2:3" x14ac:dyDescent="0.25">
      <c r="B4579" s="257">
        <v>4516</v>
      </c>
      <c r="C4579" s="256">
        <v>122.81932388770792</v>
      </c>
    </row>
    <row r="4580" spans="2:3" x14ac:dyDescent="0.25">
      <c r="B4580" s="257">
        <v>4517</v>
      </c>
      <c r="C4580" s="256">
        <v>107.46687089734284</v>
      </c>
    </row>
    <row r="4581" spans="2:3" x14ac:dyDescent="0.25">
      <c r="B4581" s="257">
        <v>4518</v>
      </c>
      <c r="C4581" s="256">
        <v>103.22446716497903</v>
      </c>
    </row>
    <row r="4582" spans="2:3" x14ac:dyDescent="0.25">
      <c r="B4582" s="257">
        <v>4519</v>
      </c>
      <c r="C4582" s="256">
        <v>119.65915349867339</v>
      </c>
    </row>
    <row r="4583" spans="2:3" x14ac:dyDescent="0.25">
      <c r="B4583" s="257">
        <v>4520</v>
      </c>
      <c r="C4583" s="256">
        <v>121.30667918708401</v>
      </c>
    </row>
    <row r="4584" spans="2:3" x14ac:dyDescent="0.25">
      <c r="B4584" s="257">
        <v>4521</v>
      </c>
      <c r="C4584" s="256">
        <v>140.03949725058953</v>
      </c>
    </row>
    <row r="4585" spans="2:3" x14ac:dyDescent="0.25">
      <c r="B4585" s="257">
        <v>4522</v>
      </c>
      <c r="C4585" s="256">
        <v>124.76723036720838</v>
      </c>
    </row>
    <row r="4586" spans="2:3" x14ac:dyDescent="0.25">
      <c r="B4586" s="257">
        <v>4523</v>
      </c>
      <c r="C4586" s="256">
        <v>112.70741940684384</v>
      </c>
    </row>
    <row r="4587" spans="2:3" x14ac:dyDescent="0.25">
      <c r="B4587" s="257">
        <v>4524</v>
      </c>
      <c r="C4587" s="256">
        <v>104.23923633120496</v>
      </c>
    </row>
    <row r="4588" spans="2:3" x14ac:dyDescent="0.25">
      <c r="B4588" s="257">
        <v>4525</v>
      </c>
      <c r="C4588" s="256">
        <v>138.83097995155359</v>
      </c>
    </row>
    <row r="4589" spans="2:3" x14ac:dyDescent="0.25">
      <c r="B4589" s="257">
        <v>4526</v>
      </c>
      <c r="C4589" s="256">
        <v>80.033555968198399</v>
      </c>
    </row>
    <row r="4590" spans="2:3" x14ac:dyDescent="0.25">
      <c r="B4590" s="257">
        <v>4527</v>
      </c>
      <c r="C4590" s="256">
        <v>120.7971871191157</v>
      </c>
    </row>
    <row r="4591" spans="2:3" x14ac:dyDescent="0.25">
      <c r="B4591" s="257">
        <v>4528</v>
      </c>
      <c r="C4591" s="256">
        <v>105.78158407916639</v>
      </c>
    </row>
    <row r="4592" spans="2:3" x14ac:dyDescent="0.25">
      <c r="B4592" s="257">
        <v>4529</v>
      </c>
      <c r="C4592" s="256">
        <v>95.275049093299785</v>
      </c>
    </row>
    <row r="4593" spans="2:3" x14ac:dyDescent="0.25">
      <c r="B4593" s="257">
        <v>4530</v>
      </c>
      <c r="C4593" s="256">
        <v>93.825367689964409</v>
      </c>
    </row>
    <row r="4594" spans="2:3" x14ac:dyDescent="0.25">
      <c r="B4594" s="257">
        <v>4531</v>
      </c>
      <c r="C4594" s="256">
        <v>85.449759764254225</v>
      </c>
    </row>
    <row r="4595" spans="2:3" x14ac:dyDescent="0.25">
      <c r="B4595" s="257">
        <v>4532</v>
      </c>
      <c r="C4595" s="256">
        <v>149.2058832125532</v>
      </c>
    </row>
    <row r="4596" spans="2:3" x14ac:dyDescent="0.25">
      <c r="B4596" s="257">
        <v>4533</v>
      </c>
      <c r="C4596" s="256">
        <v>124.3779619397443</v>
      </c>
    </row>
    <row r="4597" spans="2:3" x14ac:dyDescent="0.25">
      <c r="B4597" s="257">
        <v>4534</v>
      </c>
      <c r="C4597" s="256">
        <v>149.68357458528183</v>
      </c>
    </row>
    <row r="4598" spans="2:3" x14ac:dyDescent="0.25">
      <c r="B4598" s="257">
        <v>4535</v>
      </c>
      <c r="C4598" s="256">
        <v>91.389380400251255</v>
      </c>
    </row>
    <row r="4599" spans="2:3" x14ac:dyDescent="0.25">
      <c r="B4599" s="257">
        <v>4536</v>
      </c>
      <c r="C4599" s="256">
        <v>112.5732554416156</v>
      </c>
    </row>
    <row r="4600" spans="2:3" x14ac:dyDescent="0.25">
      <c r="B4600" s="257">
        <v>4537</v>
      </c>
      <c r="C4600" s="256">
        <v>121.00787497145177</v>
      </c>
    </row>
    <row r="4601" spans="2:3" x14ac:dyDescent="0.25">
      <c r="B4601" s="257">
        <v>4538</v>
      </c>
      <c r="C4601" s="256">
        <v>122.38076891818187</v>
      </c>
    </row>
    <row r="4602" spans="2:3" x14ac:dyDescent="0.25">
      <c r="B4602" s="257">
        <v>4539</v>
      </c>
      <c r="C4602" s="256">
        <v>117.31941945832406</v>
      </c>
    </row>
    <row r="4603" spans="2:3" x14ac:dyDescent="0.25">
      <c r="B4603" s="257">
        <v>4540</v>
      </c>
      <c r="C4603" s="256">
        <v>136.09779481826996</v>
      </c>
    </row>
    <row r="4604" spans="2:3" x14ac:dyDescent="0.25">
      <c r="B4604" s="257">
        <v>4541</v>
      </c>
      <c r="C4604" s="256">
        <v>102.3434599852492</v>
      </c>
    </row>
    <row r="4605" spans="2:3" x14ac:dyDescent="0.25">
      <c r="B4605" s="257">
        <v>4542</v>
      </c>
      <c r="C4605" s="256">
        <v>137.74264603224998</v>
      </c>
    </row>
    <row r="4606" spans="2:3" x14ac:dyDescent="0.25">
      <c r="B4606" s="257">
        <v>4543</v>
      </c>
      <c r="C4606" s="256">
        <v>125.99409005255922</v>
      </c>
    </row>
    <row r="4607" spans="2:3" x14ac:dyDescent="0.25">
      <c r="B4607" s="257">
        <v>4544</v>
      </c>
      <c r="C4607" s="256">
        <v>104.66700336862708</v>
      </c>
    </row>
    <row r="4608" spans="2:3" x14ac:dyDescent="0.25">
      <c r="B4608" s="257">
        <v>4545</v>
      </c>
      <c r="C4608" s="256">
        <v>146.86822959743679</v>
      </c>
    </row>
    <row r="4609" spans="2:3" x14ac:dyDescent="0.25">
      <c r="B4609" s="257">
        <v>4546</v>
      </c>
      <c r="C4609" s="256">
        <v>115.30705760575339</v>
      </c>
    </row>
    <row r="4610" spans="2:3" x14ac:dyDescent="0.25">
      <c r="B4610" s="257">
        <v>4547</v>
      </c>
      <c r="C4610" s="256">
        <v>96.404594131250676</v>
      </c>
    </row>
    <row r="4611" spans="2:3" x14ac:dyDescent="0.25">
      <c r="B4611" s="257">
        <v>4548</v>
      </c>
      <c r="C4611" s="256">
        <v>130.45848958084298</v>
      </c>
    </row>
    <row r="4612" spans="2:3" x14ac:dyDescent="0.25">
      <c r="B4612" s="257">
        <v>4549</v>
      </c>
      <c r="C4612" s="256">
        <v>108.54278427293886</v>
      </c>
    </row>
    <row r="4613" spans="2:3" x14ac:dyDescent="0.25">
      <c r="B4613" s="257">
        <v>4550</v>
      </c>
      <c r="C4613" s="256">
        <v>101.68149808868714</v>
      </c>
    </row>
    <row r="4614" spans="2:3" x14ac:dyDescent="0.25">
      <c r="B4614" s="257">
        <v>4551</v>
      </c>
      <c r="C4614" s="256">
        <v>128.09885623785863</v>
      </c>
    </row>
    <row r="4615" spans="2:3" x14ac:dyDescent="0.25">
      <c r="B4615" s="257">
        <v>4552</v>
      </c>
      <c r="C4615" s="256">
        <v>148.64788449920997</v>
      </c>
    </row>
    <row r="4616" spans="2:3" x14ac:dyDescent="0.25">
      <c r="B4616" s="257">
        <v>4553</v>
      </c>
      <c r="C4616" s="256">
        <v>74.588048709961953</v>
      </c>
    </row>
    <row r="4617" spans="2:3" x14ac:dyDescent="0.25">
      <c r="B4617" s="257">
        <v>4554</v>
      </c>
      <c r="C4617" s="256">
        <v>140.44954633804869</v>
      </c>
    </row>
    <row r="4618" spans="2:3" x14ac:dyDescent="0.25">
      <c r="B4618" s="257">
        <v>4555</v>
      </c>
      <c r="C4618" s="256">
        <v>129.24400739746528</v>
      </c>
    </row>
    <row r="4619" spans="2:3" x14ac:dyDescent="0.25">
      <c r="B4619" s="257">
        <v>4556</v>
      </c>
      <c r="C4619" s="256">
        <v>145.71525751715242</v>
      </c>
    </row>
    <row r="4620" spans="2:3" x14ac:dyDescent="0.25">
      <c r="B4620" s="257">
        <v>4557</v>
      </c>
      <c r="C4620" s="256">
        <v>161.62927318937199</v>
      </c>
    </row>
    <row r="4621" spans="2:3" x14ac:dyDescent="0.25">
      <c r="B4621" s="257">
        <v>4558</v>
      </c>
      <c r="C4621" s="256">
        <v>127.32714020972989</v>
      </c>
    </row>
    <row r="4622" spans="2:3" x14ac:dyDescent="0.25">
      <c r="B4622" s="257">
        <v>4559</v>
      </c>
      <c r="C4622" s="256">
        <v>89.371092391472914</v>
      </c>
    </row>
    <row r="4623" spans="2:3" x14ac:dyDescent="0.25">
      <c r="B4623" s="257">
        <v>4560</v>
      </c>
      <c r="C4623" s="256">
        <v>135.44364376095351</v>
      </c>
    </row>
    <row r="4624" spans="2:3" x14ac:dyDescent="0.25">
      <c r="B4624" s="257">
        <v>4561</v>
      </c>
      <c r="C4624" s="256">
        <v>151.23195546686571</v>
      </c>
    </row>
    <row r="4625" spans="2:3" x14ac:dyDescent="0.25">
      <c r="B4625" s="257">
        <v>4562</v>
      </c>
      <c r="C4625" s="256">
        <v>103.83891230007188</v>
      </c>
    </row>
    <row r="4626" spans="2:3" x14ac:dyDescent="0.25">
      <c r="B4626" s="257">
        <v>4563</v>
      </c>
      <c r="C4626" s="256">
        <v>88.959155618195382</v>
      </c>
    </row>
    <row r="4627" spans="2:3" x14ac:dyDescent="0.25">
      <c r="B4627" s="257">
        <v>4564</v>
      </c>
      <c r="C4627" s="256">
        <v>140.64901889197336</v>
      </c>
    </row>
    <row r="4628" spans="2:3" x14ac:dyDescent="0.25">
      <c r="B4628" s="257">
        <v>4565</v>
      </c>
      <c r="C4628" s="256">
        <v>104.88582076120503</v>
      </c>
    </row>
    <row r="4629" spans="2:3" x14ac:dyDescent="0.25">
      <c r="B4629" s="257">
        <v>4566</v>
      </c>
      <c r="C4629" s="256">
        <v>102.28132678858472</v>
      </c>
    </row>
    <row r="4630" spans="2:3" x14ac:dyDescent="0.25">
      <c r="B4630" s="257">
        <v>4567</v>
      </c>
      <c r="C4630" s="256">
        <v>145.83387185088145</v>
      </c>
    </row>
    <row r="4631" spans="2:3" x14ac:dyDescent="0.25">
      <c r="B4631" s="257">
        <v>4568</v>
      </c>
      <c r="C4631" s="256">
        <v>170.2224132150852</v>
      </c>
    </row>
    <row r="4632" spans="2:3" x14ac:dyDescent="0.25">
      <c r="B4632" s="257">
        <v>4569</v>
      </c>
      <c r="C4632" s="256">
        <v>87.270331705673613</v>
      </c>
    </row>
    <row r="4633" spans="2:3" x14ac:dyDescent="0.25">
      <c r="B4633" s="257">
        <v>4570</v>
      </c>
      <c r="C4633" s="256">
        <v>129.15105115032028</v>
      </c>
    </row>
    <row r="4634" spans="2:3" x14ac:dyDescent="0.25">
      <c r="B4634" s="257">
        <v>4571</v>
      </c>
      <c r="C4634" s="256">
        <v>95.397975388348641</v>
      </c>
    </row>
    <row r="4635" spans="2:3" x14ac:dyDescent="0.25">
      <c r="B4635" s="257">
        <v>4572</v>
      </c>
      <c r="C4635" s="256">
        <v>126.29130264306659</v>
      </c>
    </row>
    <row r="4636" spans="2:3" x14ac:dyDescent="0.25">
      <c r="B4636" s="257">
        <v>4573</v>
      </c>
      <c r="C4636" s="256">
        <v>70.490807947841816</v>
      </c>
    </row>
    <row r="4637" spans="2:3" x14ac:dyDescent="0.25">
      <c r="B4637" s="257">
        <v>4574</v>
      </c>
      <c r="C4637" s="256">
        <v>126.06455067333204</v>
      </c>
    </row>
    <row r="4638" spans="2:3" x14ac:dyDescent="0.25">
      <c r="B4638" s="257">
        <v>4575</v>
      </c>
      <c r="C4638" s="256">
        <v>123.37796813358402</v>
      </c>
    </row>
    <row r="4639" spans="2:3" x14ac:dyDescent="0.25">
      <c r="B4639" s="257">
        <v>4576</v>
      </c>
      <c r="C4639" s="256">
        <v>106.6266904561667</v>
      </c>
    </row>
    <row r="4640" spans="2:3" x14ac:dyDescent="0.25">
      <c r="B4640" s="257">
        <v>4577</v>
      </c>
      <c r="C4640" s="256">
        <v>104.0647251572325</v>
      </c>
    </row>
    <row r="4641" spans="2:3" x14ac:dyDescent="0.25">
      <c r="B4641" s="257">
        <v>4578</v>
      </c>
      <c r="C4641" s="256">
        <v>164.51929198720757</v>
      </c>
    </row>
    <row r="4642" spans="2:3" x14ac:dyDescent="0.25">
      <c r="B4642" s="257">
        <v>4579</v>
      </c>
      <c r="C4642" s="256">
        <v>112.56560332409082</v>
      </c>
    </row>
    <row r="4643" spans="2:3" x14ac:dyDescent="0.25">
      <c r="B4643" s="257">
        <v>4580</v>
      </c>
      <c r="C4643" s="256">
        <v>96.292846241085385</v>
      </c>
    </row>
    <row r="4644" spans="2:3" x14ac:dyDescent="0.25">
      <c r="B4644" s="257">
        <v>4581</v>
      </c>
      <c r="C4644" s="256">
        <v>75.006258850558453</v>
      </c>
    </row>
    <row r="4645" spans="2:3" x14ac:dyDescent="0.25">
      <c r="B4645" s="257">
        <v>4582</v>
      </c>
      <c r="C4645" s="256">
        <v>113.13509211088571</v>
      </c>
    </row>
    <row r="4646" spans="2:3" x14ac:dyDescent="0.25">
      <c r="B4646" s="257">
        <v>4583</v>
      </c>
      <c r="C4646" s="256">
        <v>118.71789335123617</v>
      </c>
    </row>
    <row r="4647" spans="2:3" x14ac:dyDescent="0.25">
      <c r="B4647" s="257">
        <v>4584</v>
      </c>
      <c r="C4647" s="256">
        <v>130.06120755364671</v>
      </c>
    </row>
    <row r="4648" spans="2:3" x14ac:dyDescent="0.25">
      <c r="B4648" s="257">
        <v>4585</v>
      </c>
      <c r="C4648" s="256">
        <v>134.10065390466298</v>
      </c>
    </row>
    <row r="4649" spans="2:3" x14ac:dyDescent="0.25">
      <c r="B4649" s="257">
        <v>4586</v>
      </c>
      <c r="C4649" s="256">
        <v>138.20013585638486</v>
      </c>
    </row>
    <row r="4650" spans="2:3" x14ac:dyDescent="0.25">
      <c r="B4650" s="257">
        <v>4587</v>
      </c>
      <c r="C4650" s="256">
        <v>120.6911843187838</v>
      </c>
    </row>
    <row r="4651" spans="2:3" x14ac:dyDescent="0.25">
      <c r="B4651" s="257">
        <v>4588</v>
      </c>
      <c r="C4651" s="256">
        <v>153.5008270590636</v>
      </c>
    </row>
    <row r="4652" spans="2:3" x14ac:dyDescent="0.25">
      <c r="B4652" s="257">
        <v>4589</v>
      </c>
      <c r="C4652" s="256">
        <v>171.3362124596504</v>
      </c>
    </row>
    <row r="4653" spans="2:3" x14ac:dyDescent="0.25">
      <c r="B4653" s="257">
        <v>4590</v>
      </c>
      <c r="C4653" s="256">
        <v>86.949542887589274</v>
      </c>
    </row>
    <row r="4654" spans="2:3" x14ac:dyDescent="0.25">
      <c r="B4654" s="257">
        <v>4591</v>
      </c>
      <c r="C4654" s="256">
        <v>80.216928156345034</v>
      </c>
    </row>
    <row r="4655" spans="2:3" x14ac:dyDescent="0.25">
      <c r="B4655" s="257">
        <v>4592</v>
      </c>
      <c r="C4655" s="256">
        <v>165.21525097309592</v>
      </c>
    </row>
    <row r="4656" spans="2:3" x14ac:dyDescent="0.25">
      <c r="B4656" s="257">
        <v>4593</v>
      </c>
      <c r="C4656" s="256">
        <v>84.362211567012878</v>
      </c>
    </row>
    <row r="4657" spans="2:3" x14ac:dyDescent="0.25">
      <c r="B4657" s="257">
        <v>4594</v>
      </c>
      <c r="C4657" s="256">
        <v>141.42016405981127</v>
      </c>
    </row>
    <row r="4658" spans="2:3" x14ac:dyDescent="0.25">
      <c r="B4658" s="257">
        <v>4595</v>
      </c>
      <c r="C4658" s="256">
        <v>110.6358036126627</v>
      </c>
    </row>
    <row r="4659" spans="2:3" x14ac:dyDescent="0.25">
      <c r="B4659" s="257">
        <v>4596</v>
      </c>
      <c r="C4659" s="256">
        <v>110.77179929265813</v>
      </c>
    </row>
    <row r="4660" spans="2:3" x14ac:dyDescent="0.25">
      <c r="B4660" s="257">
        <v>4597</v>
      </c>
      <c r="C4660" s="256">
        <v>162.44473606745566</v>
      </c>
    </row>
    <row r="4661" spans="2:3" x14ac:dyDescent="0.25">
      <c r="B4661" s="257">
        <v>4598</v>
      </c>
      <c r="C4661" s="256">
        <v>128.32208853047604</v>
      </c>
    </row>
    <row r="4662" spans="2:3" x14ac:dyDescent="0.25">
      <c r="B4662" s="257">
        <v>4599</v>
      </c>
      <c r="C4662" s="256">
        <v>174.28942882233272</v>
      </c>
    </row>
    <row r="4663" spans="2:3" x14ac:dyDescent="0.25">
      <c r="B4663" s="257">
        <v>4600</v>
      </c>
      <c r="C4663" s="256">
        <v>117.0143776324786</v>
      </c>
    </row>
    <row r="4664" spans="2:3" x14ac:dyDescent="0.25">
      <c r="B4664" s="257">
        <v>4601</v>
      </c>
      <c r="C4664" s="256">
        <v>101.3938672911099</v>
      </c>
    </row>
    <row r="4665" spans="2:3" x14ac:dyDescent="0.25">
      <c r="B4665" s="257">
        <v>4602</v>
      </c>
      <c r="C4665" s="256">
        <v>110.32810671422811</v>
      </c>
    </row>
    <row r="4666" spans="2:3" x14ac:dyDescent="0.25">
      <c r="B4666" s="257">
        <v>4603</v>
      </c>
      <c r="C4666" s="256">
        <v>92.127504897744743</v>
      </c>
    </row>
    <row r="4667" spans="2:3" x14ac:dyDescent="0.25">
      <c r="B4667" s="257">
        <v>4604</v>
      </c>
      <c r="C4667" s="256">
        <v>92.099512973149444</v>
      </c>
    </row>
    <row r="4668" spans="2:3" x14ac:dyDescent="0.25">
      <c r="B4668" s="257">
        <v>4605</v>
      </c>
      <c r="C4668" s="256">
        <v>150.30591200120179</v>
      </c>
    </row>
    <row r="4669" spans="2:3" x14ac:dyDescent="0.25">
      <c r="B4669" s="257">
        <v>4606</v>
      </c>
      <c r="C4669" s="256">
        <v>131.49069966644782</v>
      </c>
    </row>
    <row r="4670" spans="2:3" x14ac:dyDescent="0.25">
      <c r="B4670" s="257">
        <v>4607</v>
      </c>
      <c r="C4670" s="256">
        <v>167.96784096561797</v>
      </c>
    </row>
    <row r="4671" spans="2:3" x14ac:dyDescent="0.25">
      <c r="B4671" s="257">
        <v>4608</v>
      </c>
      <c r="C4671" s="256">
        <v>149.95005676533287</v>
      </c>
    </row>
    <row r="4672" spans="2:3" x14ac:dyDescent="0.25">
      <c r="B4672" s="257">
        <v>4609</v>
      </c>
      <c r="C4672" s="256">
        <v>84.567132047870444</v>
      </c>
    </row>
    <row r="4673" spans="2:3" x14ac:dyDescent="0.25">
      <c r="B4673" s="257">
        <v>4610</v>
      </c>
      <c r="C4673" s="256">
        <v>78.323217644364675</v>
      </c>
    </row>
    <row r="4674" spans="2:3" x14ac:dyDescent="0.25">
      <c r="B4674" s="257">
        <v>4611</v>
      </c>
      <c r="C4674" s="256">
        <v>141.81828124440159</v>
      </c>
    </row>
    <row r="4675" spans="2:3" x14ac:dyDescent="0.25">
      <c r="B4675" s="257">
        <v>4612</v>
      </c>
      <c r="C4675" s="256">
        <v>171.12023434166525</v>
      </c>
    </row>
    <row r="4676" spans="2:3" x14ac:dyDescent="0.25">
      <c r="B4676" s="257">
        <v>4613</v>
      </c>
      <c r="C4676" s="256">
        <v>89.597052857433823</v>
      </c>
    </row>
    <row r="4677" spans="2:3" x14ac:dyDescent="0.25">
      <c r="B4677" s="257">
        <v>4614</v>
      </c>
      <c r="C4677" s="256">
        <v>129.3871866232831</v>
      </c>
    </row>
    <row r="4678" spans="2:3" x14ac:dyDescent="0.25">
      <c r="B4678" s="257">
        <v>4615</v>
      </c>
      <c r="C4678" s="256">
        <v>99.085894793524261</v>
      </c>
    </row>
    <row r="4679" spans="2:3" x14ac:dyDescent="0.25">
      <c r="B4679" s="257">
        <v>4616</v>
      </c>
      <c r="C4679" s="256">
        <v>126.4213807055405</v>
      </c>
    </row>
    <row r="4680" spans="2:3" x14ac:dyDescent="0.25">
      <c r="B4680" s="257">
        <v>4617</v>
      </c>
      <c r="C4680" s="256">
        <v>57.358230747263917</v>
      </c>
    </row>
    <row r="4681" spans="2:3" x14ac:dyDescent="0.25">
      <c r="B4681" s="257">
        <v>4618</v>
      </c>
      <c r="C4681" s="256">
        <v>137.3978385719864</v>
      </c>
    </row>
    <row r="4682" spans="2:3" x14ac:dyDescent="0.25">
      <c r="B4682" s="257">
        <v>4619</v>
      </c>
      <c r="C4682" s="256">
        <v>90.588685259119202</v>
      </c>
    </row>
    <row r="4683" spans="2:3" x14ac:dyDescent="0.25">
      <c r="B4683" s="257">
        <v>4620</v>
      </c>
      <c r="C4683" s="256">
        <v>100.09715654144205</v>
      </c>
    </row>
    <row r="4684" spans="2:3" x14ac:dyDescent="0.25">
      <c r="B4684" s="257">
        <v>4621</v>
      </c>
      <c r="C4684" s="256">
        <v>109.1240452104806</v>
      </c>
    </row>
    <row r="4685" spans="2:3" x14ac:dyDescent="0.25">
      <c r="B4685" s="257">
        <v>4622</v>
      </c>
      <c r="C4685" s="256">
        <v>150.94711875016392</v>
      </c>
    </row>
    <row r="4686" spans="2:3" x14ac:dyDescent="0.25">
      <c r="B4686" s="257">
        <v>4623</v>
      </c>
      <c r="C4686" s="256">
        <v>96.361828338337858</v>
      </c>
    </row>
    <row r="4687" spans="2:3" x14ac:dyDescent="0.25">
      <c r="B4687" s="257">
        <v>4624</v>
      </c>
      <c r="C4687" s="256">
        <v>151.92393063861653</v>
      </c>
    </row>
    <row r="4688" spans="2:3" x14ac:dyDescent="0.25">
      <c r="B4688" s="257">
        <v>4625</v>
      </c>
      <c r="C4688" s="256">
        <v>161.73986205415144</v>
      </c>
    </row>
    <row r="4689" spans="2:3" x14ac:dyDescent="0.25">
      <c r="B4689" s="257">
        <v>4626</v>
      </c>
      <c r="C4689" s="256">
        <v>122.78302379070858</v>
      </c>
    </row>
    <row r="4690" spans="2:3" x14ac:dyDescent="0.25">
      <c r="B4690" s="257">
        <v>4627</v>
      </c>
      <c r="C4690" s="256">
        <v>70.875421695289475</v>
      </c>
    </row>
    <row r="4691" spans="2:3" x14ac:dyDescent="0.25">
      <c r="B4691" s="257">
        <v>4628</v>
      </c>
      <c r="C4691" s="256">
        <v>113.46155063187686</v>
      </c>
    </row>
    <row r="4692" spans="2:3" x14ac:dyDescent="0.25">
      <c r="B4692" s="257">
        <v>4629</v>
      </c>
      <c r="C4692" s="256">
        <v>115.99023284414172</v>
      </c>
    </row>
    <row r="4693" spans="2:3" x14ac:dyDescent="0.25">
      <c r="B4693" s="257">
        <v>4630</v>
      </c>
      <c r="C4693" s="256">
        <v>160.46276386039665</v>
      </c>
    </row>
    <row r="4694" spans="2:3" x14ac:dyDescent="0.25">
      <c r="B4694" s="257">
        <v>4631</v>
      </c>
      <c r="C4694" s="256">
        <v>138.4833593465826</v>
      </c>
    </row>
    <row r="4695" spans="2:3" x14ac:dyDescent="0.25">
      <c r="B4695" s="257">
        <v>4632</v>
      </c>
      <c r="C4695" s="256">
        <v>102.70232402714362</v>
      </c>
    </row>
    <row r="4696" spans="2:3" x14ac:dyDescent="0.25">
      <c r="B4696" s="257">
        <v>4633</v>
      </c>
      <c r="C4696" s="256">
        <v>150.1223530222951</v>
      </c>
    </row>
    <row r="4697" spans="2:3" x14ac:dyDescent="0.25">
      <c r="B4697" s="257">
        <v>4634</v>
      </c>
      <c r="C4697" s="256">
        <v>96.174346963049345</v>
      </c>
    </row>
    <row r="4698" spans="2:3" x14ac:dyDescent="0.25">
      <c r="B4698" s="257">
        <v>4635</v>
      </c>
      <c r="C4698" s="256">
        <v>95.436639150450361</v>
      </c>
    </row>
    <row r="4699" spans="2:3" x14ac:dyDescent="0.25">
      <c r="B4699" s="257">
        <v>4636</v>
      </c>
      <c r="C4699" s="256">
        <v>98.766503290263017</v>
      </c>
    </row>
    <row r="4700" spans="2:3" x14ac:dyDescent="0.25">
      <c r="B4700" s="257">
        <v>4637</v>
      </c>
      <c r="C4700" s="256">
        <v>112.94533004729152</v>
      </c>
    </row>
    <row r="4701" spans="2:3" x14ac:dyDescent="0.25">
      <c r="B4701" s="257">
        <v>4638</v>
      </c>
      <c r="C4701" s="256">
        <v>143.40970072129741</v>
      </c>
    </row>
    <row r="4702" spans="2:3" x14ac:dyDescent="0.25">
      <c r="B4702" s="257">
        <v>4639</v>
      </c>
      <c r="C4702" s="256">
        <v>155.23551693355273</v>
      </c>
    </row>
    <row r="4703" spans="2:3" x14ac:dyDescent="0.25">
      <c r="B4703" s="257">
        <v>4640</v>
      </c>
      <c r="C4703" s="256">
        <v>115.89322644207157</v>
      </c>
    </row>
    <row r="4704" spans="2:3" x14ac:dyDescent="0.25">
      <c r="B4704" s="257">
        <v>4641</v>
      </c>
      <c r="C4704" s="256">
        <v>99.360052078750783</v>
      </c>
    </row>
    <row r="4705" spans="2:3" x14ac:dyDescent="0.25">
      <c r="B4705" s="257">
        <v>4642</v>
      </c>
      <c r="C4705" s="256">
        <v>125.95982112926248</v>
      </c>
    </row>
    <row r="4706" spans="2:3" x14ac:dyDescent="0.25">
      <c r="B4706" s="257">
        <v>4643</v>
      </c>
      <c r="C4706" s="256">
        <v>71.271698179536941</v>
      </c>
    </row>
    <row r="4707" spans="2:3" x14ac:dyDescent="0.25">
      <c r="B4707" s="257">
        <v>4644</v>
      </c>
      <c r="C4707" s="256">
        <v>175.58100551102893</v>
      </c>
    </row>
    <row r="4708" spans="2:3" x14ac:dyDescent="0.25">
      <c r="B4708" s="257">
        <v>4645</v>
      </c>
      <c r="C4708" s="256">
        <v>128.02796430915603</v>
      </c>
    </row>
    <row r="4709" spans="2:3" x14ac:dyDescent="0.25">
      <c r="B4709" s="257">
        <v>4646</v>
      </c>
      <c r="C4709" s="256">
        <v>95.731038278792568</v>
      </c>
    </row>
    <row r="4710" spans="2:3" x14ac:dyDescent="0.25">
      <c r="B4710" s="257">
        <v>4647</v>
      </c>
      <c r="C4710" s="256">
        <v>134.96774974230235</v>
      </c>
    </row>
    <row r="4711" spans="2:3" x14ac:dyDescent="0.25">
      <c r="B4711" s="257">
        <v>4648</v>
      </c>
      <c r="C4711" s="256">
        <v>128.48084799317246</v>
      </c>
    </row>
    <row r="4712" spans="2:3" x14ac:dyDescent="0.25">
      <c r="B4712" s="257">
        <v>4649</v>
      </c>
      <c r="C4712" s="256">
        <v>124.84382495958683</v>
      </c>
    </row>
    <row r="4713" spans="2:3" x14ac:dyDescent="0.25">
      <c r="B4713" s="257">
        <v>4650</v>
      </c>
      <c r="C4713" s="256">
        <v>163.21235956192402</v>
      </c>
    </row>
    <row r="4714" spans="2:3" x14ac:dyDescent="0.25">
      <c r="B4714" s="257">
        <v>4651</v>
      </c>
      <c r="C4714" s="256">
        <v>129.44881106787366</v>
      </c>
    </row>
    <row r="4715" spans="2:3" x14ac:dyDescent="0.25">
      <c r="B4715" s="257">
        <v>4652</v>
      </c>
      <c r="C4715" s="256">
        <v>160.41009915700795</v>
      </c>
    </row>
    <row r="4716" spans="2:3" x14ac:dyDescent="0.25">
      <c r="B4716" s="257">
        <v>4653</v>
      </c>
      <c r="C4716" s="256">
        <v>83.663543179690379</v>
      </c>
    </row>
    <row r="4717" spans="2:3" x14ac:dyDescent="0.25">
      <c r="B4717" s="257">
        <v>4654</v>
      </c>
      <c r="C4717" s="256">
        <v>137.75852491008519</v>
      </c>
    </row>
    <row r="4718" spans="2:3" x14ac:dyDescent="0.25">
      <c r="B4718" s="257">
        <v>4655</v>
      </c>
      <c r="C4718" s="256">
        <v>147.83774279485198</v>
      </c>
    </row>
    <row r="4719" spans="2:3" x14ac:dyDescent="0.25">
      <c r="B4719" s="257">
        <v>4656</v>
      </c>
      <c r="C4719" s="256">
        <v>99.512221754603345</v>
      </c>
    </row>
    <row r="4720" spans="2:3" x14ac:dyDescent="0.25">
      <c r="B4720" s="257">
        <v>4657</v>
      </c>
      <c r="C4720" s="256">
        <v>127.30061059262809</v>
      </c>
    </row>
    <row r="4721" spans="2:3" x14ac:dyDescent="0.25">
      <c r="B4721" s="257">
        <v>4658</v>
      </c>
      <c r="C4721" s="256">
        <v>134.73664164196646</v>
      </c>
    </row>
    <row r="4722" spans="2:3" x14ac:dyDescent="0.25">
      <c r="B4722" s="257">
        <v>4659</v>
      </c>
      <c r="C4722" s="256">
        <v>149.62881239969019</v>
      </c>
    </row>
    <row r="4723" spans="2:3" x14ac:dyDescent="0.25">
      <c r="B4723" s="257">
        <v>4660</v>
      </c>
      <c r="C4723" s="256">
        <v>99.206328960152533</v>
      </c>
    </row>
    <row r="4724" spans="2:3" x14ac:dyDescent="0.25">
      <c r="B4724" s="257">
        <v>4661</v>
      </c>
      <c r="C4724" s="256">
        <v>157.284344866738</v>
      </c>
    </row>
    <row r="4725" spans="2:3" x14ac:dyDescent="0.25">
      <c r="B4725" s="257">
        <v>4662</v>
      </c>
      <c r="C4725" s="256">
        <v>132.40213801024007</v>
      </c>
    </row>
    <row r="4726" spans="2:3" x14ac:dyDescent="0.25">
      <c r="B4726" s="257">
        <v>4663</v>
      </c>
      <c r="C4726" s="256">
        <v>130.75557715514034</v>
      </c>
    </row>
    <row r="4727" spans="2:3" x14ac:dyDescent="0.25">
      <c r="B4727" s="257">
        <v>4664</v>
      </c>
      <c r="C4727" s="256">
        <v>130.74277632818004</v>
      </c>
    </row>
    <row r="4728" spans="2:3" x14ac:dyDescent="0.25">
      <c r="B4728" s="257">
        <v>4665</v>
      </c>
      <c r="C4728" s="256">
        <v>117.17182145686976</v>
      </c>
    </row>
    <row r="4729" spans="2:3" x14ac:dyDescent="0.25">
      <c r="B4729" s="257">
        <v>4666</v>
      </c>
      <c r="C4729" s="256">
        <v>90.480760146355067</v>
      </c>
    </row>
    <row r="4730" spans="2:3" x14ac:dyDescent="0.25">
      <c r="B4730" s="257">
        <v>4667</v>
      </c>
      <c r="C4730" s="256">
        <v>144.6141057151064</v>
      </c>
    </row>
    <row r="4731" spans="2:3" x14ac:dyDescent="0.25">
      <c r="B4731" s="257">
        <v>4668</v>
      </c>
      <c r="C4731" s="256">
        <v>105.55606999866177</v>
      </c>
    </row>
    <row r="4732" spans="2:3" x14ac:dyDescent="0.25">
      <c r="B4732" s="257">
        <v>4669</v>
      </c>
      <c r="C4732" s="256">
        <v>122.85675767192816</v>
      </c>
    </row>
    <row r="4733" spans="2:3" x14ac:dyDescent="0.25">
      <c r="B4733" s="257">
        <v>4670</v>
      </c>
      <c r="C4733" s="256">
        <v>181.20658873598961</v>
      </c>
    </row>
    <row r="4734" spans="2:3" x14ac:dyDescent="0.25">
      <c r="B4734" s="257">
        <v>4671</v>
      </c>
      <c r="C4734" s="256">
        <v>80.283023553829651</v>
      </c>
    </row>
    <row r="4735" spans="2:3" x14ac:dyDescent="0.25">
      <c r="B4735" s="257">
        <v>4672</v>
      </c>
      <c r="C4735" s="256">
        <v>156.95148441559863</v>
      </c>
    </row>
    <row r="4736" spans="2:3" x14ac:dyDescent="0.25">
      <c r="B4736" s="257">
        <v>4673</v>
      </c>
      <c r="C4736" s="256">
        <v>85.059980534927334</v>
      </c>
    </row>
    <row r="4737" spans="2:3" x14ac:dyDescent="0.25">
      <c r="B4737" s="257">
        <v>4674</v>
      </c>
      <c r="C4737" s="256">
        <v>116.51189859045134</v>
      </c>
    </row>
    <row r="4738" spans="2:3" x14ac:dyDescent="0.25">
      <c r="B4738" s="257">
        <v>4675</v>
      </c>
      <c r="C4738" s="256">
        <v>103.35876991222108</v>
      </c>
    </row>
    <row r="4739" spans="2:3" x14ac:dyDescent="0.25">
      <c r="B4739" s="257">
        <v>4676</v>
      </c>
      <c r="C4739" s="256">
        <v>109.25461303666656</v>
      </c>
    </row>
    <row r="4740" spans="2:3" x14ac:dyDescent="0.25">
      <c r="B4740" s="257">
        <v>4677</v>
      </c>
      <c r="C4740" s="256">
        <v>74.67154408873526</v>
      </c>
    </row>
    <row r="4741" spans="2:3" x14ac:dyDescent="0.25">
      <c r="B4741" s="257">
        <v>4678</v>
      </c>
      <c r="C4741" s="256">
        <v>123.79756933306942</v>
      </c>
    </row>
    <row r="4742" spans="2:3" x14ac:dyDescent="0.25">
      <c r="B4742" s="257">
        <v>4679</v>
      </c>
      <c r="C4742" s="256">
        <v>109.05935283613728</v>
      </c>
    </row>
    <row r="4743" spans="2:3" x14ac:dyDescent="0.25">
      <c r="B4743" s="257">
        <v>4680</v>
      </c>
      <c r="C4743" s="256">
        <v>90.823658215600204</v>
      </c>
    </row>
    <row r="4744" spans="2:3" x14ac:dyDescent="0.25">
      <c r="B4744" s="257">
        <v>4681</v>
      </c>
      <c r="C4744" s="256">
        <v>90.775681432626385</v>
      </c>
    </row>
    <row r="4745" spans="2:3" x14ac:dyDescent="0.25">
      <c r="B4745" s="257">
        <v>4682</v>
      </c>
      <c r="C4745" s="256">
        <v>135.10904219747491</v>
      </c>
    </row>
    <row r="4746" spans="2:3" x14ac:dyDescent="0.25">
      <c r="B4746" s="257">
        <v>4683</v>
      </c>
      <c r="C4746" s="256">
        <v>121.97941817268746</v>
      </c>
    </row>
    <row r="4747" spans="2:3" x14ac:dyDescent="0.25">
      <c r="B4747" s="257">
        <v>4684</v>
      </c>
      <c r="C4747" s="256">
        <v>101.65740162744231</v>
      </c>
    </row>
    <row r="4748" spans="2:3" x14ac:dyDescent="0.25">
      <c r="B4748" s="257">
        <v>4685</v>
      </c>
      <c r="C4748" s="256">
        <v>128.69056334973962</v>
      </c>
    </row>
    <row r="4749" spans="2:3" x14ac:dyDescent="0.25">
      <c r="B4749" s="257">
        <v>4686</v>
      </c>
      <c r="C4749" s="256">
        <v>90.142575481973424</v>
      </c>
    </row>
    <row r="4750" spans="2:3" x14ac:dyDescent="0.25">
      <c r="B4750" s="257">
        <v>4687</v>
      </c>
      <c r="C4750" s="256">
        <v>79.864704212614356</v>
      </c>
    </row>
    <row r="4751" spans="2:3" x14ac:dyDescent="0.25">
      <c r="B4751" s="257">
        <v>4688</v>
      </c>
      <c r="C4751" s="256">
        <v>116.41225860303793</v>
      </c>
    </row>
    <row r="4752" spans="2:3" x14ac:dyDescent="0.25">
      <c r="B4752" s="257">
        <v>4689</v>
      </c>
      <c r="C4752" s="256">
        <v>81.977690208212152</v>
      </c>
    </row>
    <row r="4753" spans="2:3" x14ac:dyDescent="0.25">
      <c r="B4753" s="257">
        <v>4690</v>
      </c>
      <c r="C4753" s="256">
        <v>141.81474027740822</v>
      </c>
    </row>
    <row r="4754" spans="2:3" x14ac:dyDescent="0.25">
      <c r="B4754" s="257">
        <v>4691</v>
      </c>
      <c r="C4754" s="256">
        <v>139.76471789471015</v>
      </c>
    </row>
    <row r="4755" spans="2:3" x14ac:dyDescent="0.25">
      <c r="B4755" s="257">
        <v>4692</v>
      </c>
      <c r="C4755" s="256">
        <v>100.65943051406657</v>
      </c>
    </row>
    <row r="4756" spans="2:3" x14ac:dyDescent="0.25">
      <c r="B4756" s="257">
        <v>4693</v>
      </c>
      <c r="C4756" s="256">
        <v>141.54449076434361</v>
      </c>
    </row>
    <row r="4757" spans="2:3" x14ac:dyDescent="0.25">
      <c r="B4757" s="257">
        <v>4694</v>
      </c>
      <c r="C4757" s="256">
        <v>98.572966305392256</v>
      </c>
    </row>
    <row r="4758" spans="2:3" x14ac:dyDescent="0.25">
      <c r="B4758" s="257">
        <v>4695</v>
      </c>
      <c r="C4758" s="256">
        <v>133.07345925785069</v>
      </c>
    </row>
    <row r="4759" spans="2:3" x14ac:dyDescent="0.25">
      <c r="B4759" s="257">
        <v>4696</v>
      </c>
      <c r="C4759" s="256">
        <v>122.13330755328097</v>
      </c>
    </row>
    <row r="4760" spans="2:3" x14ac:dyDescent="0.25">
      <c r="B4760" s="257">
        <v>4697</v>
      </c>
      <c r="C4760" s="256">
        <v>117.28570297415497</v>
      </c>
    </row>
    <row r="4761" spans="2:3" x14ac:dyDescent="0.25">
      <c r="B4761" s="257">
        <v>4698</v>
      </c>
      <c r="C4761" s="256">
        <v>109.73247838630054</v>
      </c>
    </row>
    <row r="4762" spans="2:3" x14ac:dyDescent="0.25">
      <c r="B4762" s="257">
        <v>4699</v>
      </c>
      <c r="C4762" s="256">
        <v>86.638517312351922</v>
      </c>
    </row>
    <row r="4763" spans="2:3" x14ac:dyDescent="0.25">
      <c r="B4763" s="257">
        <v>4700</v>
      </c>
      <c r="C4763" s="256">
        <v>180.87447530173702</v>
      </c>
    </row>
    <row r="4764" spans="2:3" x14ac:dyDescent="0.25">
      <c r="B4764" s="257">
        <v>4701</v>
      </c>
      <c r="C4764" s="256">
        <v>138.31473086999324</v>
      </c>
    </row>
    <row r="4765" spans="2:3" x14ac:dyDescent="0.25">
      <c r="B4765" s="257">
        <v>4702</v>
      </c>
      <c r="C4765" s="256">
        <v>121.99492006588007</v>
      </c>
    </row>
    <row r="4766" spans="2:3" x14ac:dyDescent="0.25">
      <c r="B4766" s="257">
        <v>4703</v>
      </c>
      <c r="C4766" s="256">
        <v>89.551490009113081</v>
      </c>
    </row>
    <row r="4767" spans="2:3" x14ac:dyDescent="0.25">
      <c r="B4767" s="257">
        <v>4704</v>
      </c>
      <c r="C4767" s="256">
        <v>104.95977514390852</v>
      </c>
    </row>
    <row r="4768" spans="2:3" x14ac:dyDescent="0.25">
      <c r="B4768" s="257">
        <v>4705</v>
      </c>
      <c r="C4768" s="256">
        <v>142.13583299170526</v>
      </c>
    </row>
    <row r="4769" spans="2:3" x14ac:dyDescent="0.25">
      <c r="B4769" s="257">
        <v>4706</v>
      </c>
      <c r="C4769" s="256">
        <v>147.87920595240297</v>
      </c>
    </row>
    <row r="4770" spans="2:3" x14ac:dyDescent="0.25">
      <c r="B4770" s="257">
        <v>4707</v>
      </c>
      <c r="C4770" s="256">
        <v>101.02582150066732</v>
      </c>
    </row>
    <row r="4771" spans="2:3" x14ac:dyDescent="0.25">
      <c r="B4771" s="257">
        <v>4708</v>
      </c>
      <c r="C4771" s="256">
        <v>140.94674107905414</v>
      </c>
    </row>
    <row r="4772" spans="2:3" x14ac:dyDescent="0.25">
      <c r="B4772" s="257">
        <v>4709</v>
      </c>
      <c r="C4772" s="256">
        <v>129.60304785910756</v>
      </c>
    </row>
    <row r="4773" spans="2:3" x14ac:dyDescent="0.25">
      <c r="B4773" s="257">
        <v>4710</v>
      </c>
      <c r="C4773" s="256">
        <v>136.79381548102157</v>
      </c>
    </row>
    <row r="4774" spans="2:3" x14ac:dyDescent="0.25">
      <c r="B4774" s="257">
        <v>4711</v>
      </c>
      <c r="C4774" s="256">
        <v>138.92591583836034</v>
      </c>
    </row>
    <row r="4775" spans="2:3" x14ac:dyDescent="0.25">
      <c r="B4775" s="257">
        <v>4712</v>
      </c>
      <c r="C4775" s="256">
        <v>106.27886408291079</v>
      </c>
    </row>
    <row r="4776" spans="2:3" x14ac:dyDescent="0.25">
      <c r="B4776" s="257">
        <v>4713</v>
      </c>
      <c r="C4776" s="256">
        <v>89.239191423574226</v>
      </c>
    </row>
    <row r="4777" spans="2:3" x14ac:dyDescent="0.25">
      <c r="B4777" s="257">
        <v>4714</v>
      </c>
      <c r="C4777" s="256">
        <v>119.68269647042491</v>
      </c>
    </row>
    <row r="4778" spans="2:3" x14ac:dyDescent="0.25">
      <c r="B4778" s="257">
        <v>4715</v>
      </c>
      <c r="C4778" s="256">
        <v>164.8413091641325</v>
      </c>
    </row>
    <row r="4779" spans="2:3" x14ac:dyDescent="0.25">
      <c r="B4779" s="257">
        <v>4716</v>
      </c>
      <c r="C4779" s="256">
        <v>129.84652110816512</v>
      </c>
    </row>
    <row r="4780" spans="2:3" x14ac:dyDescent="0.25">
      <c r="B4780" s="257">
        <v>4717</v>
      </c>
      <c r="C4780" s="256">
        <v>115.58978087062704</v>
      </c>
    </row>
    <row r="4781" spans="2:3" x14ac:dyDescent="0.25">
      <c r="B4781" s="257">
        <v>4718</v>
      </c>
      <c r="C4781" s="256">
        <v>149.03187610207206</v>
      </c>
    </row>
    <row r="4782" spans="2:3" x14ac:dyDescent="0.25">
      <c r="B4782" s="257">
        <v>4719</v>
      </c>
      <c r="C4782" s="256">
        <v>129.60154074295122</v>
      </c>
    </row>
    <row r="4783" spans="2:3" x14ac:dyDescent="0.25">
      <c r="B4783" s="257">
        <v>4720</v>
      </c>
      <c r="C4783" s="256">
        <v>135.29351909512874</v>
      </c>
    </row>
    <row r="4784" spans="2:3" x14ac:dyDescent="0.25">
      <c r="B4784" s="257">
        <v>4721</v>
      </c>
      <c r="C4784" s="256">
        <v>124.33490336434588</v>
      </c>
    </row>
    <row r="4785" spans="2:3" x14ac:dyDescent="0.25">
      <c r="B4785" s="257">
        <v>4722</v>
      </c>
      <c r="C4785" s="256">
        <v>138.9816009113805</v>
      </c>
    </row>
    <row r="4786" spans="2:3" x14ac:dyDescent="0.25">
      <c r="B4786" s="257">
        <v>4723</v>
      </c>
      <c r="C4786" s="256">
        <v>86.224309191549963</v>
      </c>
    </row>
    <row r="4787" spans="2:3" x14ac:dyDescent="0.25">
      <c r="B4787" s="257">
        <v>4724</v>
      </c>
      <c r="C4787" s="256">
        <v>149.42201036534092</v>
      </c>
    </row>
    <row r="4788" spans="2:3" x14ac:dyDescent="0.25">
      <c r="B4788" s="257">
        <v>4725</v>
      </c>
      <c r="C4788" s="256">
        <v>180.55914350750086</v>
      </c>
    </row>
    <row r="4789" spans="2:3" x14ac:dyDescent="0.25">
      <c r="B4789" s="257">
        <v>4726</v>
      </c>
      <c r="C4789" s="256">
        <v>121.9229253998318</v>
      </c>
    </row>
    <row r="4790" spans="2:3" x14ac:dyDescent="0.25">
      <c r="B4790" s="257">
        <v>4727</v>
      </c>
      <c r="C4790" s="256">
        <v>106.35475848593758</v>
      </c>
    </row>
    <row r="4791" spans="2:3" x14ac:dyDescent="0.25">
      <c r="B4791" s="257">
        <v>4728</v>
      </c>
      <c r="C4791" s="256">
        <v>147.5899814226226</v>
      </c>
    </row>
    <row r="4792" spans="2:3" x14ac:dyDescent="0.25">
      <c r="B4792" s="257">
        <v>4729</v>
      </c>
      <c r="C4792" s="256">
        <v>154.80602330400143</v>
      </c>
    </row>
    <row r="4793" spans="2:3" x14ac:dyDescent="0.25">
      <c r="B4793" s="257">
        <v>4730</v>
      </c>
      <c r="C4793" s="256">
        <v>132.89054045975692</v>
      </c>
    </row>
    <row r="4794" spans="2:3" x14ac:dyDescent="0.25">
      <c r="B4794" s="257">
        <v>4731</v>
      </c>
      <c r="C4794" s="256">
        <v>62.275788424771044</v>
      </c>
    </row>
    <row r="4795" spans="2:3" x14ac:dyDescent="0.25">
      <c r="B4795" s="257">
        <v>4732</v>
      </c>
      <c r="C4795" s="256">
        <v>131.45070926629066</v>
      </c>
    </row>
    <row r="4796" spans="2:3" x14ac:dyDescent="0.25">
      <c r="B4796" s="257">
        <v>4733</v>
      </c>
      <c r="C4796" s="256">
        <v>153.41816310518448</v>
      </c>
    </row>
    <row r="4797" spans="2:3" x14ac:dyDescent="0.25">
      <c r="B4797" s="257">
        <v>4734</v>
      </c>
      <c r="C4797" s="256">
        <v>162.48455914832201</v>
      </c>
    </row>
    <row r="4798" spans="2:3" x14ac:dyDescent="0.25">
      <c r="B4798" s="257">
        <v>4735</v>
      </c>
      <c r="C4798" s="256">
        <v>81.766820951055152</v>
      </c>
    </row>
    <row r="4799" spans="2:3" x14ac:dyDescent="0.25">
      <c r="B4799" s="257">
        <v>4736</v>
      </c>
      <c r="C4799" s="256">
        <v>121.51757014906897</v>
      </c>
    </row>
    <row r="4800" spans="2:3" x14ac:dyDescent="0.25">
      <c r="B4800" s="257">
        <v>4737</v>
      </c>
      <c r="C4800" s="256">
        <v>156.17772602808108</v>
      </c>
    </row>
    <row r="4801" spans="2:3" x14ac:dyDescent="0.25">
      <c r="B4801" s="257">
        <v>4738</v>
      </c>
      <c r="C4801" s="256">
        <v>93.302798322805216</v>
      </c>
    </row>
    <row r="4802" spans="2:3" x14ac:dyDescent="0.25">
      <c r="B4802" s="257">
        <v>4739</v>
      </c>
      <c r="C4802" s="256">
        <v>138.68047746833628</v>
      </c>
    </row>
    <row r="4803" spans="2:3" x14ac:dyDescent="0.25">
      <c r="B4803" s="257">
        <v>4740</v>
      </c>
      <c r="C4803" s="256">
        <v>104.35289331283563</v>
      </c>
    </row>
    <row r="4804" spans="2:3" x14ac:dyDescent="0.25">
      <c r="B4804" s="257">
        <v>4741</v>
      </c>
      <c r="C4804" s="256">
        <v>89.599916477610861</v>
      </c>
    </row>
    <row r="4805" spans="2:3" x14ac:dyDescent="0.25">
      <c r="B4805" s="257">
        <v>4742</v>
      </c>
      <c r="C4805" s="256">
        <v>143.35674038569368</v>
      </c>
    </row>
    <row r="4806" spans="2:3" x14ac:dyDescent="0.25">
      <c r="B4806" s="257">
        <v>4743</v>
      </c>
      <c r="C4806" s="256">
        <v>100.38903210665708</v>
      </c>
    </row>
    <row r="4807" spans="2:3" x14ac:dyDescent="0.25">
      <c r="B4807" s="257">
        <v>4744</v>
      </c>
      <c r="C4807" s="256">
        <v>134.22892584620098</v>
      </c>
    </row>
    <row r="4808" spans="2:3" x14ac:dyDescent="0.25">
      <c r="B4808" s="257">
        <v>4745</v>
      </c>
      <c r="C4808" s="256">
        <v>180.22248664984207</v>
      </c>
    </row>
    <row r="4809" spans="2:3" x14ac:dyDescent="0.25">
      <c r="B4809" s="257">
        <v>4746</v>
      </c>
      <c r="C4809" s="256">
        <v>126.8015348580003</v>
      </c>
    </row>
    <row r="4810" spans="2:3" x14ac:dyDescent="0.25">
      <c r="B4810" s="257">
        <v>4747</v>
      </c>
      <c r="C4810" s="256">
        <v>166.71500682792831</v>
      </c>
    </row>
    <row r="4811" spans="2:3" x14ac:dyDescent="0.25">
      <c r="B4811" s="257">
        <v>4748</v>
      </c>
      <c r="C4811" s="256">
        <v>132.43178512127079</v>
      </c>
    </row>
    <row r="4812" spans="2:3" x14ac:dyDescent="0.25">
      <c r="B4812" s="257">
        <v>4749</v>
      </c>
      <c r="C4812" s="256">
        <v>113.86319422982525</v>
      </c>
    </row>
    <row r="4813" spans="2:3" x14ac:dyDescent="0.25">
      <c r="B4813" s="257">
        <v>4750</v>
      </c>
      <c r="C4813" s="256">
        <v>179.17882409602583</v>
      </c>
    </row>
    <row r="4814" spans="2:3" x14ac:dyDescent="0.25">
      <c r="B4814" s="257">
        <v>4751</v>
      </c>
      <c r="C4814" s="256">
        <v>124.21673527482731</v>
      </c>
    </row>
    <row r="4815" spans="2:3" x14ac:dyDescent="0.25">
      <c r="B4815" s="257">
        <v>4752</v>
      </c>
      <c r="C4815" s="256">
        <v>126.00229004702983</v>
      </c>
    </row>
    <row r="4816" spans="2:3" x14ac:dyDescent="0.25">
      <c r="B4816" s="257">
        <v>4753</v>
      </c>
      <c r="C4816" s="256">
        <v>97.080130747288763</v>
      </c>
    </row>
    <row r="4817" spans="2:3" x14ac:dyDescent="0.25">
      <c r="B4817" s="257">
        <v>4754</v>
      </c>
      <c r="C4817" s="256">
        <v>76.905181862883751</v>
      </c>
    </row>
    <row r="4818" spans="2:3" x14ac:dyDescent="0.25">
      <c r="B4818" s="257">
        <v>4755</v>
      </c>
      <c r="C4818" s="256">
        <v>107.34883966179497</v>
      </c>
    </row>
    <row r="4819" spans="2:3" x14ac:dyDescent="0.25">
      <c r="B4819" s="257">
        <v>4756</v>
      </c>
      <c r="C4819" s="256">
        <v>102.61018663833798</v>
      </c>
    </row>
    <row r="4820" spans="2:3" x14ac:dyDescent="0.25">
      <c r="B4820" s="257">
        <v>4757</v>
      </c>
      <c r="C4820" s="256">
        <v>139.18033591017976</v>
      </c>
    </row>
    <row r="4821" spans="2:3" x14ac:dyDescent="0.25">
      <c r="B4821" s="257">
        <v>4758</v>
      </c>
      <c r="C4821" s="256">
        <v>155.63890470761766</v>
      </c>
    </row>
    <row r="4822" spans="2:3" x14ac:dyDescent="0.25">
      <c r="B4822" s="257">
        <v>4759</v>
      </c>
      <c r="C4822" s="256">
        <v>114.83238315469886</v>
      </c>
    </row>
    <row r="4823" spans="2:3" x14ac:dyDescent="0.25">
      <c r="B4823" s="257">
        <v>4760</v>
      </c>
      <c r="C4823" s="256">
        <v>98.045972260698221</v>
      </c>
    </row>
    <row r="4824" spans="2:3" x14ac:dyDescent="0.25">
      <c r="B4824" s="257">
        <v>4761</v>
      </c>
      <c r="C4824" s="256">
        <v>103.35344877817008</v>
      </c>
    </row>
    <row r="4825" spans="2:3" x14ac:dyDescent="0.25">
      <c r="B4825" s="257">
        <v>4762</v>
      </c>
      <c r="C4825" s="256">
        <v>138.37187443520403</v>
      </c>
    </row>
    <row r="4826" spans="2:3" x14ac:dyDescent="0.25">
      <c r="B4826" s="257">
        <v>4763</v>
      </c>
      <c r="C4826" s="256">
        <v>173.17654287368214</v>
      </c>
    </row>
    <row r="4827" spans="2:3" x14ac:dyDescent="0.25">
      <c r="B4827" s="257">
        <v>4764</v>
      </c>
      <c r="C4827" s="256">
        <v>124.45603132918501</v>
      </c>
    </row>
    <row r="4828" spans="2:3" x14ac:dyDescent="0.25">
      <c r="B4828" s="257">
        <v>4765</v>
      </c>
      <c r="C4828" s="256">
        <v>120.51469449131152</v>
      </c>
    </row>
    <row r="4829" spans="2:3" x14ac:dyDescent="0.25">
      <c r="B4829" s="257">
        <v>4766</v>
      </c>
      <c r="C4829" s="256">
        <v>125.24312597246977</v>
      </c>
    </row>
    <row r="4830" spans="2:3" x14ac:dyDescent="0.25">
      <c r="B4830" s="257">
        <v>4767</v>
      </c>
      <c r="C4830" s="256">
        <v>72.13422281526671</v>
      </c>
    </row>
    <row r="4831" spans="2:3" x14ac:dyDescent="0.25">
      <c r="B4831" s="257">
        <v>4768</v>
      </c>
      <c r="C4831" s="256">
        <v>138.44264463334756</v>
      </c>
    </row>
    <row r="4832" spans="2:3" x14ac:dyDescent="0.25">
      <c r="B4832" s="257">
        <v>4769</v>
      </c>
      <c r="C4832" s="256">
        <v>139.03915379242287</v>
      </c>
    </row>
    <row r="4833" spans="2:3" x14ac:dyDescent="0.25">
      <c r="B4833" s="257">
        <v>4770</v>
      </c>
      <c r="C4833" s="256">
        <v>125.41486346538318</v>
      </c>
    </row>
    <row r="4834" spans="2:3" x14ac:dyDescent="0.25">
      <c r="B4834" s="257">
        <v>4771</v>
      </c>
      <c r="C4834" s="256">
        <v>108.15508121386044</v>
      </c>
    </row>
    <row r="4835" spans="2:3" x14ac:dyDescent="0.25">
      <c r="B4835" s="257">
        <v>4772</v>
      </c>
      <c r="C4835" s="256">
        <v>106.53998138748797</v>
      </c>
    </row>
    <row r="4836" spans="2:3" x14ac:dyDescent="0.25">
      <c r="B4836" s="257">
        <v>4773</v>
      </c>
      <c r="C4836" s="256">
        <v>133.98316543490262</v>
      </c>
    </row>
    <row r="4837" spans="2:3" x14ac:dyDescent="0.25">
      <c r="B4837" s="257">
        <v>4774</v>
      </c>
      <c r="C4837" s="256">
        <v>156.85280033861207</v>
      </c>
    </row>
    <row r="4838" spans="2:3" x14ac:dyDescent="0.25">
      <c r="B4838" s="257">
        <v>4775</v>
      </c>
      <c r="C4838" s="256">
        <v>114.41793975417887</v>
      </c>
    </row>
    <row r="4839" spans="2:3" x14ac:dyDescent="0.25">
      <c r="B4839" s="257">
        <v>4776</v>
      </c>
      <c r="C4839" s="256">
        <v>140.37092974558072</v>
      </c>
    </row>
    <row r="4840" spans="2:3" x14ac:dyDescent="0.25">
      <c r="B4840" s="257">
        <v>4777</v>
      </c>
      <c r="C4840" s="256">
        <v>132.83234232860536</v>
      </c>
    </row>
    <row r="4841" spans="2:3" x14ac:dyDescent="0.25">
      <c r="B4841" s="257">
        <v>4778</v>
      </c>
      <c r="C4841" s="256">
        <v>67.102443993316967</v>
      </c>
    </row>
    <row r="4842" spans="2:3" x14ac:dyDescent="0.25">
      <c r="B4842" s="257">
        <v>4779</v>
      </c>
      <c r="C4842" s="256">
        <v>91.221470390573245</v>
      </c>
    </row>
    <row r="4843" spans="2:3" x14ac:dyDescent="0.25">
      <c r="B4843" s="257">
        <v>4780</v>
      </c>
      <c r="C4843" s="256">
        <v>153.71138842685585</v>
      </c>
    </row>
    <row r="4844" spans="2:3" x14ac:dyDescent="0.25">
      <c r="B4844" s="257">
        <v>4781</v>
      </c>
      <c r="C4844" s="256">
        <v>147.54562220405145</v>
      </c>
    </row>
    <row r="4845" spans="2:3" x14ac:dyDescent="0.25">
      <c r="B4845" s="257">
        <v>4782</v>
      </c>
      <c r="C4845" s="256">
        <v>112.1233564815365</v>
      </c>
    </row>
    <row r="4846" spans="2:3" x14ac:dyDescent="0.25">
      <c r="B4846" s="257">
        <v>4783</v>
      </c>
      <c r="C4846" s="256">
        <v>122.69198389535055</v>
      </c>
    </row>
    <row r="4847" spans="2:3" x14ac:dyDescent="0.25">
      <c r="B4847" s="257">
        <v>4784</v>
      </c>
      <c r="C4847" s="256">
        <v>110.14229017686674</v>
      </c>
    </row>
    <row r="4848" spans="2:3" x14ac:dyDescent="0.25">
      <c r="B4848" s="257">
        <v>4785</v>
      </c>
      <c r="C4848" s="256">
        <v>121.5354584057102</v>
      </c>
    </row>
    <row r="4849" spans="2:3" x14ac:dyDescent="0.25">
      <c r="B4849" s="257">
        <v>4786</v>
      </c>
      <c r="C4849" s="256">
        <v>111.60338663027184</v>
      </c>
    </row>
    <row r="4850" spans="2:3" x14ac:dyDescent="0.25">
      <c r="B4850" s="257">
        <v>4787</v>
      </c>
      <c r="C4850" s="256">
        <v>115.53007192424259</v>
      </c>
    </row>
    <row r="4851" spans="2:3" x14ac:dyDescent="0.25">
      <c r="B4851" s="257">
        <v>4788</v>
      </c>
      <c r="C4851" s="256">
        <v>145.11218194233226</v>
      </c>
    </row>
    <row r="4852" spans="2:3" x14ac:dyDescent="0.25">
      <c r="B4852" s="257">
        <v>4789</v>
      </c>
      <c r="C4852" s="256">
        <v>143.27149971252541</v>
      </c>
    </row>
    <row r="4853" spans="2:3" x14ac:dyDescent="0.25">
      <c r="B4853" s="257">
        <v>4790</v>
      </c>
      <c r="C4853" s="256">
        <v>150.25346278171932</v>
      </c>
    </row>
    <row r="4854" spans="2:3" x14ac:dyDescent="0.25">
      <c r="B4854" s="257">
        <v>4791</v>
      </c>
      <c r="C4854" s="256">
        <v>88.385429099423135</v>
      </c>
    </row>
    <row r="4855" spans="2:3" x14ac:dyDescent="0.25">
      <c r="B4855" s="257">
        <v>4792</v>
      </c>
      <c r="C4855" s="256">
        <v>112.71863295176404</v>
      </c>
    </row>
    <row r="4856" spans="2:3" x14ac:dyDescent="0.25">
      <c r="B4856" s="257">
        <v>4793</v>
      </c>
      <c r="C4856" s="256">
        <v>163.00559233018873</v>
      </c>
    </row>
    <row r="4857" spans="2:3" x14ac:dyDescent="0.25">
      <c r="B4857" s="257">
        <v>4794</v>
      </c>
      <c r="C4857" s="256">
        <v>143.85520403108865</v>
      </c>
    </row>
    <row r="4858" spans="2:3" x14ac:dyDescent="0.25">
      <c r="B4858" s="257">
        <v>4795</v>
      </c>
      <c r="C4858" s="256">
        <v>66.585150278603038</v>
      </c>
    </row>
    <row r="4859" spans="2:3" x14ac:dyDescent="0.25">
      <c r="B4859" s="257">
        <v>4796</v>
      </c>
      <c r="C4859" s="256">
        <v>171.56120183579117</v>
      </c>
    </row>
    <row r="4860" spans="2:3" x14ac:dyDescent="0.25">
      <c r="B4860" s="257">
        <v>4797</v>
      </c>
      <c r="C4860" s="256">
        <v>127.95470782506116</v>
      </c>
    </row>
    <row r="4861" spans="2:3" x14ac:dyDescent="0.25">
      <c r="B4861" s="257">
        <v>4798</v>
      </c>
      <c r="C4861" s="256">
        <v>164.47738743944805</v>
      </c>
    </row>
    <row r="4862" spans="2:3" x14ac:dyDescent="0.25">
      <c r="B4862" s="257">
        <v>4799</v>
      </c>
      <c r="C4862" s="256">
        <v>128.94873405835395</v>
      </c>
    </row>
    <row r="4863" spans="2:3" x14ac:dyDescent="0.25">
      <c r="B4863" s="257">
        <v>4800</v>
      </c>
      <c r="C4863" s="256">
        <v>110.64331163321904</v>
      </c>
    </row>
    <row r="4864" spans="2:3" x14ac:dyDescent="0.25">
      <c r="B4864" s="257">
        <v>4801</v>
      </c>
      <c r="C4864" s="256">
        <v>138.78176552385182</v>
      </c>
    </row>
    <row r="4865" spans="2:3" x14ac:dyDescent="0.25">
      <c r="B4865" s="257">
        <v>4802</v>
      </c>
      <c r="C4865" s="256">
        <v>148.53421703940586</v>
      </c>
    </row>
    <row r="4866" spans="2:3" x14ac:dyDescent="0.25">
      <c r="B4866" s="257">
        <v>4803</v>
      </c>
      <c r="C4866" s="256">
        <v>99.162263575595134</v>
      </c>
    </row>
    <row r="4867" spans="2:3" x14ac:dyDescent="0.25">
      <c r="B4867" s="257">
        <v>4804</v>
      </c>
      <c r="C4867" s="256">
        <v>143.66960452879184</v>
      </c>
    </row>
    <row r="4868" spans="2:3" x14ac:dyDescent="0.25">
      <c r="B4868" s="257">
        <v>4805</v>
      </c>
      <c r="C4868" s="256">
        <v>98.942048401566666</v>
      </c>
    </row>
    <row r="4869" spans="2:3" x14ac:dyDescent="0.25">
      <c r="B4869" s="257">
        <v>4806</v>
      </c>
      <c r="C4869" s="256">
        <v>139.6907365938211</v>
      </c>
    </row>
    <row r="4870" spans="2:3" x14ac:dyDescent="0.25">
      <c r="B4870" s="257">
        <v>4807</v>
      </c>
      <c r="C4870" s="256">
        <v>100.8120043412558</v>
      </c>
    </row>
    <row r="4871" spans="2:3" x14ac:dyDescent="0.25">
      <c r="B4871" s="257">
        <v>4808</v>
      </c>
      <c r="C4871" s="256">
        <v>114.78805479658585</v>
      </c>
    </row>
    <row r="4872" spans="2:3" x14ac:dyDescent="0.25">
      <c r="B4872" s="257">
        <v>4809</v>
      </c>
      <c r="C4872" s="256">
        <v>100.00893263818769</v>
      </c>
    </row>
    <row r="4873" spans="2:3" x14ac:dyDescent="0.25">
      <c r="B4873" s="257">
        <v>4810</v>
      </c>
      <c r="C4873" s="256">
        <v>142.12051204292189</v>
      </c>
    </row>
    <row r="4874" spans="2:3" x14ac:dyDescent="0.25">
      <c r="B4874" s="257">
        <v>4811</v>
      </c>
      <c r="C4874" s="256">
        <v>95.22492213686013</v>
      </c>
    </row>
    <row r="4875" spans="2:3" x14ac:dyDescent="0.25">
      <c r="B4875" s="257">
        <v>4812</v>
      </c>
      <c r="C4875" s="256">
        <v>104.03081898904961</v>
      </c>
    </row>
    <row r="4876" spans="2:3" x14ac:dyDescent="0.25">
      <c r="B4876" s="257">
        <v>4813</v>
      </c>
      <c r="C4876" s="256">
        <v>116.17942925197517</v>
      </c>
    </row>
    <row r="4877" spans="2:3" x14ac:dyDescent="0.25">
      <c r="B4877" s="257">
        <v>4814</v>
      </c>
      <c r="C4877" s="256">
        <v>111.03514308136261</v>
      </c>
    </row>
    <row r="4878" spans="2:3" x14ac:dyDescent="0.25">
      <c r="B4878" s="257">
        <v>4815</v>
      </c>
      <c r="C4878" s="256">
        <v>144.31486071821234</v>
      </c>
    </row>
    <row r="4879" spans="2:3" x14ac:dyDescent="0.25">
      <c r="B4879" s="257">
        <v>4816</v>
      </c>
      <c r="C4879" s="256">
        <v>145.81484662510192</v>
      </c>
    </row>
    <row r="4880" spans="2:3" x14ac:dyDescent="0.25">
      <c r="B4880" s="257">
        <v>4817</v>
      </c>
      <c r="C4880" s="256">
        <v>118.22190453741791</v>
      </c>
    </row>
    <row r="4881" spans="2:3" x14ac:dyDescent="0.25">
      <c r="B4881" s="257">
        <v>4818</v>
      </c>
      <c r="C4881" s="256">
        <v>83.555026250931022</v>
      </c>
    </row>
    <row r="4882" spans="2:3" x14ac:dyDescent="0.25">
      <c r="B4882" s="257">
        <v>4819</v>
      </c>
      <c r="C4882" s="256">
        <v>179.34564160749707</v>
      </c>
    </row>
    <row r="4883" spans="2:3" x14ac:dyDescent="0.25">
      <c r="B4883" s="257">
        <v>4820</v>
      </c>
      <c r="C4883" s="256">
        <v>77.354030274024495</v>
      </c>
    </row>
    <row r="4884" spans="2:3" x14ac:dyDescent="0.25">
      <c r="B4884" s="257">
        <v>4821</v>
      </c>
      <c r="C4884" s="256">
        <v>101.50868465299014</v>
      </c>
    </row>
    <row r="4885" spans="2:3" x14ac:dyDescent="0.25">
      <c r="B4885" s="257">
        <v>4822</v>
      </c>
      <c r="C4885" s="256">
        <v>136.86072879262173</v>
      </c>
    </row>
    <row r="4886" spans="2:3" x14ac:dyDescent="0.25">
      <c r="B4886" s="257">
        <v>4823</v>
      </c>
      <c r="C4886" s="256">
        <v>89.754451559129862</v>
      </c>
    </row>
    <row r="4887" spans="2:3" x14ac:dyDescent="0.25">
      <c r="B4887" s="257">
        <v>4824</v>
      </c>
      <c r="C4887" s="256">
        <v>175.40581215171585</v>
      </c>
    </row>
    <row r="4888" spans="2:3" x14ac:dyDescent="0.25">
      <c r="B4888" s="257">
        <v>4825</v>
      </c>
      <c r="C4888" s="256">
        <v>123.35732520821199</v>
      </c>
    </row>
    <row r="4889" spans="2:3" x14ac:dyDescent="0.25">
      <c r="B4889" s="257">
        <v>4826</v>
      </c>
      <c r="C4889" s="256">
        <v>121.26262040588911</v>
      </c>
    </row>
    <row r="4890" spans="2:3" x14ac:dyDescent="0.25">
      <c r="B4890" s="257">
        <v>4827</v>
      </c>
      <c r="C4890" s="256">
        <v>109.24805801873029</v>
      </c>
    </row>
    <row r="4891" spans="2:3" x14ac:dyDescent="0.25">
      <c r="B4891" s="257">
        <v>4828</v>
      </c>
      <c r="C4891" s="256">
        <v>155.72545586843154</v>
      </c>
    </row>
    <row r="4892" spans="2:3" x14ac:dyDescent="0.25">
      <c r="B4892" s="257">
        <v>4829</v>
      </c>
      <c r="C4892" s="256">
        <v>116.11749564407478</v>
      </c>
    </row>
    <row r="4893" spans="2:3" x14ac:dyDescent="0.25">
      <c r="B4893" s="257">
        <v>4830</v>
      </c>
      <c r="C4893" s="256">
        <v>81.113864218937351</v>
      </c>
    </row>
    <row r="4894" spans="2:3" x14ac:dyDescent="0.25">
      <c r="B4894" s="257">
        <v>4831</v>
      </c>
      <c r="C4894" s="256">
        <v>146.54849547123487</v>
      </c>
    </row>
    <row r="4895" spans="2:3" x14ac:dyDescent="0.25">
      <c r="B4895" s="257">
        <v>4832</v>
      </c>
      <c r="C4895" s="256">
        <v>127.16460718888696</v>
      </c>
    </row>
    <row r="4896" spans="2:3" x14ac:dyDescent="0.25">
      <c r="B4896" s="257">
        <v>4833</v>
      </c>
      <c r="C4896" s="256">
        <v>82.49457326086744</v>
      </c>
    </row>
    <row r="4897" spans="2:3" x14ac:dyDescent="0.25">
      <c r="B4897" s="257">
        <v>4834</v>
      </c>
      <c r="C4897" s="256">
        <v>98.70053389851482</v>
      </c>
    </row>
    <row r="4898" spans="2:3" x14ac:dyDescent="0.25">
      <c r="B4898" s="257">
        <v>4835</v>
      </c>
      <c r="C4898" s="256">
        <v>111.74739984462259</v>
      </c>
    </row>
    <row r="4899" spans="2:3" x14ac:dyDescent="0.25">
      <c r="B4899" s="257">
        <v>4836</v>
      </c>
      <c r="C4899" s="256">
        <v>135.65977916552964</v>
      </c>
    </row>
    <row r="4900" spans="2:3" x14ac:dyDescent="0.25">
      <c r="B4900" s="257">
        <v>4837</v>
      </c>
      <c r="C4900" s="256">
        <v>68.200622000680568</v>
      </c>
    </row>
    <row r="4901" spans="2:3" x14ac:dyDescent="0.25">
      <c r="B4901" s="257">
        <v>4838</v>
      </c>
      <c r="C4901" s="256">
        <v>105.24867374127845</v>
      </c>
    </row>
    <row r="4902" spans="2:3" x14ac:dyDescent="0.25">
      <c r="B4902" s="257">
        <v>4839</v>
      </c>
      <c r="C4902" s="256">
        <v>153.21768050728576</v>
      </c>
    </row>
    <row r="4903" spans="2:3" x14ac:dyDescent="0.25">
      <c r="B4903" s="257">
        <v>4840</v>
      </c>
      <c r="C4903" s="256">
        <v>90.926213500532299</v>
      </c>
    </row>
    <row r="4904" spans="2:3" x14ac:dyDescent="0.25">
      <c r="B4904" s="257">
        <v>4841</v>
      </c>
      <c r="C4904" s="256">
        <v>159.02819645183882</v>
      </c>
    </row>
    <row r="4905" spans="2:3" x14ac:dyDescent="0.25">
      <c r="B4905" s="257">
        <v>4842</v>
      </c>
      <c r="C4905" s="256">
        <v>121.22287571896649</v>
      </c>
    </row>
    <row r="4906" spans="2:3" x14ac:dyDescent="0.25">
      <c r="B4906" s="257">
        <v>4843</v>
      </c>
      <c r="C4906" s="256">
        <v>112.67903966889875</v>
      </c>
    </row>
    <row r="4907" spans="2:3" x14ac:dyDescent="0.25">
      <c r="B4907" s="257">
        <v>4844</v>
      </c>
      <c r="C4907" s="256">
        <v>97.723051701926067</v>
      </c>
    </row>
    <row r="4908" spans="2:3" x14ac:dyDescent="0.25">
      <c r="B4908" s="257">
        <v>4845</v>
      </c>
      <c r="C4908" s="256">
        <v>136.16984818686342</v>
      </c>
    </row>
    <row r="4909" spans="2:3" x14ac:dyDescent="0.25">
      <c r="B4909" s="257">
        <v>4846</v>
      </c>
      <c r="C4909" s="256">
        <v>63.824077687308254</v>
      </c>
    </row>
    <row r="4910" spans="2:3" x14ac:dyDescent="0.25">
      <c r="B4910" s="257">
        <v>4847</v>
      </c>
      <c r="C4910" s="256">
        <v>112.17044347395743</v>
      </c>
    </row>
    <row r="4911" spans="2:3" x14ac:dyDescent="0.25">
      <c r="B4911" s="257">
        <v>4848</v>
      </c>
      <c r="C4911" s="256">
        <v>102.73162579613488</v>
      </c>
    </row>
    <row r="4912" spans="2:3" x14ac:dyDescent="0.25">
      <c r="B4912" s="257">
        <v>4849</v>
      </c>
      <c r="C4912" s="256">
        <v>117.18459387934934</v>
      </c>
    </row>
    <row r="4913" spans="2:3" x14ac:dyDescent="0.25">
      <c r="B4913" s="257">
        <v>4850</v>
      </c>
      <c r="C4913" s="256">
        <v>135.70425134019956</v>
      </c>
    </row>
    <row r="4914" spans="2:3" x14ac:dyDescent="0.25">
      <c r="B4914" s="257">
        <v>4851</v>
      </c>
      <c r="C4914" s="256">
        <v>126.69948780083233</v>
      </c>
    </row>
    <row r="4915" spans="2:3" x14ac:dyDescent="0.25">
      <c r="B4915" s="257">
        <v>4852</v>
      </c>
      <c r="C4915" s="256">
        <v>141.94494739497819</v>
      </c>
    </row>
    <row r="4916" spans="2:3" x14ac:dyDescent="0.25">
      <c r="B4916" s="257">
        <v>4853</v>
      </c>
      <c r="C4916" s="256">
        <v>132.68399146456375</v>
      </c>
    </row>
    <row r="4917" spans="2:3" x14ac:dyDescent="0.25">
      <c r="B4917" s="257">
        <v>4854</v>
      </c>
      <c r="C4917" s="256">
        <v>119.62123703462345</v>
      </c>
    </row>
    <row r="4918" spans="2:3" x14ac:dyDescent="0.25">
      <c r="B4918" s="257">
        <v>4855</v>
      </c>
      <c r="C4918" s="256">
        <v>92.520419235981819</v>
      </c>
    </row>
    <row r="4919" spans="2:3" x14ac:dyDescent="0.25">
      <c r="B4919" s="257">
        <v>4856</v>
      </c>
      <c r="C4919" s="256">
        <v>154.99854525107253</v>
      </c>
    </row>
    <row r="4920" spans="2:3" x14ac:dyDescent="0.25">
      <c r="B4920" s="257">
        <v>4857</v>
      </c>
      <c r="C4920" s="256">
        <v>115.87558628608215</v>
      </c>
    </row>
    <row r="4921" spans="2:3" x14ac:dyDescent="0.25">
      <c r="B4921" s="257">
        <v>4858</v>
      </c>
      <c r="C4921" s="256">
        <v>91.253969477930383</v>
      </c>
    </row>
    <row r="4922" spans="2:3" x14ac:dyDescent="0.25">
      <c r="B4922" s="257">
        <v>4859</v>
      </c>
      <c r="C4922" s="256">
        <v>117.12803210829188</v>
      </c>
    </row>
    <row r="4923" spans="2:3" x14ac:dyDescent="0.25">
      <c r="B4923" s="257">
        <v>4860</v>
      </c>
      <c r="C4923" s="256">
        <v>121.48652021981158</v>
      </c>
    </row>
    <row r="4924" spans="2:3" x14ac:dyDescent="0.25">
      <c r="B4924" s="257">
        <v>4861</v>
      </c>
      <c r="C4924" s="256">
        <v>109.61389926461217</v>
      </c>
    </row>
    <row r="4925" spans="2:3" x14ac:dyDescent="0.25">
      <c r="B4925" s="257">
        <v>4862</v>
      </c>
      <c r="C4925" s="256">
        <v>111.02698187598665</v>
      </c>
    </row>
    <row r="4926" spans="2:3" x14ac:dyDescent="0.25">
      <c r="B4926" s="257">
        <v>4863</v>
      </c>
      <c r="C4926" s="256">
        <v>99.606516156855122</v>
      </c>
    </row>
    <row r="4927" spans="2:3" x14ac:dyDescent="0.25">
      <c r="B4927" s="257">
        <v>4864</v>
      </c>
      <c r="C4927" s="256">
        <v>130.04158330603371</v>
      </c>
    </row>
    <row r="4928" spans="2:3" x14ac:dyDescent="0.25">
      <c r="B4928" s="257">
        <v>4865</v>
      </c>
      <c r="C4928" s="256">
        <v>123.27675899140816</v>
      </c>
    </row>
    <row r="4929" spans="2:3" x14ac:dyDescent="0.25">
      <c r="B4929" s="257">
        <v>4866</v>
      </c>
      <c r="C4929" s="256">
        <v>73.780934861924692</v>
      </c>
    </row>
    <row r="4930" spans="2:3" x14ac:dyDescent="0.25">
      <c r="B4930" s="257">
        <v>4867</v>
      </c>
      <c r="C4930" s="256">
        <v>151.30488242626524</v>
      </c>
    </row>
    <row r="4931" spans="2:3" x14ac:dyDescent="0.25">
      <c r="B4931" s="257">
        <v>4868</v>
      </c>
      <c r="C4931" s="256">
        <v>121.73441621117362</v>
      </c>
    </row>
    <row r="4932" spans="2:3" x14ac:dyDescent="0.25">
      <c r="B4932" s="257">
        <v>4869</v>
      </c>
      <c r="C4932" s="256">
        <v>127.60139822902948</v>
      </c>
    </row>
    <row r="4933" spans="2:3" x14ac:dyDescent="0.25">
      <c r="B4933" s="257">
        <v>4870</v>
      </c>
      <c r="C4933" s="256">
        <v>127.85450779066977</v>
      </c>
    </row>
    <row r="4934" spans="2:3" x14ac:dyDescent="0.25">
      <c r="B4934" s="257">
        <v>4871</v>
      </c>
      <c r="C4934" s="256">
        <v>189.15502082425175</v>
      </c>
    </row>
    <row r="4935" spans="2:3" x14ac:dyDescent="0.25">
      <c r="B4935" s="257">
        <v>4872</v>
      </c>
      <c r="C4935" s="256">
        <v>75.856633152420471</v>
      </c>
    </row>
    <row r="4936" spans="2:3" x14ac:dyDescent="0.25">
      <c r="B4936" s="257">
        <v>4873</v>
      </c>
      <c r="C4936" s="256">
        <v>134.19893418481479</v>
      </c>
    </row>
    <row r="4937" spans="2:3" x14ac:dyDescent="0.25">
      <c r="B4937" s="257">
        <v>4874</v>
      </c>
      <c r="C4937" s="256">
        <v>134.02647112449691</v>
      </c>
    </row>
    <row r="4938" spans="2:3" x14ac:dyDescent="0.25">
      <c r="B4938" s="257">
        <v>4875</v>
      </c>
      <c r="C4938" s="256">
        <v>90.002952893326082</v>
      </c>
    </row>
    <row r="4939" spans="2:3" x14ac:dyDescent="0.25">
      <c r="B4939" s="257">
        <v>4876</v>
      </c>
      <c r="C4939" s="256">
        <v>98.588204943165678</v>
      </c>
    </row>
    <row r="4940" spans="2:3" x14ac:dyDescent="0.25">
      <c r="B4940" s="257">
        <v>4877</v>
      </c>
      <c r="C4940" s="256">
        <v>134.22418450156849</v>
      </c>
    </row>
    <row r="4941" spans="2:3" x14ac:dyDescent="0.25">
      <c r="B4941" s="257">
        <v>4878</v>
      </c>
      <c r="C4941" s="256">
        <v>169.19125182540205</v>
      </c>
    </row>
    <row r="4942" spans="2:3" x14ac:dyDescent="0.25">
      <c r="B4942" s="257">
        <v>4879</v>
      </c>
      <c r="C4942" s="256">
        <v>129.68414063179426</v>
      </c>
    </row>
    <row r="4943" spans="2:3" x14ac:dyDescent="0.25">
      <c r="B4943" s="257">
        <v>4880</v>
      </c>
      <c r="C4943" s="256">
        <v>130.21795881758183</v>
      </c>
    </row>
    <row r="4944" spans="2:3" x14ac:dyDescent="0.25">
      <c r="B4944" s="257">
        <v>4881</v>
      </c>
      <c r="C4944" s="256">
        <v>156.60787156634905</v>
      </c>
    </row>
    <row r="4945" spans="2:3" x14ac:dyDescent="0.25">
      <c r="B4945" s="257">
        <v>4882</v>
      </c>
      <c r="C4945" s="256">
        <v>77.388745899053589</v>
      </c>
    </row>
    <row r="4946" spans="2:3" x14ac:dyDescent="0.25">
      <c r="B4946" s="257">
        <v>4883</v>
      </c>
      <c r="C4946" s="256">
        <v>125.50829407491739</v>
      </c>
    </row>
    <row r="4947" spans="2:3" x14ac:dyDescent="0.25">
      <c r="B4947" s="257">
        <v>4884</v>
      </c>
      <c r="C4947" s="256">
        <v>103.75576181728796</v>
      </c>
    </row>
    <row r="4948" spans="2:3" x14ac:dyDescent="0.25">
      <c r="B4948" s="257">
        <v>4885</v>
      </c>
      <c r="C4948" s="256">
        <v>135.27249576483757</v>
      </c>
    </row>
    <row r="4949" spans="2:3" x14ac:dyDescent="0.25">
      <c r="B4949" s="257">
        <v>4886</v>
      </c>
      <c r="C4949" s="256">
        <v>158.53862220226017</v>
      </c>
    </row>
    <row r="4950" spans="2:3" x14ac:dyDescent="0.25">
      <c r="B4950" s="257">
        <v>4887</v>
      </c>
      <c r="C4950" s="256">
        <v>90.000272441000305</v>
      </c>
    </row>
    <row r="4951" spans="2:3" x14ac:dyDescent="0.25">
      <c r="B4951" s="257">
        <v>4888</v>
      </c>
      <c r="C4951" s="256">
        <v>174.09605914983314</v>
      </c>
    </row>
    <row r="4952" spans="2:3" x14ac:dyDescent="0.25">
      <c r="B4952" s="257">
        <v>4889</v>
      </c>
      <c r="C4952" s="256">
        <v>98.670827769258253</v>
      </c>
    </row>
    <row r="4953" spans="2:3" x14ac:dyDescent="0.25">
      <c r="B4953" s="257">
        <v>4890</v>
      </c>
      <c r="C4953" s="256">
        <v>82.375921874204749</v>
      </c>
    </row>
    <row r="4954" spans="2:3" x14ac:dyDescent="0.25">
      <c r="B4954" s="257">
        <v>4891</v>
      </c>
      <c r="C4954" s="256">
        <v>187.9952644243516</v>
      </c>
    </row>
    <row r="4955" spans="2:3" x14ac:dyDescent="0.25">
      <c r="B4955" s="257">
        <v>4892</v>
      </c>
      <c r="C4955" s="256">
        <v>98.45342217296853</v>
      </c>
    </row>
    <row r="4956" spans="2:3" x14ac:dyDescent="0.25">
      <c r="B4956" s="257">
        <v>4893</v>
      </c>
      <c r="C4956" s="256">
        <v>149.52165914321446</v>
      </c>
    </row>
    <row r="4957" spans="2:3" x14ac:dyDescent="0.25">
      <c r="B4957" s="257">
        <v>4894</v>
      </c>
      <c r="C4957" s="256">
        <v>105.1052361047216</v>
      </c>
    </row>
    <row r="4958" spans="2:3" x14ac:dyDescent="0.25">
      <c r="B4958" s="257">
        <v>4895</v>
      </c>
      <c r="C4958" s="256">
        <v>122.71776749852083</v>
      </c>
    </row>
    <row r="4959" spans="2:3" x14ac:dyDescent="0.25">
      <c r="B4959" s="257">
        <v>4896</v>
      </c>
      <c r="C4959" s="256">
        <v>99.326058088809773</v>
      </c>
    </row>
    <row r="4960" spans="2:3" x14ac:dyDescent="0.25">
      <c r="B4960" s="257">
        <v>4897</v>
      </c>
      <c r="C4960" s="256">
        <v>109.53982064657721</v>
      </c>
    </row>
    <row r="4961" spans="2:3" x14ac:dyDescent="0.25">
      <c r="B4961" s="257">
        <v>4898</v>
      </c>
      <c r="C4961" s="256">
        <v>109.42728658059031</v>
      </c>
    </row>
    <row r="4962" spans="2:3" x14ac:dyDescent="0.25">
      <c r="B4962" s="257">
        <v>4899</v>
      </c>
      <c r="C4962" s="256">
        <v>132.33198627079753</v>
      </c>
    </row>
    <row r="4963" spans="2:3" x14ac:dyDescent="0.25">
      <c r="B4963" s="257">
        <v>4900</v>
      </c>
      <c r="C4963" s="256">
        <v>154.76351968637903</v>
      </c>
    </row>
    <row r="4964" spans="2:3" x14ac:dyDescent="0.25">
      <c r="B4964" s="257">
        <v>4901</v>
      </c>
      <c r="C4964" s="256">
        <v>115.39683614542379</v>
      </c>
    </row>
    <row r="4965" spans="2:3" x14ac:dyDescent="0.25">
      <c r="B4965" s="257">
        <v>4902</v>
      </c>
      <c r="C4965" s="256">
        <v>128.6493753411971</v>
      </c>
    </row>
    <row r="4966" spans="2:3" x14ac:dyDescent="0.25">
      <c r="B4966" s="257">
        <v>4903</v>
      </c>
      <c r="C4966" s="256">
        <v>81.880113478100796</v>
      </c>
    </row>
    <row r="4967" spans="2:3" x14ac:dyDescent="0.25">
      <c r="B4967" s="257">
        <v>4904</v>
      </c>
      <c r="C4967" s="256">
        <v>123.1744935980615</v>
      </c>
    </row>
    <row r="4968" spans="2:3" x14ac:dyDescent="0.25">
      <c r="B4968" s="257">
        <v>4905</v>
      </c>
      <c r="C4968" s="256">
        <v>141.67540380756796</v>
      </c>
    </row>
    <row r="4969" spans="2:3" x14ac:dyDescent="0.25">
      <c r="B4969" s="257">
        <v>4906</v>
      </c>
      <c r="C4969" s="256">
        <v>136.92047845720239</v>
      </c>
    </row>
    <row r="4970" spans="2:3" x14ac:dyDescent="0.25">
      <c r="B4970" s="257">
        <v>4907</v>
      </c>
      <c r="C4970" s="256">
        <v>151.61708718278706</v>
      </c>
    </row>
    <row r="4971" spans="2:3" x14ac:dyDescent="0.25">
      <c r="B4971" s="257">
        <v>4908</v>
      </c>
      <c r="C4971" s="256">
        <v>133.7688098251067</v>
      </c>
    </row>
    <row r="4972" spans="2:3" x14ac:dyDescent="0.25">
      <c r="B4972" s="257">
        <v>4909</v>
      </c>
      <c r="C4972" s="256">
        <v>127.28638256246587</v>
      </c>
    </row>
    <row r="4973" spans="2:3" x14ac:dyDescent="0.25">
      <c r="B4973" s="257">
        <v>4910</v>
      </c>
      <c r="C4973" s="256">
        <v>140.84618968694079</v>
      </c>
    </row>
    <row r="4974" spans="2:3" x14ac:dyDescent="0.25">
      <c r="B4974" s="257">
        <v>4911</v>
      </c>
      <c r="C4974" s="256">
        <v>103.24890365899269</v>
      </c>
    </row>
    <row r="4975" spans="2:3" x14ac:dyDescent="0.25">
      <c r="B4975" s="257">
        <v>4912</v>
      </c>
      <c r="C4975" s="256">
        <v>113.47496969989943</v>
      </c>
    </row>
    <row r="4976" spans="2:3" x14ac:dyDescent="0.25">
      <c r="B4976" s="257">
        <v>4913</v>
      </c>
      <c r="C4976" s="256">
        <v>106.40098395566469</v>
      </c>
    </row>
    <row r="4977" spans="2:3" x14ac:dyDescent="0.25">
      <c r="B4977" s="257">
        <v>4914</v>
      </c>
      <c r="C4977" s="256">
        <v>150.62766119496843</v>
      </c>
    </row>
    <row r="4978" spans="2:3" x14ac:dyDescent="0.25">
      <c r="B4978" s="257">
        <v>4915</v>
      </c>
      <c r="C4978" s="256">
        <v>126.3687721568724</v>
      </c>
    </row>
    <row r="4979" spans="2:3" x14ac:dyDescent="0.25">
      <c r="B4979" s="257">
        <v>4916</v>
      </c>
      <c r="C4979" s="256">
        <v>134.78486908191155</v>
      </c>
    </row>
    <row r="4980" spans="2:3" x14ac:dyDescent="0.25">
      <c r="B4980" s="257">
        <v>4917</v>
      </c>
      <c r="C4980" s="256">
        <v>141.14957132809548</v>
      </c>
    </row>
    <row r="4981" spans="2:3" x14ac:dyDescent="0.25">
      <c r="B4981" s="257">
        <v>4918</v>
      </c>
      <c r="C4981" s="256">
        <v>104.7610373497285</v>
      </c>
    </row>
    <row r="4982" spans="2:3" x14ac:dyDescent="0.25">
      <c r="B4982" s="257">
        <v>4919</v>
      </c>
      <c r="C4982" s="256">
        <v>135.84552527694527</v>
      </c>
    </row>
    <row r="4983" spans="2:3" x14ac:dyDescent="0.25">
      <c r="B4983" s="257">
        <v>4920</v>
      </c>
      <c r="C4983" s="256">
        <v>103.44065785014095</v>
      </c>
    </row>
    <row r="4984" spans="2:3" x14ac:dyDescent="0.25">
      <c r="B4984" s="257">
        <v>4921</v>
      </c>
      <c r="C4984" s="256">
        <v>114.44984997036494</v>
      </c>
    </row>
    <row r="4985" spans="2:3" x14ac:dyDescent="0.25">
      <c r="B4985" s="257">
        <v>4922</v>
      </c>
      <c r="C4985" s="256">
        <v>69.011653128678461</v>
      </c>
    </row>
    <row r="4986" spans="2:3" x14ac:dyDescent="0.25">
      <c r="B4986" s="257">
        <v>4923</v>
      </c>
      <c r="C4986" s="256">
        <v>126.0950332461787</v>
      </c>
    </row>
    <row r="4987" spans="2:3" x14ac:dyDescent="0.25">
      <c r="B4987" s="257">
        <v>4924</v>
      </c>
      <c r="C4987" s="256">
        <v>73.259312676323788</v>
      </c>
    </row>
    <row r="4988" spans="2:3" x14ac:dyDescent="0.25">
      <c r="B4988" s="257">
        <v>4925</v>
      </c>
      <c r="C4988" s="256">
        <v>77.410396342313277</v>
      </c>
    </row>
    <row r="4989" spans="2:3" x14ac:dyDescent="0.25">
      <c r="B4989" s="257">
        <v>4926</v>
      </c>
      <c r="C4989" s="256">
        <v>81.508082751339686</v>
      </c>
    </row>
    <row r="4990" spans="2:3" x14ac:dyDescent="0.25">
      <c r="B4990" s="257">
        <v>4927</v>
      </c>
      <c r="C4990" s="256">
        <v>100.28567100791196</v>
      </c>
    </row>
    <row r="4991" spans="2:3" x14ac:dyDescent="0.25">
      <c r="B4991" s="257">
        <v>4928</v>
      </c>
      <c r="C4991" s="256">
        <v>85.098588228869374</v>
      </c>
    </row>
    <row r="4992" spans="2:3" x14ac:dyDescent="0.25">
      <c r="B4992" s="257">
        <v>4929</v>
      </c>
      <c r="C4992" s="256">
        <v>179.6077779399217</v>
      </c>
    </row>
    <row r="4993" spans="2:3" x14ac:dyDescent="0.25">
      <c r="B4993" s="257">
        <v>4930</v>
      </c>
      <c r="C4993" s="256">
        <v>105.78811355659366</v>
      </c>
    </row>
    <row r="4994" spans="2:3" x14ac:dyDescent="0.25">
      <c r="B4994" s="257">
        <v>4931</v>
      </c>
      <c r="C4994" s="256">
        <v>150.14010013140705</v>
      </c>
    </row>
    <row r="4995" spans="2:3" x14ac:dyDescent="0.25">
      <c r="B4995" s="257">
        <v>4932</v>
      </c>
      <c r="C4995" s="256">
        <v>131.66727406115541</v>
      </c>
    </row>
    <row r="4996" spans="2:3" x14ac:dyDescent="0.25">
      <c r="B4996" s="257">
        <v>4933</v>
      </c>
      <c r="C4996" s="256">
        <v>151.61122603729351</v>
      </c>
    </row>
    <row r="4997" spans="2:3" x14ac:dyDescent="0.25">
      <c r="B4997" s="257">
        <v>4934</v>
      </c>
      <c r="C4997" s="256">
        <v>141.88365469635184</v>
      </c>
    </row>
    <row r="4998" spans="2:3" x14ac:dyDescent="0.25">
      <c r="B4998" s="257">
        <v>4935</v>
      </c>
      <c r="C4998" s="256">
        <v>91.340684594169829</v>
      </c>
    </row>
    <row r="4999" spans="2:3" x14ac:dyDescent="0.25">
      <c r="B4999" s="257">
        <v>4936</v>
      </c>
      <c r="C4999" s="256">
        <v>133.58944656695979</v>
      </c>
    </row>
    <row r="5000" spans="2:3" x14ac:dyDescent="0.25">
      <c r="B5000" s="257">
        <v>4937</v>
      </c>
      <c r="C5000" s="256">
        <v>78.156590096744779</v>
      </c>
    </row>
    <row r="5001" spans="2:3" x14ac:dyDescent="0.25">
      <c r="B5001" s="257">
        <v>4938</v>
      </c>
      <c r="C5001" s="256">
        <v>123.36084219117917</v>
      </c>
    </row>
    <row r="5002" spans="2:3" x14ac:dyDescent="0.25">
      <c r="B5002" s="257">
        <v>4939</v>
      </c>
      <c r="C5002" s="256">
        <v>130.29621140277672</v>
      </c>
    </row>
    <row r="5003" spans="2:3" x14ac:dyDescent="0.25">
      <c r="B5003" s="257">
        <v>4940</v>
      </c>
      <c r="C5003" s="256">
        <v>129.4401355258548</v>
      </c>
    </row>
    <row r="5004" spans="2:3" x14ac:dyDescent="0.25">
      <c r="B5004" s="257">
        <v>4941</v>
      </c>
      <c r="C5004" s="256">
        <v>80.647474892322776</v>
      </c>
    </row>
    <row r="5005" spans="2:3" x14ac:dyDescent="0.25">
      <c r="B5005" s="257">
        <v>4942</v>
      </c>
      <c r="C5005" s="256">
        <v>136.50142969633259</v>
      </c>
    </row>
    <row r="5006" spans="2:3" x14ac:dyDescent="0.25">
      <c r="B5006" s="257">
        <v>4943</v>
      </c>
      <c r="C5006" s="256">
        <v>113.01991326075601</v>
      </c>
    </row>
    <row r="5007" spans="2:3" x14ac:dyDescent="0.25">
      <c r="B5007" s="257">
        <v>4944</v>
      </c>
      <c r="C5007" s="256">
        <v>144.86422978937858</v>
      </c>
    </row>
    <row r="5008" spans="2:3" x14ac:dyDescent="0.25">
      <c r="B5008" s="257">
        <v>4945</v>
      </c>
      <c r="C5008" s="256">
        <v>112.52324064745579</v>
      </c>
    </row>
    <row r="5009" spans="2:3" x14ac:dyDescent="0.25">
      <c r="B5009" s="257">
        <v>4946</v>
      </c>
      <c r="C5009" s="256">
        <v>99.278978129975613</v>
      </c>
    </row>
    <row r="5010" spans="2:3" x14ac:dyDescent="0.25">
      <c r="B5010" s="257">
        <v>4947</v>
      </c>
      <c r="C5010" s="256">
        <v>82.372362462610482</v>
      </c>
    </row>
    <row r="5011" spans="2:3" x14ac:dyDescent="0.25">
      <c r="B5011" s="257">
        <v>4948</v>
      </c>
      <c r="C5011" s="256">
        <v>95.283280276149526</v>
      </c>
    </row>
    <row r="5012" spans="2:3" x14ac:dyDescent="0.25">
      <c r="B5012" s="257">
        <v>4949</v>
      </c>
      <c r="C5012" s="256">
        <v>105.25681340432824</v>
      </c>
    </row>
    <row r="5013" spans="2:3" x14ac:dyDescent="0.25">
      <c r="B5013" s="257">
        <v>4950</v>
      </c>
      <c r="C5013" s="256">
        <v>105.15966788397041</v>
      </c>
    </row>
    <row r="5014" spans="2:3" x14ac:dyDescent="0.25">
      <c r="B5014" s="257">
        <v>4951</v>
      </c>
      <c r="C5014" s="256">
        <v>123.29626364189838</v>
      </c>
    </row>
    <row r="5015" spans="2:3" x14ac:dyDescent="0.25">
      <c r="B5015" s="257">
        <v>4952</v>
      </c>
      <c r="C5015" s="256">
        <v>114.11090538377604</v>
      </c>
    </row>
    <row r="5016" spans="2:3" x14ac:dyDescent="0.25">
      <c r="B5016" s="257">
        <v>4953</v>
      </c>
      <c r="C5016" s="256">
        <v>114.15237488932689</v>
      </c>
    </row>
    <row r="5017" spans="2:3" x14ac:dyDescent="0.25">
      <c r="B5017" s="257">
        <v>4954</v>
      </c>
      <c r="C5017" s="256">
        <v>108.60368811096573</v>
      </c>
    </row>
    <row r="5018" spans="2:3" x14ac:dyDescent="0.25">
      <c r="B5018" s="257">
        <v>4955</v>
      </c>
      <c r="C5018" s="256">
        <v>118.139724771977</v>
      </c>
    </row>
    <row r="5019" spans="2:3" x14ac:dyDescent="0.25">
      <c r="B5019" s="257">
        <v>4956</v>
      </c>
      <c r="C5019" s="256">
        <v>82.19766889453831</v>
      </c>
    </row>
    <row r="5020" spans="2:3" x14ac:dyDescent="0.25">
      <c r="B5020" s="257">
        <v>4957</v>
      </c>
      <c r="C5020" s="256">
        <v>108.6200481143886</v>
      </c>
    </row>
    <row r="5021" spans="2:3" x14ac:dyDescent="0.25">
      <c r="B5021" s="257">
        <v>4958</v>
      </c>
      <c r="C5021" s="256">
        <v>135.87978870601546</v>
      </c>
    </row>
    <row r="5022" spans="2:3" x14ac:dyDescent="0.25">
      <c r="B5022" s="257">
        <v>4959</v>
      </c>
      <c r="C5022" s="256">
        <v>163.15852743708933</v>
      </c>
    </row>
    <row r="5023" spans="2:3" x14ac:dyDescent="0.25">
      <c r="B5023" s="257">
        <v>4960</v>
      </c>
      <c r="C5023" s="256">
        <v>140.60461783738515</v>
      </c>
    </row>
    <row r="5024" spans="2:3" x14ac:dyDescent="0.25">
      <c r="B5024" s="257">
        <v>4961</v>
      </c>
      <c r="C5024" s="256">
        <v>146.05406699400424</v>
      </c>
    </row>
    <row r="5025" spans="2:3" x14ac:dyDescent="0.25">
      <c r="B5025" s="257">
        <v>4962</v>
      </c>
      <c r="C5025" s="256">
        <v>94.801617212312962</v>
      </c>
    </row>
    <row r="5026" spans="2:3" x14ac:dyDescent="0.25">
      <c r="B5026" s="257">
        <v>4963</v>
      </c>
      <c r="C5026" s="256">
        <v>126.38170517481461</v>
      </c>
    </row>
    <row r="5027" spans="2:3" x14ac:dyDescent="0.25">
      <c r="B5027" s="257">
        <v>4964</v>
      </c>
      <c r="C5027" s="256">
        <v>143.49363606686015</v>
      </c>
    </row>
    <row r="5028" spans="2:3" x14ac:dyDescent="0.25">
      <c r="B5028" s="257">
        <v>4965</v>
      </c>
      <c r="C5028" s="256">
        <v>134.13891481397152</v>
      </c>
    </row>
    <row r="5029" spans="2:3" x14ac:dyDescent="0.25">
      <c r="B5029" s="257">
        <v>4966</v>
      </c>
      <c r="C5029" s="256">
        <v>73.16285533218003</v>
      </c>
    </row>
    <row r="5030" spans="2:3" x14ac:dyDescent="0.25">
      <c r="B5030" s="257">
        <v>4967</v>
      </c>
      <c r="C5030" s="256">
        <v>152.63683528034514</v>
      </c>
    </row>
    <row r="5031" spans="2:3" x14ac:dyDescent="0.25">
      <c r="B5031" s="257">
        <v>4968</v>
      </c>
      <c r="C5031" s="256">
        <v>91.735000886505389</v>
      </c>
    </row>
    <row r="5032" spans="2:3" x14ac:dyDescent="0.25">
      <c r="B5032" s="257">
        <v>4969</v>
      </c>
      <c r="C5032" s="256">
        <v>97.33860776891153</v>
      </c>
    </row>
    <row r="5033" spans="2:3" x14ac:dyDescent="0.25">
      <c r="B5033" s="257">
        <v>4970</v>
      </c>
      <c r="C5033" s="256">
        <v>103.71738050453624</v>
      </c>
    </row>
    <row r="5034" spans="2:3" x14ac:dyDescent="0.25">
      <c r="B5034" s="257">
        <v>4971</v>
      </c>
      <c r="C5034" s="256">
        <v>154.06580123519234</v>
      </c>
    </row>
    <row r="5035" spans="2:3" x14ac:dyDescent="0.25">
      <c r="B5035" s="257">
        <v>4972</v>
      </c>
      <c r="C5035" s="256">
        <v>96.256286370919327</v>
      </c>
    </row>
    <row r="5036" spans="2:3" x14ac:dyDescent="0.25">
      <c r="B5036" s="257">
        <v>4973</v>
      </c>
      <c r="C5036" s="256">
        <v>100.27184429581175</v>
      </c>
    </row>
    <row r="5037" spans="2:3" x14ac:dyDescent="0.25">
      <c r="B5037" s="257">
        <v>4974</v>
      </c>
      <c r="C5037" s="256">
        <v>154.05749342362827</v>
      </c>
    </row>
    <row r="5038" spans="2:3" x14ac:dyDescent="0.25">
      <c r="B5038" s="257">
        <v>4975</v>
      </c>
      <c r="C5038" s="256">
        <v>121.50956817980067</v>
      </c>
    </row>
    <row r="5039" spans="2:3" x14ac:dyDescent="0.25">
      <c r="B5039" s="257">
        <v>4976</v>
      </c>
      <c r="C5039" s="256">
        <v>113.60300166349982</v>
      </c>
    </row>
    <row r="5040" spans="2:3" x14ac:dyDescent="0.25">
      <c r="B5040" s="257">
        <v>4977</v>
      </c>
      <c r="C5040" s="256">
        <v>101.33011240485514</v>
      </c>
    </row>
    <row r="5041" spans="2:3" x14ac:dyDescent="0.25">
      <c r="B5041" s="257">
        <v>4978</v>
      </c>
      <c r="C5041" s="256">
        <v>94.269707220866991</v>
      </c>
    </row>
    <row r="5042" spans="2:3" x14ac:dyDescent="0.25">
      <c r="B5042" s="257">
        <v>4979</v>
      </c>
      <c r="C5042" s="256">
        <v>131.68069958707181</v>
      </c>
    </row>
    <row r="5043" spans="2:3" x14ac:dyDescent="0.25">
      <c r="B5043" s="257">
        <v>4980</v>
      </c>
      <c r="C5043" s="256">
        <v>128.15660466228204</v>
      </c>
    </row>
    <row r="5044" spans="2:3" x14ac:dyDescent="0.25">
      <c r="B5044" s="257">
        <v>4981</v>
      </c>
      <c r="C5044" s="256">
        <v>88.799848606264973</v>
      </c>
    </row>
    <row r="5045" spans="2:3" x14ac:dyDescent="0.25">
      <c r="B5045" s="257">
        <v>4982</v>
      </c>
      <c r="C5045" s="256">
        <v>99.129597985177341</v>
      </c>
    </row>
    <row r="5046" spans="2:3" x14ac:dyDescent="0.25">
      <c r="B5046" s="257">
        <v>4983</v>
      </c>
      <c r="C5046" s="256">
        <v>114.29032338256134</v>
      </c>
    </row>
    <row r="5047" spans="2:3" x14ac:dyDescent="0.25">
      <c r="B5047" s="257">
        <v>4984</v>
      </c>
      <c r="C5047" s="256">
        <v>162.661053339982</v>
      </c>
    </row>
    <row r="5048" spans="2:3" x14ac:dyDescent="0.25">
      <c r="B5048" s="257">
        <v>4985</v>
      </c>
      <c r="C5048" s="256">
        <v>121.10335876726876</v>
      </c>
    </row>
    <row r="5049" spans="2:3" x14ac:dyDescent="0.25">
      <c r="B5049" s="257">
        <v>4986</v>
      </c>
      <c r="C5049" s="256">
        <v>123.45670404678219</v>
      </c>
    </row>
    <row r="5050" spans="2:3" x14ac:dyDescent="0.25">
      <c r="B5050" s="257">
        <v>4987</v>
      </c>
      <c r="C5050" s="256">
        <v>107.86687152627134</v>
      </c>
    </row>
    <row r="5051" spans="2:3" x14ac:dyDescent="0.25">
      <c r="B5051" s="257">
        <v>4988</v>
      </c>
      <c r="C5051" s="256">
        <v>114.07602116995155</v>
      </c>
    </row>
    <row r="5052" spans="2:3" x14ac:dyDescent="0.25">
      <c r="B5052" s="257">
        <v>4989</v>
      </c>
      <c r="C5052" s="256">
        <v>128.65994324333391</v>
      </c>
    </row>
    <row r="5053" spans="2:3" x14ac:dyDescent="0.25">
      <c r="B5053" s="257">
        <v>4990</v>
      </c>
      <c r="C5053" s="256">
        <v>127.24279518918286</v>
      </c>
    </row>
    <row r="5054" spans="2:3" x14ac:dyDescent="0.25">
      <c r="B5054" s="257">
        <v>4991</v>
      </c>
      <c r="C5054" s="256">
        <v>169.45313253227056</v>
      </c>
    </row>
    <row r="5055" spans="2:3" x14ac:dyDescent="0.25">
      <c r="B5055" s="257">
        <v>4992</v>
      </c>
      <c r="C5055" s="256">
        <v>168.42803454627185</v>
      </c>
    </row>
    <row r="5056" spans="2:3" x14ac:dyDescent="0.25">
      <c r="B5056" s="257">
        <v>4993</v>
      </c>
      <c r="C5056" s="256">
        <v>114.19743181677914</v>
      </c>
    </row>
    <row r="5057" spans="2:3" x14ac:dyDescent="0.25">
      <c r="B5057" s="257">
        <v>4994</v>
      </c>
      <c r="C5057" s="256">
        <v>78.785750680069512</v>
      </c>
    </row>
    <row r="5058" spans="2:3" x14ac:dyDescent="0.25">
      <c r="B5058" s="257">
        <v>4995</v>
      </c>
      <c r="C5058" s="256">
        <v>107.53917224723632</v>
      </c>
    </row>
    <row r="5059" spans="2:3" x14ac:dyDescent="0.25">
      <c r="B5059" s="257">
        <v>4996</v>
      </c>
      <c r="C5059" s="256">
        <v>68.637689923508901</v>
      </c>
    </row>
    <row r="5060" spans="2:3" x14ac:dyDescent="0.25">
      <c r="B5060" s="257">
        <v>4997</v>
      </c>
      <c r="C5060" s="256">
        <v>91.594362812758362</v>
      </c>
    </row>
    <row r="5061" spans="2:3" x14ac:dyDescent="0.25">
      <c r="B5061" s="257">
        <v>4998</v>
      </c>
      <c r="C5061" s="256">
        <v>148.53738370624788</v>
      </c>
    </row>
    <row r="5062" spans="2:3" x14ac:dyDescent="0.25">
      <c r="B5062" s="257">
        <v>4999</v>
      </c>
      <c r="C5062" s="256">
        <v>155.52019346551688</v>
      </c>
    </row>
    <row r="5063" spans="2:3" x14ac:dyDescent="0.25">
      <c r="B5063" s="257">
        <v>5000</v>
      </c>
      <c r="C5063" s="256">
        <v>131.83711295513947</v>
      </c>
    </row>
    <row r="5064" spans="2:3" x14ac:dyDescent="0.25">
      <c r="B5064" s="257">
        <v>5001</v>
      </c>
      <c r="C5064" s="256">
        <v>131.47706500019927</v>
      </c>
    </row>
    <row r="5065" spans="2:3" x14ac:dyDescent="0.25">
      <c r="B5065" s="257">
        <v>5002</v>
      </c>
      <c r="C5065" s="256">
        <v>136.02807783391106</v>
      </c>
    </row>
    <row r="5066" spans="2:3" x14ac:dyDescent="0.25">
      <c r="B5066" s="257">
        <v>5003</v>
      </c>
      <c r="C5066" s="256">
        <v>142.42398264620755</v>
      </c>
    </row>
    <row r="5067" spans="2:3" x14ac:dyDescent="0.25">
      <c r="B5067" s="257">
        <v>5004</v>
      </c>
      <c r="C5067" s="256">
        <v>75.45201575896337</v>
      </c>
    </row>
    <row r="5068" spans="2:3" x14ac:dyDescent="0.25">
      <c r="B5068" s="257">
        <v>5005</v>
      </c>
      <c r="C5068" s="256">
        <v>110.27822488441059</v>
      </c>
    </row>
    <row r="5069" spans="2:3" x14ac:dyDescent="0.25">
      <c r="B5069" s="257">
        <v>5006</v>
      </c>
      <c r="C5069" s="256">
        <v>146.61281482604682</v>
      </c>
    </row>
    <row r="5070" spans="2:3" x14ac:dyDescent="0.25">
      <c r="B5070" s="257">
        <v>5007</v>
      </c>
      <c r="C5070" s="256">
        <v>112.30458601383228</v>
      </c>
    </row>
    <row r="5071" spans="2:3" x14ac:dyDescent="0.25">
      <c r="B5071" s="257">
        <v>5008</v>
      </c>
      <c r="C5071" s="256">
        <v>112.8911600514254</v>
      </c>
    </row>
    <row r="5072" spans="2:3" x14ac:dyDescent="0.25">
      <c r="B5072" s="257">
        <v>5009</v>
      </c>
      <c r="C5072" s="256">
        <v>124.511120276228</v>
      </c>
    </row>
    <row r="5073" spans="2:3" x14ac:dyDescent="0.25">
      <c r="B5073" s="257">
        <v>5010</v>
      </c>
      <c r="C5073" s="256">
        <v>88.926578126948385</v>
      </c>
    </row>
    <row r="5074" spans="2:3" x14ac:dyDescent="0.25">
      <c r="B5074" s="257">
        <v>5011</v>
      </c>
      <c r="C5074" s="256">
        <v>144.29623341694753</v>
      </c>
    </row>
    <row r="5075" spans="2:3" x14ac:dyDescent="0.25">
      <c r="B5075" s="257">
        <v>5012</v>
      </c>
      <c r="C5075" s="256">
        <v>97.166761869348065</v>
      </c>
    </row>
    <row r="5076" spans="2:3" x14ac:dyDescent="0.25">
      <c r="B5076" s="257">
        <v>5013</v>
      </c>
      <c r="C5076" s="256">
        <v>179.370445218876</v>
      </c>
    </row>
    <row r="5077" spans="2:3" x14ac:dyDescent="0.25">
      <c r="B5077" s="257">
        <v>5014</v>
      </c>
      <c r="C5077" s="256">
        <v>128.06232856404409</v>
      </c>
    </row>
    <row r="5078" spans="2:3" x14ac:dyDescent="0.25">
      <c r="B5078" s="257">
        <v>5015</v>
      </c>
      <c r="C5078" s="256">
        <v>112.82563426081019</v>
      </c>
    </row>
    <row r="5079" spans="2:3" x14ac:dyDescent="0.25">
      <c r="B5079" s="257">
        <v>5016</v>
      </c>
      <c r="C5079" s="256">
        <v>98.775059889758509</v>
      </c>
    </row>
    <row r="5080" spans="2:3" x14ac:dyDescent="0.25">
      <c r="B5080" s="257">
        <v>5017</v>
      </c>
      <c r="C5080" s="256">
        <v>123.85522132925318</v>
      </c>
    </row>
    <row r="5081" spans="2:3" x14ac:dyDescent="0.25">
      <c r="B5081" s="257">
        <v>5018</v>
      </c>
      <c r="C5081" s="256">
        <v>141.84752624581498</v>
      </c>
    </row>
    <row r="5082" spans="2:3" x14ac:dyDescent="0.25">
      <c r="B5082" s="257">
        <v>5019</v>
      </c>
      <c r="C5082" s="256">
        <v>100.30129893837265</v>
      </c>
    </row>
    <row r="5083" spans="2:3" x14ac:dyDescent="0.25">
      <c r="B5083" s="257">
        <v>5020</v>
      </c>
      <c r="C5083" s="256">
        <v>125.36123156884358</v>
      </c>
    </row>
    <row r="5084" spans="2:3" x14ac:dyDescent="0.25">
      <c r="B5084" s="257">
        <v>5021</v>
      </c>
      <c r="C5084" s="256">
        <v>139.94730473995696</v>
      </c>
    </row>
    <row r="5085" spans="2:3" x14ac:dyDescent="0.25">
      <c r="B5085" s="257">
        <v>5022</v>
      </c>
      <c r="C5085" s="256">
        <v>161.17360105292522</v>
      </c>
    </row>
    <row r="5086" spans="2:3" x14ac:dyDescent="0.25">
      <c r="B5086" s="257">
        <v>5023</v>
      </c>
      <c r="C5086" s="256">
        <v>122.60977358218169</v>
      </c>
    </row>
    <row r="5087" spans="2:3" x14ac:dyDescent="0.25">
      <c r="B5087" s="257">
        <v>5024</v>
      </c>
      <c r="C5087" s="256">
        <v>52.898819528393645</v>
      </c>
    </row>
    <row r="5088" spans="2:3" x14ac:dyDescent="0.25">
      <c r="B5088" s="257">
        <v>5025</v>
      </c>
      <c r="C5088" s="256">
        <v>125.87958127485781</v>
      </c>
    </row>
    <row r="5089" spans="2:3" x14ac:dyDescent="0.25">
      <c r="B5089" s="257">
        <v>5026</v>
      </c>
      <c r="C5089" s="256">
        <v>34.118301237402491</v>
      </c>
    </row>
    <row r="5090" spans="2:3" x14ac:dyDescent="0.25">
      <c r="B5090" s="257">
        <v>5027</v>
      </c>
      <c r="C5090" s="256">
        <v>133.4153560109703</v>
      </c>
    </row>
    <row r="5091" spans="2:3" x14ac:dyDescent="0.25">
      <c r="B5091" s="257">
        <v>5028</v>
      </c>
      <c r="C5091" s="256">
        <v>83.544637053619539</v>
      </c>
    </row>
    <row r="5092" spans="2:3" x14ac:dyDescent="0.25">
      <c r="B5092" s="257">
        <v>5029</v>
      </c>
      <c r="C5092" s="256">
        <v>158.47864553650575</v>
      </c>
    </row>
    <row r="5093" spans="2:3" x14ac:dyDescent="0.25">
      <c r="B5093" s="257">
        <v>5030</v>
      </c>
      <c r="C5093" s="256">
        <v>90.089364248158589</v>
      </c>
    </row>
    <row r="5094" spans="2:3" x14ac:dyDescent="0.25">
      <c r="B5094" s="257">
        <v>5031</v>
      </c>
      <c r="C5094" s="256">
        <v>102.50624242825552</v>
      </c>
    </row>
    <row r="5095" spans="2:3" x14ac:dyDescent="0.25">
      <c r="B5095" s="257">
        <v>5032</v>
      </c>
      <c r="C5095" s="256">
        <v>75.049691224722892</v>
      </c>
    </row>
    <row r="5096" spans="2:3" x14ac:dyDescent="0.25">
      <c r="B5096" s="257">
        <v>5033</v>
      </c>
      <c r="C5096" s="256">
        <v>155.70152256573064</v>
      </c>
    </row>
    <row r="5097" spans="2:3" x14ac:dyDescent="0.25">
      <c r="B5097" s="257">
        <v>5034</v>
      </c>
      <c r="C5097" s="256">
        <v>119.19602748884286</v>
      </c>
    </row>
    <row r="5098" spans="2:3" x14ac:dyDescent="0.25">
      <c r="B5098" s="257">
        <v>5035</v>
      </c>
      <c r="C5098" s="256">
        <v>127.68750681871546</v>
      </c>
    </row>
    <row r="5099" spans="2:3" x14ac:dyDescent="0.25">
      <c r="B5099" s="257">
        <v>5036</v>
      </c>
      <c r="C5099" s="256">
        <v>120.11741878807292</v>
      </c>
    </row>
    <row r="5100" spans="2:3" x14ac:dyDescent="0.25">
      <c r="B5100" s="257">
        <v>5037</v>
      </c>
      <c r="C5100" s="256">
        <v>82.636305791738181</v>
      </c>
    </row>
    <row r="5101" spans="2:3" x14ac:dyDescent="0.25">
      <c r="B5101" s="257">
        <v>5038</v>
      </c>
      <c r="C5101" s="256">
        <v>116.71859212063723</v>
      </c>
    </row>
    <row r="5102" spans="2:3" x14ac:dyDescent="0.25">
      <c r="B5102" s="257">
        <v>5039</v>
      </c>
      <c r="C5102" s="256">
        <v>131.60263004891087</v>
      </c>
    </row>
    <row r="5103" spans="2:3" x14ac:dyDescent="0.25">
      <c r="B5103" s="257">
        <v>5040</v>
      </c>
      <c r="C5103" s="256">
        <v>164.72656046219055</v>
      </c>
    </row>
    <row r="5104" spans="2:3" x14ac:dyDescent="0.25">
      <c r="B5104" s="257">
        <v>5041</v>
      </c>
      <c r="C5104" s="256">
        <v>130.81852613398328</v>
      </c>
    </row>
    <row r="5105" spans="2:3" x14ac:dyDescent="0.25">
      <c r="B5105" s="257">
        <v>5042</v>
      </c>
      <c r="C5105" s="256">
        <v>89.728183261364336</v>
      </c>
    </row>
    <row r="5106" spans="2:3" x14ac:dyDescent="0.25">
      <c r="B5106" s="257">
        <v>5043</v>
      </c>
      <c r="C5106" s="256">
        <v>106.51918752714114</v>
      </c>
    </row>
    <row r="5107" spans="2:3" x14ac:dyDescent="0.25">
      <c r="B5107" s="257">
        <v>5044</v>
      </c>
      <c r="C5107" s="256">
        <v>104.5934229040808</v>
      </c>
    </row>
    <row r="5108" spans="2:3" x14ac:dyDescent="0.25">
      <c r="B5108" s="257">
        <v>5045</v>
      </c>
      <c r="C5108" s="256">
        <v>137.59538468633502</v>
      </c>
    </row>
    <row r="5109" spans="2:3" x14ac:dyDescent="0.25">
      <c r="B5109" s="257">
        <v>5046</v>
      </c>
      <c r="C5109" s="256">
        <v>93.797962534098758</v>
      </c>
    </row>
    <row r="5110" spans="2:3" x14ac:dyDescent="0.25">
      <c r="B5110" s="257">
        <v>5047</v>
      </c>
      <c r="C5110" s="256">
        <v>101.66844915320065</v>
      </c>
    </row>
    <row r="5111" spans="2:3" x14ac:dyDescent="0.25">
      <c r="B5111" s="257">
        <v>5048</v>
      </c>
      <c r="C5111" s="256">
        <v>112.73731838308208</v>
      </c>
    </row>
    <row r="5112" spans="2:3" x14ac:dyDescent="0.25">
      <c r="B5112" s="257">
        <v>5049</v>
      </c>
      <c r="C5112" s="256">
        <v>136.33801490094359</v>
      </c>
    </row>
    <row r="5113" spans="2:3" x14ac:dyDescent="0.25">
      <c r="B5113" s="257">
        <v>5050</v>
      </c>
      <c r="C5113" s="256">
        <v>133.90121284513836</v>
      </c>
    </row>
    <row r="5114" spans="2:3" x14ac:dyDescent="0.25">
      <c r="B5114" s="257">
        <v>5051</v>
      </c>
      <c r="C5114" s="256">
        <v>144.58038181616115</v>
      </c>
    </row>
    <row r="5115" spans="2:3" x14ac:dyDescent="0.25">
      <c r="B5115" s="257">
        <v>5052</v>
      </c>
      <c r="C5115" s="256">
        <v>89.816959314971584</v>
      </c>
    </row>
    <row r="5116" spans="2:3" x14ac:dyDescent="0.25">
      <c r="B5116" s="257">
        <v>5053</v>
      </c>
      <c r="C5116" s="256">
        <v>108.93486307663402</v>
      </c>
    </row>
    <row r="5117" spans="2:3" x14ac:dyDescent="0.25">
      <c r="B5117" s="257">
        <v>5054</v>
      </c>
      <c r="C5117" s="256">
        <v>88.110699531780483</v>
      </c>
    </row>
    <row r="5118" spans="2:3" x14ac:dyDescent="0.25">
      <c r="B5118" s="257">
        <v>5055</v>
      </c>
      <c r="C5118" s="256">
        <v>90.340592333300876</v>
      </c>
    </row>
    <row r="5119" spans="2:3" x14ac:dyDescent="0.25">
      <c r="B5119" s="257">
        <v>5056</v>
      </c>
      <c r="C5119" s="256">
        <v>94.601013224656612</v>
      </c>
    </row>
    <row r="5120" spans="2:3" x14ac:dyDescent="0.25">
      <c r="B5120" s="257">
        <v>5057</v>
      </c>
      <c r="C5120" s="256">
        <v>143.70890961272599</v>
      </c>
    </row>
    <row r="5121" spans="2:3" x14ac:dyDescent="0.25">
      <c r="B5121" s="257">
        <v>5058</v>
      </c>
      <c r="C5121" s="256">
        <v>104.21003226062236</v>
      </c>
    </row>
    <row r="5122" spans="2:3" x14ac:dyDescent="0.25">
      <c r="B5122" s="257">
        <v>5059</v>
      </c>
      <c r="C5122" s="256">
        <v>113.95539132986785</v>
      </c>
    </row>
    <row r="5123" spans="2:3" x14ac:dyDescent="0.25">
      <c r="B5123" s="257">
        <v>5060</v>
      </c>
      <c r="C5123" s="256">
        <v>143.84143075363039</v>
      </c>
    </row>
    <row r="5124" spans="2:3" x14ac:dyDescent="0.25">
      <c r="B5124" s="257">
        <v>5061</v>
      </c>
      <c r="C5124" s="256">
        <v>84.567905354089504</v>
      </c>
    </row>
    <row r="5125" spans="2:3" x14ac:dyDescent="0.25">
      <c r="B5125" s="257">
        <v>5062</v>
      </c>
      <c r="C5125" s="256">
        <v>92.963309691161172</v>
      </c>
    </row>
    <row r="5126" spans="2:3" x14ac:dyDescent="0.25">
      <c r="B5126" s="257">
        <v>5063</v>
      </c>
      <c r="C5126" s="256">
        <v>128.86156626178291</v>
      </c>
    </row>
    <row r="5127" spans="2:3" x14ac:dyDescent="0.25">
      <c r="B5127" s="257">
        <v>5064</v>
      </c>
      <c r="C5127" s="256">
        <v>138.97560002614745</v>
      </c>
    </row>
    <row r="5128" spans="2:3" x14ac:dyDescent="0.25">
      <c r="B5128" s="257">
        <v>5065</v>
      </c>
      <c r="C5128" s="256">
        <v>120.34056881375037</v>
      </c>
    </row>
    <row r="5129" spans="2:3" x14ac:dyDescent="0.25">
      <c r="B5129" s="257">
        <v>5066</v>
      </c>
      <c r="C5129" s="256">
        <v>98.341168315904525</v>
      </c>
    </row>
    <row r="5130" spans="2:3" x14ac:dyDescent="0.25">
      <c r="B5130" s="257">
        <v>5067</v>
      </c>
      <c r="C5130" s="256">
        <v>101.223392120909</v>
      </c>
    </row>
    <row r="5131" spans="2:3" x14ac:dyDescent="0.25">
      <c r="B5131" s="257">
        <v>5068</v>
      </c>
      <c r="C5131" s="256">
        <v>116.83352931095735</v>
      </c>
    </row>
    <row r="5132" spans="2:3" x14ac:dyDescent="0.25">
      <c r="B5132" s="257">
        <v>5069</v>
      </c>
      <c r="C5132" s="256">
        <v>110.64338409534527</v>
      </c>
    </row>
    <row r="5133" spans="2:3" x14ac:dyDescent="0.25">
      <c r="B5133" s="257">
        <v>5070</v>
      </c>
      <c r="C5133" s="256">
        <v>128.78142449091871</v>
      </c>
    </row>
    <row r="5134" spans="2:3" x14ac:dyDescent="0.25">
      <c r="B5134" s="257">
        <v>5071</v>
      </c>
      <c r="C5134" s="256">
        <v>113.6959219188651</v>
      </c>
    </row>
    <row r="5135" spans="2:3" x14ac:dyDescent="0.25">
      <c r="B5135" s="257">
        <v>5072</v>
      </c>
      <c r="C5135" s="256">
        <v>87.058025474622184</v>
      </c>
    </row>
    <row r="5136" spans="2:3" x14ac:dyDescent="0.25">
      <c r="B5136" s="257">
        <v>5073</v>
      </c>
      <c r="C5136" s="256">
        <v>116.1088193107019</v>
      </c>
    </row>
    <row r="5137" spans="2:3" x14ac:dyDescent="0.25">
      <c r="B5137" s="257">
        <v>5074</v>
      </c>
      <c r="C5137" s="256">
        <v>148.74601800338593</v>
      </c>
    </row>
    <row r="5138" spans="2:3" x14ac:dyDescent="0.25">
      <c r="B5138" s="257">
        <v>5075</v>
      </c>
      <c r="C5138" s="256">
        <v>118.82669564441413</v>
      </c>
    </row>
    <row r="5139" spans="2:3" x14ac:dyDescent="0.25">
      <c r="B5139" s="257">
        <v>5076</v>
      </c>
      <c r="C5139" s="256">
        <v>142.64198689853561</v>
      </c>
    </row>
    <row r="5140" spans="2:3" x14ac:dyDescent="0.25">
      <c r="B5140" s="257">
        <v>5077</v>
      </c>
      <c r="C5140" s="256">
        <v>133.79627902216305</v>
      </c>
    </row>
    <row r="5141" spans="2:3" x14ac:dyDescent="0.25">
      <c r="B5141" s="257">
        <v>5078</v>
      </c>
      <c r="C5141" s="256">
        <v>144.92405248516417</v>
      </c>
    </row>
    <row r="5142" spans="2:3" x14ac:dyDescent="0.25">
      <c r="B5142" s="257">
        <v>5079</v>
      </c>
      <c r="C5142" s="256">
        <v>106.93096636201663</v>
      </c>
    </row>
    <row r="5143" spans="2:3" x14ac:dyDescent="0.25">
      <c r="B5143" s="257">
        <v>5080</v>
      </c>
      <c r="C5143" s="256">
        <v>77.608405543149672</v>
      </c>
    </row>
    <row r="5144" spans="2:3" x14ac:dyDescent="0.25">
      <c r="B5144" s="257">
        <v>5081</v>
      </c>
      <c r="C5144" s="256">
        <v>105.62468693023938</v>
      </c>
    </row>
    <row r="5145" spans="2:3" x14ac:dyDescent="0.25">
      <c r="B5145" s="257">
        <v>5082</v>
      </c>
      <c r="C5145" s="256">
        <v>174.87628661116989</v>
      </c>
    </row>
    <row r="5146" spans="2:3" x14ac:dyDescent="0.25">
      <c r="B5146" s="257">
        <v>5083</v>
      </c>
      <c r="C5146" s="256">
        <v>121.14705191665035</v>
      </c>
    </row>
    <row r="5147" spans="2:3" x14ac:dyDescent="0.25">
      <c r="B5147" s="257">
        <v>5084</v>
      </c>
      <c r="C5147" s="256">
        <v>130.92707083036484</v>
      </c>
    </row>
    <row r="5148" spans="2:3" x14ac:dyDescent="0.25">
      <c r="B5148" s="257">
        <v>5085</v>
      </c>
      <c r="C5148" s="256">
        <v>136.52561414724312</v>
      </c>
    </row>
    <row r="5149" spans="2:3" x14ac:dyDescent="0.25">
      <c r="B5149" s="257">
        <v>5086</v>
      </c>
      <c r="C5149" s="256">
        <v>88.096366542615129</v>
      </c>
    </row>
    <row r="5150" spans="2:3" x14ac:dyDescent="0.25">
      <c r="B5150" s="257">
        <v>5087</v>
      </c>
      <c r="C5150" s="256">
        <v>104.98283366518902</v>
      </c>
    </row>
    <row r="5151" spans="2:3" x14ac:dyDescent="0.25">
      <c r="B5151" s="257">
        <v>5088</v>
      </c>
      <c r="C5151" s="256">
        <v>97.682981433685612</v>
      </c>
    </row>
    <row r="5152" spans="2:3" x14ac:dyDescent="0.25">
      <c r="B5152" s="257">
        <v>5089</v>
      </c>
      <c r="C5152" s="256">
        <v>142.56436634671533</v>
      </c>
    </row>
    <row r="5153" spans="2:3" x14ac:dyDescent="0.25">
      <c r="B5153" s="257">
        <v>5090</v>
      </c>
      <c r="C5153" s="256">
        <v>134.40498921510954</v>
      </c>
    </row>
    <row r="5154" spans="2:3" x14ac:dyDescent="0.25">
      <c r="B5154" s="257">
        <v>5091</v>
      </c>
      <c r="C5154" s="256">
        <v>143.90059770226009</v>
      </c>
    </row>
    <row r="5155" spans="2:3" x14ac:dyDescent="0.25">
      <c r="B5155" s="257">
        <v>5092</v>
      </c>
      <c r="C5155" s="256">
        <v>98.27968308317611</v>
      </c>
    </row>
    <row r="5156" spans="2:3" x14ac:dyDescent="0.25">
      <c r="B5156" s="257">
        <v>5093</v>
      </c>
      <c r="C5156" s="256">
        <v>78.786755136055746</v>
      </c>
    </row>
    <row r="5157" spans="2:3" x14ac:dyDescent="0.25">
      <c r="B5157" s="257">
        <v>5094</v>
      </c>
      <c r="C5157" s="256">
        <v>86.325773473683213</v>
      </c>
    </row>
    <row r="5158" spans="2:3" x14ac:dyDescent="0.25">
      <c r="B5158" s="257">
        <v>5095</v>
      </c>
      <c r="C5158" s="256">
        <v>110.47188574757548</v>
      </c>
    </row>
    <row r="5159" spans="2:3" x14ac:dyDescent="0.25">
      <c r="B5159" s="257">
        <v>5096</v>
      </c>
      <c r="C5159" s="256">
        <v>140.48919150172813</v>
      </c>
    </row>
    <row r="5160" spans="2:3" x14ac:dyDescent="0.25">
      <c r="B5160" s="257">
        <v>5097</v>
      </c>
      <c r="C5160" s="256">
        <v>152.89634510395786</v>
      </c>
    </row>
    <row r="5161" spans="2:3" x14ac:dyDescent="0.25">
      <c r="B5161" s="257">
        <v>5098</v>
      </c>
      <c r="C5161" s="256">
        <v>122.07913762963926</v>
      </c>
    </row>
    <row r="5162" spans="2:3" x14ac:dyDescent="0.25">
      <c r="B5162" s="257">
        <v>5099</v>
      </c>
      <c r="C5162" s="256">
        <v>102.48999029368377</v>
      </c>
    </row>
    <row r="5163" spans="2:3" x14ac:dyDescent="0.25">
      <c r="B5163" s="257">
        <v>5100</v>
      </c>
      <c r="C5163" s="256">
        <v>124.96754503943521</v>
      </c>
    </row>
    <row r="5164" spans="2:3" x14ac:dyDescent="0.25">
      <c r="B5164" s="257">
        <v>5101</v>
      </c>
      <c r="C5164" s="256">
        <v>98.156409624007892</v>
      </c>
    </row>
    <row r="5165" spans="2:3" x14ac:dyDescent="0.25">
      <c r="B5165" s="257">
        <v>5102</v>
      </c>
      <c r="C5165" s="256">
        <v>133.98746251302634</v>
      </c>
    </row>
    <row r="5166" spans="2:3" x14ac:dyDescent="0.25">
      <c r="B5166" s="257">
        <v>5103</v>
      </c>
      <c r="C5166" s="256">
        <v>106.61126641639135</v>
      </c>
    </row>
    <row r="5167" spans="2:3" x14ac:dyDescent="0.25">
      <c r="B5167" s="257">
        <v>5104</v>
      </c>
      <c r="C5167" s="256">
        <v>124.40770265539369</v>
      </c>
    </row>
    <row r="5168" spans="2:3" x14ac:dyDescent="0.25">
      <c r="B5168" s="257">
        <v>5105</v>
      </c>
      <c r="C5168" s="256">
        <v>86.959643773869232</v>
      </c>
    </row>
    <row r="5169" spans="2:3" x14ac:dyDescent="0.25">
      <c r="B5169" s="257">
        <v>5106</v>
      </c>
      <c r="C5169" s="256">
        <v>121.00612301767987</v>
      </c>
    </row>
    <row r="5170" spans="2:3" x14ac:dyDescent="0.25">
      <c r="B5170" s="257">
        <v>5107</v>
      </c>
      <c r="C5170" s="256">
        <v>170.72977254607923</v>
      </c>
    </row>
    <row r="5171" spans="2:3" x14ac:dyDescent="0.25">
      <c r="B5171" s="257">
        <v>5108</v>
      </c>
      <c r="C5171" s="256">
        <v>162.28045682003494</v>
      </c>
    </row>
    <row r="5172" spans="2:3" x14ac:dyDescent="0.25">
      <c r="B5172" s="257">
        <v>5109</v>
      </c>
      <c r="C5172" s="256">
        <v>106.34716885277484</v>
      </c>
    </row>
    <row r="5173" spans="2:3" x14ac:dyDescent="0.25">
      <c r="B5173" s="257">
        <v>5110</v>
      </c>
      <c r="C5173" s="256">
        <v>87.849567887496875</v>
      </c>
    </row>
    <row r="5174" spans="2:3" x14ac:dyDescent="0.25">
      <c r="B5174" s="257">
        <v>5111</v>
      </c>
      <c r="C5174" s="256">
        <v>104.14836369355449</v>
      </c>
    </row>
    <row r="5175" spans="2:3" x14ac:dyDescent="0.25">
      <c r="B5175" s="257">
        <v>5112</v>
      </c>
      <c r="C5175" s="256">
        <v>94.972519618800476</v>
      </c>
    </row>
    <row r="5176" spans="2:3" x14ac:dyDescent="0.25">
      <c r="B5176" s="257">
        <v>5113</v>
      </c>
      <c r="C5176" s="256">
        <v>166.39486937209418</v>
      </c>
    </row>
    <row r="5177" spans="2:3" x14ac:dyDescent="0.25">
      <c r="B5177" s="257">
        <v>5114</v>
      </c>
      <c r="C5177" s="256">
        <v>169.10043429636357</v>
      </c>
    </row>
    <row r="5178" spans="2:3" x14ac:dyDescent="0.25">
      <c r="B5178" s="257">
        <v>5115</v>
      </c>
      <c r="C5178" s="256">
        <v>144.26449640660428</v>
      </c>
    </row>
    <row r="5179" spans="2:3" x14ac:dyDescent="0.25">
      <c r="B5179" s="257">
        <v>5116</v>
      </c>
      <c r="C5179" s="256">
        <v>106.26309424500481</v>
      </c>
    </row>
    <row r="5180" spans="2:3" x14ac:dyDescent="0.25">
      <c r="B5180" s="257">
        <v>5117</v>
      </c>
      <c r="C5180" s="256">
        <v>142.05830500478709</v>
      </c>
    </row>
    <row r="5181" spans="2:3" x14ac:dyDescent="0.25">
      <c r="B5181" s="257">
        <v>5118</v>
      </c>
      <c r="C5181" s="256">
        <v>92.369448764936152</v>
      </c>
    </row>
    <row r="5182" spans="2:3" x14ac:dyDescent="0.25">
      <c r="B5182" s="257">
        <v>5119</v>
      </c>
      <c r="C5182" s="256">
        <v>103.05072431185786</v>
      </c>
    </row>
    <row r="5183" spans="2:3" x14ac:dyDescent="0.25">
      <c r="B5183" s="257">
        <v>5120</v>
      </c>
      <c r="C5183" s="256">
        <v>70.99820526349626</v>
      </c>
    </row>
    <row r="5184" spans="2:3" x14ac:dyDescent="0.25">
      <c r="B5184" s="257">
        <v>5121</v>
      </c>
      <c r="C5184" s="256">
        <v>158.11058980843166</v>
      </c>
    </row>
    <row r="5185" spans="2:3" x14ac:dyDescent="0.25">
      <c r="B5185" s="257">
        <v>5122</v>
      </c>
      <c r="C5185" s="256">
        <v>133.7758117162553</v>
      </c>
    </row>
    <row r="5186" spans="2:3" x14ac:dyDescent="0.25">
      <c r="B5186" s="257">
        <v>5123</v>
      </c>
      <c r="C5186" s="256">
        <v>130.19269800542637</v>
      </c>
    </row>
    <row r="5187" spans="2:3" x14ac:dyDescent="0.25">
      <c r="B5187" s="257">
        <v>5124</v>
      </c>
      <c r="C5187" s="256">
        <v>107.06489055437687</v>
      </c>
    </row>
    <row r="5188" spans="2:3" x14ac:dyDescent="0.25">
      <c r="B5188" s="257">
        <v>5125</v>
      </c>
      <c r="C5188" s="256">
        <v>167.30770700342504</v>
      </c>
    </row>
    <row r="5189" spans="2:3" x14ac:dyDescent="0.25">
      <c r="B5189" s="257">
        <v>5126</v>
      </c>
      <c r="C5189" s="256">
        <v>88.772220761057326</v>
      </c>
    </row>
    <row r="5190" spans="2:3" x14ac:dyDescent="0.25">
      <c r="B5190" s="257">
        <v>5127</v>
      </c>
      <c r="C5190" s="256">
        <v>89.348788202786949</v>
      </c>
    </row>
    <row r="5191" spans="2:3" x14ac:dyDescent="0.25">
      <c r="B5191" s="257">
        <v>5128</v>
      </c>
      <c r="C5191" s="256">
        <v>147.3686755393351</v>
      </c>
    </row>
    <row r="5192" spans="2:3" x14ac:dyDescent="0.25">
      <c r="B5192" s="257">
        <v>5129</v>
      </c>
      <c r="C5192" s="256">
        <v>89.886455488682913</v>
      </c>
    </row>
    <row r="5193" spans="2:3" x14ac:dyDescent="0.25">
      <c r="B5193" s="257">
        <v>5130</v>
      </c>
      <c r="C5193" s="256">
        <v>110.87273793388289</v>
      </c>
    </row>
    <row r="5194" spans="2:3" x14ac:dyDescent="0.25">
      <c r="B5194" s="257">
        <v>5131</v>
      </c>
      <c r="C5194" s="256">
        <v>130.89414673024032</v>
      </c>
    </row>
    <row r="5195" spans="2:3" x14ac:dyDescent="0.25">
      <c r="B5195" s="257">
        <v>5132</v>
      </c>
      <c r="C5195" s="256">
        <v>59.150749132916673</v>
      </c>
    </row>
    <row r="5196" spans="2:3" x14ac:dyDescent="0.25">
      <c r="B5196" s="257">
        <v>5133</v>
      </c>
      <c r="C5196" s="256">
        <v>131.50373505608979</v>
      </c>
    </row>
    <row r="5197" spans="2:3" x14ac:dyDescent="0.25">
      <c r="B5197" s="257">
        <v>5134</v>
      </c>
      <c r="C5197" s="256">
        <v>154.17617292357752</v>
      </c>
    </row>
    <row r="5198" spans="2:3" x14ac:dyDescent="0.25">
      <c r="B5198" s="257">
        <v>5135</v>
      </c>
      <c r="C5198" s="256">
        <v>129.3606460250914</v>
      </c>
    </row>
    <row r="5199" spans="2:3" x14ac:dyDescent="0.25">
      <c r="B5199" s="257">
        <v>5136</v>
      </c>
      <c r="C5199" s="256">
        <v>107.736356917248</v>
      </c>
    </row>
    <row r="5200" spans="2:3" x14ac:dyDescent="0.25">
      <c r="B5200" s="257">
        <v>5137</v>
      </c>
      <c r="C5200" s="256">
        <v>59.22507282134643</v>
      </c>
    </row>
    <row r="5201" spans="2:3" x14ac:dyDescent="0.25">
      <c r="B5201" s="257">
        <v>5138</v>
      </c>
      <c r="C5201" s="256">
        <v>80.243052887757855</v>
      </c>
    </row>
    <row r="5202" spans="2:3" x14ac:dyDescent="0.25">
      <c r="B5202" s="257">
        <v>5139</v>
      </c>
      <c r="C5202" s="256">
        <v>142.5034008187354</v>
      </c>
    </row>
    <row r="5203" spans="2:3" x14ac:dyDescent="0.25">
      <c r="B5203" s="257">
        <v>5140</v>
      </c>
      <c r="C5203" s="256">
        <v>137.71211921716497</v>
      </c>
    </row>
    <row r="5204" spans="2:3" x14ac:dyDescent="0.25">
      <c r="B5204" s="257">
        <v>5141</v>
      </c>
      <c r="C5204" s="256">
        <v>116.23056814009693</v>
      </c>
    </row>
    <row r="5205" spans="2:3" x14ac:dyDescent="0.25">
      <c r="B5205" s="257">
        <v>5142</v>
      </c>
      <c r="C5205" s="256">
        <v>56.62504673891879</v>
      </c>
    </row>
    <row r="5206" spans="2:3" x14ac:dyDescent="0.25">
      <c r="B5206" s="257">
        <v>5143</v>
      </c>
      <c r="C5206" s="256">
        <v>109.73872780967157</v>
      </c>
    </row>
    <row r="5207" spans="2:3" x14ac:dyDescent="0.25">
      <c r="B5207" s="257">
        <v>5144</v>
      </c>
      <c r="C5207" s="256">
        <v>136.5989663510581</v>
      </c>
    </row>
    <row r="5208" spans="2:3" x14ac:dyDescent="0.25">
      <c r="B5208" s="257">
        <v>5145</v>
      </c>
      <c r="C5208" s="256">
        <v>119.66182631232174</v>
      </c>
    </row>
    <row r="5209" spans="2:3" x14ac:dyDescent="0.25">
      <c r="B5209" s="257">
        <v>5146</v>
      </c>
      <c r="C5209" s="256">
        <v>124.41453683756816</v>
      </c>
    </row>
    <row r="5210" spans="2:3" x14ac:dyDescent="0.25">
      <c r="B5210" s="257">
        <v>5147</v>
      </c>
      <c r="C5210" s="256">
        <v>88.644423471710411</v>
      </c>
    </row>
    <row r="5211" spans="2:3" x14ac:dyDescent="0.25">
      <c r="B5211" s="257">
        <v>5148</v>
      </c>
      <c r="C5211" s="256">
        <v>131.84848759361435</v>
      </c>
    </row>
    <row r="5212" spans="2:3" x14ac:dyDescent="0.25">
      <c r="B5212" s="257">
        <v>5149</v>
      </c>
      <c r="C5212" s="256">
        <v>109.88886678669583</v>
      </c>
    </row>
    <row r="5213" spans="2:3" x14ac:dyDescent="0.25">
      <c r="B5213" s="257">
        <v>5150</v>
      </c>
      <c r="C5213" s="256">
        <v>124.54437003390066</v>
      </c>
    </row>
    <row r="5214" spans="2:3" x14ac:dyDescent="0.25">
      <c r="B5214" s="257">
        <v>5151</v>
      </c>
      <c r="C5214" s="256">
        <v>73.037487806224334</v>
      </c>
    </row>
    <row r="5215" spans="2:3" x14ac:dyDescent="0.25">
      <c r="B5215" s="257">
        <v>5152</v>
      </c>
      <c r="C5215" s="256">
        <v>171.07583510906102</v>
      </c>
    </row>
    <row r="5216" spans="2:3" x14ac:dyDescent="0.25">
      <c r="B5216" s="257">
        <v>5153</v>
      </c>
      <c r="C5216" s="256">
        <v>145.41340909529168</v>
      </c>
    </row>
    <row r="5217" spans="2:3" x14ac:dyDescent="0.25">
      <c r="B5217" s="257">
        <v>5154</v>
      </c>
      <c r="C5217" s="256">
        <v>92.962823178289312</v>
      </c>
    </row>
    <row r="5218" spans="2:3" x14ac:dyDescent="0.25">
      <c r="B5218" s="257">
        <v>5155</v>
      </c>
      <c r="C5218" s="256">
        <v>99.447302547056722</v>
      </c>
    </row>
    <row r="5219" spans="2:3" x14ac:dyDescent="0.25">
      <c r="B5219" s="257">
        <v>5156</v>
      </c>
      <c r="C5219" s="256">
        <v>120.08593630342796</v>
      </c>
    </row>
    <row r="5220" spans="2:3" x14ac:dyDescent="0.25">
      <c r="B5220" s="257">
        <v>5157</v>
      </c>
      <c r="C5220" s="256">
        <v>153.79771643356631</v>
      </c>
    </row>
    <row r="5221" spans="2:3" x14ac:dyDescent="0.25">
      <c r="B5221" s="257">
        <v>5158</v>
      </c>
      <c r="C5221" s="256">
        <v>132.92483024686402</v>
      </c>
    </row>
    <row r="5222" spans="2:3" x14ac:dyDescent="0.25">
      <c r="B5222" s="257">
        <v>5159</v>
      </c>
      <c r="C5222" s="256">
        <v>97.206895587077909</v>
      </c>
    </row>
    <row r="5223" spans="2:3" x14ac:dyDescent="0.25">
      <c r="B5223" s="257">
        <v>5160</v>
      </c>
      <c r="C5223" s="256">
        <v>81.859974500522526</v>
      </c>
    </row>
    <row r="5224" spans="2:3" x14ac:dyDescent="0.25">
      <c r="B5224" s="257">
        <v>5161</v>
      </c>
      <c r="C5224" s="256">
        <v>110.64677038109154</v>
      </c>
    </row>
    <row r="5225" spans="2:3" x14ac:dyDescent="0.25">
      <c r="B5225" s="257">
        <v>5162</v>
      </c>
      <c r="C5225" s="256">
        <v>124.93610809474515</v>
      </c>
    </row>
    <row r="5226" spans="2:3" x14ac:dyDescent="0.25">
      <c r="B5226" s="257">
        <v>5163</v>
      </c>
      <c r="C5226" s="256">
        <v>103.23765577900329</v>
      </c>
    </row>
    <row r="5227" spans="2:3" x14ac:dyDescent="0.25">
      <c r="B5227" s="257">
        <v>5164</v>
      </c>
      <c r="C5227" s="256">
        <v>142.63313568015016</v>
      </c>
    </row>
    <row r="5228" spans="2:3" x14ac:dyDescent="0.25">
      <c r="B5228" s="257">
        <v>5165</v>
      </c>
      <c r="C5228" s="256">
        <v>108.32347191776533</v>
      </c>
    </row>
    <row r="5229" spans="2:3" x14ac:dyDescent="0.25">
      <c r="B5229" s="257">
        <v>5166</v>
      </c>
      <c r="C5229" s="256">
        <v>101.89766328993161</v>
      </c>
    </row>
    <row r="5230" spans="2:3" x14ac:dyDescent="0.25">
      <c r="B5230" s="257">
        <v>5167</v>
      </c>
      <c r="C5230" s="256">
        <v>143.03359812398492</v>
      </c>
    </row>
    <row r="5231" spans="2:3" x14ac:dyDescent="0.25">
      <c r="B5231" s="257">
        <v>5168</v>
      </c>
      <c r="C5231" s="256">
        <v>123.50133851129635</v>
      </c>
    </row>
    <row r="5232" spans="2:3" x14ac:dyDescent="0.25">
      <c r="B5232" s="257">
        <v>5169</v>
      </c>
      <c r="C5232" s="256">
        <v>81.457548291929953</v>
      </c>
    </row>
    <row r="5233" spans="2:3" x14ac:dyDescent="0.25">
      <c r="B5233" s="257">
        <v>5170</v>
      </c>
      <c r="C5233" s="256">
        <v>126.83200215223307</v>
      </c>
    </row>
    <row r="5234" spans="2:3" x14ac:dyDescent="0.25">
      <c r="B5234" s="257">
        <v>5171</v>
      </c>
      <c r="C5234" s="256">
        <v>145.54665738076366</v>
      </c>
    </row>
    <row r="5235" spans="2:3" x14ac:dyDescent="0.25">
      <c r="B5235" s="257">
        <v>5172</v>
      </c>
      <c r="C5235" s="256">
        <v>162.2020305612111</v>
      </c>
    </row>
    <row r="5236" spans="2:3" x14ac:dyDescent="0.25">
      <c r="B5236" s="257">
        <v>5173</v>
      </c>
      <c r="C5236" s="256">
        <v>111.69721319268326</v>
      </c>
    </row>
    <row r="5237" spans="2:3" x14ac:dyDescent="0.25">
      <c r="B5237" s="257">
        <v>5174</v>
      </c>
      <c r="C5237" s="256">
        <v>153.50548693910525</v>
      </c>
    </row>
    <row r="5238" spans="2:3" x14ac:dyDescent="0.25">
      <c r="B5238" s="257">
        <v>5175</v>
      </c>
      <c r="C5238" s="256">
        <v>135.39069030174869</v>
      </c>
    </row>
    <row r="5239" spans="2:3" x14ac:dyDescent="0.25">
      <c r="B5239" s="257">
        <v>5176</v>
      </c>
      <c r="C5239" s="256">
        <v>147.64436969221788</v>
      </c>
    </row>
    <row r="5240" spans="2:3" x14ac:dyDescent="0.25">
      <c r="B5240" s="257">
        <v>5177</v>
      </c>
      <c r="C5240" s="256">
        <v>130.95898813586075</v>
      </c>
    </row>
    <row r="5241" spans="2:3" x14ac:dyDescent="0.25">
      <c r="B5241" s="257">
        <v>5178</v>
      </c>
      <c r="C5241" s="256">
        <v>129.62380265669668</v>
      </c>
    </row>
    <row r="5242" spans="2:3" x14ac:dyDescent="0.25">
      <c r="B5242" s="257">
        <v>5179</v>
      </c>
      <c r="C5242" s="256">
        <v>83.339421142725257</v>
      </c>
    </row>
    <row r="5243" spans="2:3" x14ac:dyDescent="0.25">
      <c r="B5243" s="257">
        <v>5180</v>
      </c>
      <c r="C5243" s="256">
        <v>146.17049674036258</v>
      </c>
    </row>
    <row r="5244" spans="2:3" x14ac:dyDescent="0.25">
      <c r="B5244" s="257">
        <v>5181</v>
      </c>
      <c r="C5244" s="256">
        <v>125.91057745897183</v>
      </c>
    </row>
    <row r="5245" spans="2:3" x14ac:dyDescent="0.25">
      <c r="B5245" s="257">
        <v>5182</v>
      </c>
      <c r="C5245" s="256">
        <v>113.78576689266322</v>
      </c>
    </row>
    <row r="5246" spans="2:3" x14ac:dyDescent="0.25">
      <c r="B5246" s="257">
        <v>5183</v>
      </c>
      <c r="C5246" s="256">
        <v>168.13746593262061</v>
      </c>
    </row>
    <row r="5247" spans="2:3" x14ac:dyDescent="0.25">
      <c r="B5247" s="257">
        <v>5184</v>
      </c>
      <c r="C5247" s="256">
        <v>119.87929699150102</v>
      </c>
    </row>
    <row r="5248" spans="2:3" x14ac:dyDescent="0.25">
      <c r="B5248" s="257">
        <v>5185</v>
      </c>
      <c r="C5248" s="256">
        <v>125.73003347726127</v>
      </c>
    </row>
    <row r="5249" spans="2:3" x14ac:dyDescent="0.25">
      <c r="B5249" s="257">
        <v>5186</v>
      </c>
      <c r="C5249" s="256">
        <v>84.057896233562616</v>
      </c>
    </row>
    <row r="5250" spans="2:3" x14ac:dyDescent="0.25">
      <c r="B5250" s="257">
        <v>5187</v>
      </c>
      <c r="C5250" s="256">
        <v>124.55425669463615</v>
      </c>
    </row>
    <row r="5251" spans="2:3" x14ac:dyDescent="0.25">
      <c r="B5251" s="257">
        <v>5188</v>
      </c>
      <c r="C5251" s="256">
        <v>77.35839479189778</v>
      </c>
    </row>
    <row r="5252" spans="2:3" x14ac:dyDescent="0.25">
      <c r="B5252" s="257">
        <v>5189</v>
      </c>
      <c r="C5252" s="256">
        <v>121.2879777497696</v>
      </c>
    </row>
    <row r="5253" spans="2:3" x14ac:dyDescent="0.25">
      <c r="B5253" s="257">
        <v>5190</v>
      </c>
      <c r="C5253" s="256">
        <v>106.32541405169515</v>
      </c>
    </row>
    <row r="5254" spans="2:3" x14ac:dyDescent="0.25">
      <c r="B5254" s="257">
        <v>5191</v>
      </c>
      <c r="C5254" s="256">
        <v>115.68399841045456</v>
      </c>
    </row>
    <row r="5255" spans="2:3" x14ac:dyDescent="0.25">
      <c r="B5255" s="257">
        <v>5192</v>
      </c>
      <c r="C5255" s="256">
        <v>143.14777846515855</v>
      </c>
    </row>
    <row r="5256" spans="2:3" x14ac:dyDescent="0.25">
      <c r="B5256" s="257">
        <v>5193</v>
      </c>
      <c r="C5256" s="256">
        <v>105.69365013920881</v>
      </c>
    </row>
    <row r="5257" spans="2:3" x14ac:dyDescent="0.25">
      <c r="B5257" s="257">
        <v>5194</v>
      </c>
      <c r="C5257" s="256">
        <v>132.53896968009553</v>
      </c>
    </row>
    <row r="5258" spans="2:3" x14ac:dyDescent="0.25">
      <c r="B5258" s="257">
        <v>5195</v>
      </c>
      <c r="C5258" s="256">
        <v>94.917221030167113</v>
      </c>
    </row>
    <row r="5259" spans="2:3" x14ac:dyDescent="0.25">
      <c r="B5259" s="257">
        <v>5196</v>
      </c>
      <c r="C5259" s="256">
        <v>96.066097452760246</v>
      </c>
    </row>
    <row r="5260" spans="2:3" x14ac:dyDescent="0.25">
      <c r="B5260" s="257">
        <v>5197</v>
      </c>
      <c r="C5260" s="256">
        <v>107.91538417769705</v>
      </c>
    </row>
    <row r="5261" spans="2:3" x14ac:dyDescent="0.25">
      <c r="B5261" s="257">
        <v>5198</v>
      </c>
      <c r="C5261" s="256">
        <v>118.04392327148661</v>
      </c>
    </row>
    <row r="5262" spans="2:3" x14ac:dyDescent="0.25">
      <c r="B5262" s="257">
        <v>5199</v>
      </c>
      <c r="C5262" s="256">
        <v>159.60809777570935</v>
      </c>
    </row>
    <row r="5263" spans="2:3" x14ac:dyDescent="0.25">
      <c r="B5263" s="257">
        <v>5200</v>
      </c>
      <c r="C5263" s="256">
        <v>117.41808155818917</v>
      </c>
    </row>
    <row r="5264" spans="2:3" x14ac:dyDescent="0.25">
      <c r="B5264" s="257">
        <v>5201</v>
      </c>
      <c r="C5264" s="256">
        <v>97.892771137224415</v>
      </c>
    </row>
    <row r="5265" spans="2:3" x14ac:dyDescent="0.25">
      <c r="B5265" s="257">
        <v>5202</v>
      </c>
      <c r="C5265" s="256">
        <v>147.51204851119627</v>
      </c>
    </row>
    <row r="5266" spans="2:3" x14ac:dyDescent="0.25">
      <c r="B5266" s="257">
        <v>5203</v>
      </c>
      <c r="C5266" s="256">
        <v>89.666998134862808</v>
      </c>
    </row>
    <row r="5267" spans="2:3" x14ac:dyDescent="0.25">
      <c r="B5267" s="257">
        <v>5204</v>
      </c>
      <c r="C5267" s="256">
        <v>117.74306614045199</v>
      </c>
    </row>
    <row r="5268" spans="2:3" x14ac:dyDescent="0.25">
      <c r="B5268" s="257">
        <v>5205</v>
      </c>
      <c r="C5268" s="256">
        <v>125.97612417939395</v>
      </c>
    </row>
    <row r="5269" spans="2:3" x14ac:dyDescent="0.25">
      <c r="B5269" s="257">
        <v>5206</v>
      </c>
      <c r="C5269" s="256">
        <v>125.96828785969821</v>
      </c>
    </row>
    <row r="5270" spans="2:3" x14ac:dyDescent="0.25">
      <c r="B5270" s="257">
        <v>5207</v>
      </c>
      <c r="C5270" s="256">
        <v>112.12165753779855</v>
      </c>
    </row>
    <row r="5271" spans="2:3" x14ac:dyDescent="0.25">
      <c r="B5271" s="257">
        <v>5208</v>
      </c>
      <c r="C5271" s="256">
        <v>105.11260394482539</v>
      </c>
    </row>
    <row r="5272" spans="2:3" x14ac:dyDescent="0.25">
      <c r="B5272" s="257">
        <v>5209</v>
      </c>
      <c r="C5272" s="256">
        <v>130.0758222055494</v>
      </c>
    </row>
    <row r="5273" spans="2:3" x14ac:dyDescent="0.25">
      <c r="B5273" s="257">
        <v>5210</v>
      </c>
      <c r="C5273" s="256">
        <v>105.92560303850945</v>
      </c>
    </row>
    <row r="5274" spans="2:3" x14ac:dyDescent="0.25">
      <c r="B5274" s="257">
        <v>5211</v>
      </c>
      <c r="C5274" s="256">
        <v>84.689390037455553</v>
      </c>
    </row>
    <row r="5275" spans="2:3" x14ac:dyDescent="0.25">
      <c r="B5275" s="257">
        <v>5212</v>
      </c>
      <c r="C5275" s="256">
        <v>144.18738035092619</v>
      </c>
    </row>
    <row r="5276" spans="2:3" x14ac:dyDescent="0.25">
      <c r="B5276" s="257">
        <v>5213</v>
      </c>
      <c r="C5276" s="256">
        <v>110.3279932609197</v>
      </c>
    </row>
    <row r="5277" spans="2:3" x14ac:dyDescent="0.25">
      <c r="B5277" s="257">
        <v>5214</v>
      </c>
      <c r="C5277" s="256">
        <v>123.36616245978485</v>
      </c>
    </row>
    <row r="5278" spans="2:3" x14ac:dyDescent="0.25">
      <c r="B5278" s="257">
        <v>5215</v>
      </c>
      <c r="C5278" s="256">
        <v>119.00171836501615</v>
      </c>
    </row>
    <row r="5279" spans="2:3" x14ac:dyDescent="0.25">
      <c r="B5279" s="257">
        <v>5216</v>
      </c>
      <c r="C5279" s="256">
        <v>128.70681343207548</v>
      </c>
    </row>
    <row r="5280" spans="2:3" x14ac:dyDescent="0.25">
      <c r="B5280" s="257">
        <v>5217</v>
      </c>
      <c r="C5280" s="256">
        <v>59.44244165704697</v>
      </c>
    </row>
    <row r="5281" spans="2:3" x14ac:dyDescent="0.25">
      <c r="B5281" s="257">
        <v>5218</v>
      </c>
      <c r="C5281" s="256">
        <v>123.2879015035117</v>
      </c>
    </row>
    <row r="5282" spans="2:3" x14ac:dyDescent="0.25">
      <c r="B5282" s="257">
        <v>5219</v>
      </c>
      <c r="C5282" s="256">
        <v>111.10157809268549</v>
      </c>
    </row>
    <row r="5283" spans="2:3" x14ac:dyDescent="0.25">
      <c r="B5283" s="257">
        <v>5220</v>
      </c>
      <c r="C5283" s="256">
        <v>117.01649483385137</v>
      </c>
    </row>
    <row r="5284" spans="2:3" x14ac:dyDescent="0.25">
      <c r="B5284" s="257">
        <v>5221</v>
      </c>
      <c r="C5284" s="256">
        <v>146.90825207021018</v>
      </c>
    </row>
    <row r="5285" spans="2:3" x14ac:dyDescent="0.25">
      <c r="B5285" s="257">
        <v>5222</v>
      </c>
      <c r="C5285" s="256">
        <v>134.44338153659487</v>
      </c>
    </row>
    <row r="5286" spans="2:3" x14ac:dyDescent="0.25">
      <c r="B5286" s="257">
        <v>5223</v>
      </c>
      <c r="C5286" s="256">
        <v>103.2462164207821</v>
      </c>
    </row>
    <row r="5287" spans="2:3" x14ac:dyDescent="0.25">
      <c r="B5287" s="257">
        <v>5224</v>
      </c>
      <c r="C5287" s="256">
        <v>103.46470631471469</v>
      </c>
    </row>
    <row r="5288" spans="2:3" x14ac:dyDescent="0.25">
      <c r="B5288" s="257">
        <v>5225</v>
      </c>
      <c r="C5288" s="256">
        <v>113.38599568282098</v>
      </c>
    </row>
    <row r="5289" spans="2:3" x14ac:dyDescent="0.25">
      <c r="B5289" s="257">
        <v>5226</v>
      </c>
      <c r="C5289" s="256">
        <v>92.34070849796332</v>
      </c>
    </row>
    <row r="5290" spans="2:3" x14ac:dyDescent="0.25">
      <c r="B5290" s="257">
        <v>5227</v>
      </c>
      <c r="C5290" s="256">
        <v>105.93545797313236</v>
      </c>
    </row>
    <row r="5291" spans="2:3" x14ac:dyDescent="0.25">
      <c r="B5291" s="257">
        <v>5228</v>
      </c>
      <c r="C5291" s="256">
        <v>157.68558836941469</v>
      </c>
    </row>
    <row r="5292" spans="2:3" x14ac:dyDescent="0.25">
      <c r="B5292" s="257">
        <v>5229</v>
      </c>
      <c r="C5292" s="256">
        <v>194.96969782338806</v>
      </c>
    </row>
    <row r="5293" spans="2:3" x14ac:dyDescent="0.25">
      <c r="B5293" s="257">
        <v>5230</v>
      </c>
      <c r="C5293" s="256">
        <v>154.01471665502041</v>
      </c>
    </row>
    <row r="5294" spans="2:3" x14ac:dyDescent="0.25">
      <c r="B5294" s="257">
        <v>5231</v>
      </c>
      <c r="C5294" s="256">
        <v>159.85674273195309</v>
      </c>
    </row>
    <row r="5295" spans="2:3" x14ac:dyDescent="0.25">
      <c r="B5295" s="257">
        <v>5232</v>
      </c>
      <c r="C5295" s="256">
        <v>119.64444693692846</v>
      </c>
    </row>
    <row r="5296" spans="2:3" x14ac:dyDescent="0.25">
      <c r="B5296" s="257">
        <v>5233</v>
      </c>
      <c r="C5296" s="256">
        <v>74.382563828695197</v>
      </c>
    </row>
    <row r="5297" spans="2:3" x14ac:dyDescent="0.25">
      <c r="B5297" s="257">
        <v>5234</v>
      </c>
      <c r="C5297" s="256">
        <v>130.26767555812873</v>
      </c>
    </row>
    <row r="5298" spans="2:3" x14ac:dyDescent="0.25">
      <c r="B5298" s="257">
        <v>5235</v>
      </c>
      <c r="C5298" s="256">
        <v>49.729424183795388</v>
      </c>
    </row>
    <row r="5299" spans="2:3" x14ac:dyDescent="0.25">
      <c r="B5299" s="257">
        <v>5236</v>
      </c>
      <c r="C5299" s="256">
        <v>144.37467493518807</v>
      </c>
    </row>
    <row r="5300" spans="2:3" x14ac:dyDescent="0.25">
      <c r="B5300" s="257">
        <v>5237</v>
      </c>
      <c r="C5300" s="256">
        <v>94.560571358636167</v>
      </c>
    </row>
    <row r="5301" spans="2:3" x14ac:dyDescent="0.25">
      <c r="B5301" s="257">
        <v>5238</v>
      </c>
      <c r="C5301" s="256">
        <v>144.15643293434371</v>
      </c>
    </row>
    <row r="5302" spans="2:3" x14ac:dyDescent="0.25">
      <c r="B5302" s="257">
        <v>5239</v>
      </c>
      <c r="C5302" s="256">
        <v>162.57826448327654</v>
      </c>
    </row>
    <row r="5303" spans="2:3" x14ac:dyDescent="0.25">
      <c r="B5303" s="257">
        <v>5240</v>
      </c>
      <c r="C5303" s="256">
        <v>147.42616250623465</v>
      </c>
    </row>
    <row r="5304" spans="2:3" x14ac:dyDescent="0.25">
      <c r="B5304" s="257">
        <v>5241</v>
      </c>
      <c r="C5304" s="256">
        <v>120.13363581696952</v>
      </c>
    </row>
    <row r="5305" spans="2:3" x14ac:dyDescent="0.25">
      <c r="B5305" s="257">
        <v>5242</v>
      </c>
      <c r="C5305" s="256">
        <v>99.886304218245925</v>
      </c>
    </row>
    <row r="5306" spans="2:3" x14ac:dyDescent="0.25">
      <c r="B5306" s="257">
        <v>5243</v>
      </c>
      <c r="C5306" s="256">
        <v>114.66005614856768</v>
      </c>
    </row>
    <row r="5307" spans="2:3" x14ac:dyDescent="0.25">
      <c r="B5307" s="257">
        <v>5244</v>
      </c>
      <c r="C5307" s="256">
        <v>125.63585565231158</v>
      </c>
    </row>
    <row r="5308" spans="2:3" x14ac:dyDescent="0.25">
      <c r="B5308" s="257">
        <v>5245</v>
      </c>
      <c r="C5308" s="256">
        <v>118.24326416923124</v>
      </c>
    </row>
    <row r="5309" spans="2:3" x14ac:dyDescent="0.25">
      <c r="B5309" s="257">
        <v>5246</v>
      </c>
      <c r="C5309" s="256">
        <v>86.230557510867129</v>
      </c>
    </row>
    <row r="5310" spans="2:3" x14ac:dyDescent="0.25">
      <c r="B5310" s="257">
        <v>5247</v>
      </c>
      <c r="C5310" s="256">
        <v>117.54777196794794</v>
      </c>
    </row>
    <row r="5311" spans="2:3" x14ac:dyDescent="0.25">
      <c r="B5311" s="257">
        <v>5248</v>
      </c>
      <c r="C5311" s="256">
        <v>124.1530552530289</v>
      </c>
    </row>
    <row r="5312" spans="2:3" x14ac:dyDescent="0.25">
      <c r="B5312" s="257">
        <v>5249</v>
      </c>
      <c r="C5312" s="256">
        <v>100.23644802780906</v>
      </c>
    </row>
    <row r="5313" spans="2:3" x14ac:dyDescent="0.25">
      <c r="B5313" s="257">
        <v>5250</v>
      </c>
      <c r="C5313" s="256">
        <v>127.65808374286978</v>
      </c>
    </row>
    <row r="5314" spans="2:3" x14ac:dyDescent="0.25">
      <c r="B5314" s="257">
        <v>5251</v>
      </c>
      <c r="C5314" s="256">
        <v>107.05661465487448</v>
      </c>
    </row>
    <row r="5315" spans="2:3" x14ac:dyDescent="0.25">
      <c r="B5315" s="257">
        <v>5252</v>
      </c>
      <c r="C5315" s="256">
        <v>64.497346162410906</v>
      </c>
    </row>
    <row r="5316" spans="2:3" x14ac:dyDescent="0.25">
      <c r="B5316" s="257">
        <v>5253</v>
      </c>
      <c r="C5316" s="256">
        <v>144.23178226913763</v>
      </c>
    </row>
    <row r="5317" spans="2:3" x14ac:dyDescent="0.25">
      <c r="B5317" s="257">
        <v>5254</v>
      </c>
      <c r="C5317" s="256">
        <v>118.96640973957193</v>
      </c>
    </row>
    <row r="5318" spans="2:3" x14ac:dyDescent="0.25">
      <c r="B5318" s="257">
        <v>5255</v>
      </c>
      <c r="C5318" s="256">
        <v>75.226575414550354</v>
      </c>
    </row>
    <row r="5319" spans="2:3" x14ac:dyDescent="0.25">
      <c r="B5319" s="257">
        <v>5256</v>
      </c>
      <c r="C5319" s="256">
        <v>114.60020777941615</v>
      </c>
    </row>
    <row r="5320" spans="2:3" x14ac:dyDescent="0.25">
      <c r="B5320" s="257">
        <v>5257</v>
      </c>
      <c r="C5320" s="256">
        <v>128.90085614327333</v>
      </c>
    </row>
    <row r="5321" spans="2:3" x14ac:dyDescent="0.25">
      <c r="B5321" s="257">
        <v>5258</v>
      </c>
      <c r="C5321" s="256">
        <v>139.70879418805134</v>
      </c>
    </row>
    <row r="5322" spans="2:3" x14ac:dyDescent="0.25">
      <c r="B5322" s="257">
        <v>5259</v>
      </c>
      <c r="C5322" s="256">
        <v>107.37057173238617</v>
      </c>
    </row>
    <row r="5323" spans="2:3" x14ac:dyDescent="0.25">
      <c r="B5323" s="257">
        <v>5260</v>
      </c>
      <c r="C5323" s="256">
        <v>160.4023850242522</v>
      </c>
    </row>
    <row r="5324" spans="2:3" x14ac:dyDescent="0.25">
      <c r="B5324" s="257">
        <v>5261</v>
      </c>
      <c r="C5324" s="256">
        <v>152.33794143709446</v>
      </c>
    </row>
    <row r="5325" spans="2:3" x14ac:dyDescent="0.25">
      <c r="B5325" s="257">
        <v>5262</v>
      </c>
      <c r="C5325" s="256">
        <v>104.00698730557033</v>
      </c>
    </row>
    <row r="5326" spans="2:3" x14ac:dyDescent="0.25">
      <c r="B5326" s="257">
        <v>5263</v>
      </c>
      <c r="C5326" s="256">
        <v>90.281171567000996</v>
      </c>
    </row>
    <row r="5327" spans="2:3" x14ac:dyDescent="0.25">
      <c r="B5327" s="257">
        <v>5264</v>
      </c>
      <c r="C5327" s="256">
        <v>100.31218607495776</v>
      </c>
    </row>
    <row r="5328" spans="2:3" x14ac:dyDescent="0.25">
      <c r="B5328" s="257">
        <v>5265</v>
      </c>
      <c r="C5328" s="256">
        <v>154.25421176028152</v>
      </c>
    </row>
    <row r="5329" spans="2:3" x14ac:dyDescent="0.25">
      <c r="B5329" s="257">
        <v>5266</v>
      </c>
      <c r="C5329" s="256">
        <v>154.30056080868513</v>
      </c>
    </row>
    <row r="5330" spans="2:3" x14ac:dyDescent="0.25">
      <c r="B5330" s="257">
        <v>5267</v>
      </c>
      <c r="C5330" s="256">
        <v>133.64265760083697</v>
      </c>
    </row>
    <row r="5331" spans="2:3" x14ac:dyDescent="0.25">
      <c r="B5331" s="257">
        <v>5268</v>
      </c>
      <c r="C5331" s="256">
        <v>164.83517899310891</v>
      </c>
    </row>
    <row r="5332" spans="2:3" x14ac:dyDescent="0.25">
      <c r="B5332" s="257">
        <v>5269</v>
      </c>
      <c r="C5332" s="256">
        <v>113.55101673036162</v>
      </c>
    </row>
    <row r="5333" spans="2:3" x14ac:dyDescent="0.25">
      <c r="B5333" s="257">
        <v>5270</v>
      </c>
      <c r="C5333" s="256">
        <v>137.28262118742134</v>
      </c>
    </row>
    <row r="5334" spans="2:3" x14ac:dyDescent="0.25">
      <c r="B5334" s="257">
        <v>5271</v>
      </c>
      <c r="C5334" s="256">
        <v>116.20922747624543</v>
      </c>
    </row>
    <row r="5335" spans="2:3" x14ac:dyDescent="0.25">
      <c r="B5335" s="257">
        <v>5272</v>
      </c>
      <c r="C5335" s="256">
        <v>149.37710130777629</v>
      </c>
    </row>
    <row r="5336" spans="2:3" x14ac:dyDescent="0.25">
      <c r="B5336" s="257">
        <v>5273</v>
      </c>
      <c r="C5336" s="256">
        <v>82.182695004527758</v>
      </c>
    </row>
    <row r="5337" spans="2:3" x14ac:dyDescent="0.25">
      <c r="B5337" s="257">
        <v>5274</v>
      </c>
      <c r="C5337" s="256">
        <v>64.574489031333229</v>
      </c>
    </row>
    <row r="5338" spans="2:3" x14ac:dyDescent="0.25">
      <c r="B5338" s="257">
        <v>5275</v>
      </c>
      <c r="C5338" s="256">
        <v>82.97693435590557</v>
      </c>
    </row>
    <row r="5339" spans="2:3" x14ac:dyDescent="0.25">
      <c r="B5339" s="257">
        <v>5276</v>
      </c>
      <c r="C5339" s="256">
        <v>97.474299964231619</v>
      </c>
    </row>
    <row r="5340" spans="2:3" x14ac:dyDescent="0.25">
      <c r="B5340" s="257">
        <v>5277</v>
      </c>
      <c r="C5340" s="256">
        <v>141.46864331518518</v>
      </c>
    </row>
    <row r="5341" spans="2:3" x14ac:dyDescent="0.25">
      <c r="B5341" s="257">
        <v>5278</v>
      </c>
      <c r="C5341" s="256">
        <v>71.767357112761232</v>
      </c>
    </row>
    <row r="5342" spans="2:3" x14ac:dyDescent="0.25">
      <c r="B5342" s="257">
        <v>5279</v>
      </c>
      <c r="C5342" s="256">
        <v>114.04068985612437</v>
      </c>
    </row>
    <row r="5343" spans="2:3" x14ac:dyDescent="0.25">
      <c r="B5343" s="257">
        <v>5280</v>
      </c>
      <c r="C5343" s="256">
        <v>164.87909725664642</v>
      </c>
    </row>
    <row r="5344" spans="2:3" x14ac:dyDescent="0.25">
      <c r="B5344" s="257">
        <v>5281</v>
      </c>
      <c r="C5344" s="256">
        <v>96.816226969023461</v>
      </c>
    </row>
    <row r="5345" spans="2:3" x14ac:dyDescent="0.25">
      <c r="B5345" s="257">
        <v>5282</v>
      </c>
      <c r="C5345" s="256">
        <v>155.56767872776027</v>
      </c>
    </row>
    <row r="5346" spans="2:3" x14ac:dyDescent="0.25">
      <c r="B5346" s="257">
        <v>5283</v>
      </c>
      <c r="C5346" s="256">
        <v>132.0444329837708</v>
      </c>
    </row>
    <row r="5347" spans="2:3" x14ac:dyDescent="0.25">
      <c r="B5347" s="257">
        <v>5284</v>
      </c>
      <c r="C5347" s="256">
        <v>109.84490396576399</v>
      </c>
    </row>
    <row r="5348" spans="2:3" x14ac:dyDescent="0.25">
      <c r="B5348" s="257">
        <v>5285</v>
      </c>
      <c r="C5348" s="256">
        <v>136.14335541401064</v>
      </c>
    </row>
    <row r="5349" spans="2:3" x14ac:dyDescent="0.25">
      <c r="B5349" s="257">
        <v>5286</v>
      </c>
      <c r="C5349" s="256">
        <v>134.18865310112943</v>
      </c>
    </row>
    <row r="5350" spans="2:3" x14ac:dyDescent="0.25">
      <c r="B5350" s="257">
        <v>5287</v>
      </c>
      <c r="C5350" s="256">
        <v>88.045689993331891</v>
      </c>
    </row>
    <row r="5351" spans="2:3" x14ac:dyDescent="0.25">
      <c r="B5351" s="257">
        <v>5288</v>
      </c>
      <c r="C5351" s="256">
        <v>137.96278779584253</v>
      </c>
    </row>
    <row r="5352" spans="2:3" x14ac:dyDescent="0.25">
      <c r="B5352" s="257">
        <v>5289</v>
      </c>
      <c r="C5352" s="256">
        <v>135.62935179280345</v>
      </c>
    </row>
    <row r="5353" spans="2:3" x14ac:dyDescent="0.25">
      <c r="B5353" s="257">
        <v>5290</v>
      </c>
      <c r="C5353" s="256">
        <v>136.48214348869791</v>
      </c>
    </row>
    <row r="5354" spans="2:3" x14ac:dyDescent="0.25">
      <c r="B5354" s="257">
        <v>5291</v>
      </c>
      <c r="C5354" s="256">
        <v>114.14499054538813</v>
      </c>
    </row>
    <row r="5355" spans="2:3" x14ac:dyDescent="0.25">
      <c r="B5355" s="257">
        <v>5292</v>
      </c>
      <c r="C5355" s="256">
        <v>121.04116708933429</v>
      </c>
    </row>
    <row r="5356" spans="2:3" x14ac:dyDescent="0.25">
      <c r="B5356" s="257">
        <v>5293</v>
      </c>
      <c r="C5356" s="256">
        <v>169.21358096929112</v>
      </c>
    </row>
    <row r="5357" spans="2:3" x14ac:dyDescent="0.25">
      <c r="B5357" s="257">
        <v>5294</v>
      </c>
      <c r="C5357" s="256">
        <v>46.585511455618729</v>
      </c>
    </row>
    <row r="5358" spans="2:3" x14ac:dyDescent="0.25">
      <c r="B5358" s="257">
        <v>5295</v>
      </c>
      <c r="C5358" s="256">
        <v>109.34638789040562</v>
      </c>
    </row>
    <row r="5359" spans="2:3" x14ac:dyDescent="0.25">
      <c r="B5359" s="257">
        <v>5296</v>
      </c>
      <c r="C5359" s="256">
        <v>149.66431515355873</v>
      </c>
    </row>
    <row r="5360" spans="2:3" x14ac:dyDescent="0.25">
      <c r="B5360" s="257">
        <v>5297</v>
      </c>
      <c r="C5360" s="256">
        <v>125.38143245378956</v>
      </c>
    </row>
    <row r="5361" spans="2:3" x14ac:dyDescent="0.25">
      <c r="B5361" s="257">
        <v>5298</v>
      </c>
      <c r="C5361" s="256">
        <v>109.89301618250298</v>
      </c>
    </row>
    <row r="5362" spans="2:3" x14ac:dyDescent="0.25">
      <c r="B5362" s="257">
        <v>5299</v>
      </c>
      <c r="C5362" s="256">
        <v>132.34591867776905</v>
      </c>
    </row>
    <row r="5363" spans="2:3" x14ac:dyDescent="0.25">
      <c r="B5363" s="257">
        <v>5300</v>
      </c>
      <c r="C5363" s="256">
        <v>150.50992791474582</v>
      </c>
    </row>
    <row r="5364" spans="2:3" x14ac:dyDescent="0.25">
      <c r="B5364" s="257">
        <v>5301</v>
      </c>
      <c r="C5364" s="256">
        <v>88.39012733860875</v>
      </c>
    </row>
    <row r="5365" spans="2:3" x14ac:dyDescent="0.25">
      <c r="B5365" s="257">
        <v>5302</v>
      </c>
      <c r="C5365" s="256">
        <v>157.43909457145949</v>
      </c>
    </row>
    <row r="5366" spans="2:3" x14ac:dyDescent="0.25">
      <c r="B5366" s="257">
        <v>5303</v>
      </c>
      <c r="C5366" s="256">
        <v>132.22973710006863</v>
      </c>
    </row>
    <row r="5367" spans="2:3" x14ac:dyDescent="0.25">
      <c r="B5367" s="257">
        <v>5304</v>
      </c>
      <c r="C5367" s="256">
        <v>102.03065529608952</v>
      </c>
    </row>
    <row r="5368" spans="2:3" x14ac:dyDescent="0.25">
      <c r="B5368" s="257">
        <v>5305</v>
      </c>
      <c r="C5368" s="256">
        <v>123.34205415540609</v>
      </c>
    </row>
    <row r="5369" spans="2:3" x14ac:dyDescent="0.25">
      <c r="B5369" s="257">
        <v>5306</v>
      </c>
      <c r="C5369" s="256">
        <v>133.42930619890831</v>
      </c>
    </row>
    <row r="5370" spans="2:3" x14ac:dyDescent="0.25">
      <c r="B5370" s="257">
        <v>5307</v>
      </c>
      <c r="C5370" s="256">
        <v>113.65170767576372</v>
      </c>
    </row>
    <row r="5371" spans="2:3" x14ac:dyDescent="0.25">
      <c r="B5371" s="257">
        <v>5308</v>
      </c>
      <c r="C5371" s="256">
        <v>151.48917402943226</v>
      </c>
    </row>
    <row r="5372" spans="2:3" x14ac:dyDescent="0.25">
      <c r="B5372" s="257">
        <v>5309</v>
      </c>
      <c r="C5372" s="256">
        <v>122.38230779848674</v>
      </c>
    </row>
    <row r="5373" spans="2:3" x14ac:dyDescent="0.25">
      <c r="B5373" s="257">
        <v>5310</v>
      </c>
      <c r="C5373" s="256">
        <v>164.38775875911608</v>
      </c>
    </row>
    <row r="5374" spans="2:3" x14ac:dyDescent="0.25">
      <c r="B5374" s="257">
        <v>5311</v>
      </c>
      <c r="C5374" s="256">
        <v>123.64801072607945</v>
      </c>
    </row>
    <row r="5375" spans="2:3" x14ac:dyDescent="0.25">
      <c r="B5375" s="257">
        <v>5312</v>
      </c>
      <c r="C5375" s="256">
        <v>93.470490646208447</v>
      </c>
    </row>
    <row r="5376" spans="2:3" x14ac:dyDescent="0.25">
      <c r="B5376" s="257">
        <v>5313</v>
      </c>
      <c r="C5376" s="256">
        <v>107.35211184044871</v>
      </c>
    </row>
    <row r="5377" spans="2:3" x14ac:dyDescent="0.25">
      <c r="B5377" s="257">
        <v>5314</v>
      </c>
      <c r="C5377" s="256">
        <v>147.70264340833796</v>
      </c>
    </row>
    <row r="5378" spans="2:3" x14ac:dyDescent="0.25">
      <c r="B5378" s="257">
        <v>5315</v>
      </c>
      <c r="C5378" s="256">
        <v>121.99865093154629</v>
      </c>
    </row>
    <row r="5379" spans="2:3" x14ac:dyDescent="0.25">
      <c r="B5379" s="257">
        <v>5316</v>
      </c>
      <c r="C5379" s="256">
        <v>104.58410897913721</v>
      </c>
    </row>
    <row r="5380" spans="2:3" x14ac:dyDescent="0.25">
      <c r="B5380" s="257">
        <v>5317</v>
      </c>
      <c r="C5380" s="256">
        <v>164.72959860156558</v>
      </c>
    </row>
    <row r="5381" spans="2:3" x14ac:dyDescent="0.25">
      <c r="B5381" s="257">
        <v>5318</v>
      </c>
      <c r="C5381" s="256">
        <v>121.30790057363781</v>
      </c>
    </row>
    <row r="5382" spans="2:3" x14ac:dyDescent="0.25">
      <c r="B5382" s="257">
        <v>5319</v>
      </c>
      <c r="C5382" s="256">
        <v>133.91233965995261</v>
      </c>
    </row>
    <row r="5383" spans="2:3" x14ac:dyDescent="0.25">
      <c r="B5383" s="257">
        <v>5320</v>
      </c>
      <c r="C5383" s="256">
        <v>128.94468775101438</v>
      </c>
    </row>
    <row r="5384" spans="2:3" x14ac:dyDescent="0.25">
      <c r="B5384" s="257">
        <v>5321</v>
      </c>
      <c r="C5384" s="256">
        <v>103.47335421306579</v>
      </c>
    </row>
    <row r="5385" spans="2:3" x14ac:dyDescent="0.25">
      <c r="B5385" s="257">
        <v>5322</v>
      </c>
      <c r="C5385" s="256">
        <v>87.301253800468956</v>
      </c>
    </row>
    <row r="5386" spans="2:3" x14ac:dyDescent="0.25">
      <c r="B5386" s="257">
        <v>5323</v>
      </c>
      <c r="C5386" s="256">
        <v>115.33551727513621</v>
      </c>
    </row>
    <row r="5387" spans="2:3" x14ac:dyDescent="0.25">
      <c r="B5387" s="257">
        <v>5324</v>
      </c>
      <c r="C5387" s="256">
        <v>143.96215256871696</v>
      </c>
    </row>
    <row r="5388" spans="2:3" x14ac:dyDescent="0.25">
      <c r="B5388" s="257">
        <v>5325</v>
      </c>
      <c r="C5388" s="256">
        <v>120.61122882844603</v>
      </c>
    </row>
    <row r="5389" spans="2:3" x14ac:dyDescent="0.25">
      <c r="B5389" s="257">
        <v>5326</v>
      </c>
      <c r="C5389" s="256">
        <v>105.99119491895615</v>
      </c>
    </row>
    <row r="5390" spans="2:3" x14ac:dyDescent="0.25">
      <c r="B5390" s="257">
        <v>5327</v>
      </c>
      <c r="C5390" s="256">
        <v>124.20812502050667</v>
      </c>
    </row>
    <row r="5391" spans="2:3" x14ac:dyDescent="0.25">
      <c r="B5391" s="257">
        <v>5328</v>
      </c>
      <c r="C5391" s="256">
        <v>138.22304358081536</v>
      </c>
    </row>
    <row r="5392" spans="2:3" x14ac:dyDescent="0.25">
      <c r="B5392" s="257">
        <v>5329</v>
      </c>
      <c r="C5392" s="256">
        <v>119.29550154325845</v>
      </c>
    </row>
    <row r="5393" spans="2:3" x14ac:dyDescent="0.25">
      <c r="B5393" s="257">
        <v>5330</v>
      </c>
      <c r="C5393" s="256">
        <v>97.681427859813255</v>
      </c>
    </row>
    <row r="5394" spans="2:3" x14ac:dyDescent="0.25">
      <c r="B5394" s="257">
        <v>5331</v>
      </c>
      <c r="C5394" s="256">
        <v>162.41470589136492</v>
      </c>
    </row>
    <row r="5395" spans="2:3" x14ac:dyDescent="0.25">
      <c r="B5395" s="257">
        <v>5332</v>
      </c>
      <c r="C5395" s="256">
        <v>101.38078379815035</v>
      </c>
    </row>
    <row r="5396" spans="2:3" x14ac:dyDescent="0.25">
      <c r="B5396" s="257">
        <v>5333</v>
      </c>
      <c r="C5396" s="256">
        <v>118.04269947042319</v>
      </c>
    </row>
    <row r="5397" spans="2:3" x14ac:dyDescent="0.25">
      <c r="B5397" s="257">
        <v>5334</v>
      </c>
      <c r="C5397" s="256">
        <v>97.645736045672123</v>
      </c>
    </row>
    <row r="5398" spans="2:3" x14ac:dyDescent="0.25">
      <c r="B5398" s="257">
        <v>5335</v>
      </c>
      <c r="C5398" s="256">
        <v>96.896507777590514</v>
      </c>
    </row>
    <row r="5399" spans="2:3" x14ac:dyDescent="0.25">
      <c r="B5399" s="257">
        <v>5336</v>
      </c>
      <c r="C5399" s="256">
        <v>152.67177420684325</v>
      </c>
    </row>
    <row r="5400" spans="2:3" x14ac:dyDescent="0.25">
      <c r="B5400" s="257">
        <v>5337</v>
      </c>
      <c r="C5400" s="256">
        <v>172.2784842164902</v>
      </c>
    </row>
    <row r="5401" spans="2:3" x14ac:dyDescent="0.25">
      <c r="B5401" s="257">
        <v>5338</v>
      </c>
      <c r="C5401" s="256">
        <v>103.56094719205342</v>
      </c>
    </row>
    <row r="5402" spans="2:3" x14ac:dyDescent="0.25">
      <c r="B5402" s="257">
        <v>5339</v>
      </c>
      <c r="C5402" s="256">
        <v>118.97069789248071</v>
      </c>
    </row>
    <row r="5403" spans="2:3" x14ac:dyDescent="0.25">
      <c r="B5403" s="257">
        <v>5340</v>
      </c>
      <c r="C5403" s="256">
        <v>92.656206541507942</v>
      </c>
    </row>
    <row r="5404" spans="2:3" x14ac:dyDescent="0.25">
      <c r="B5404" s="257">
        <v>5341</v>
      </c>
      <c r="C5404" s="256">
        <v>136.50185263228357</v>
      </c>
    </row>
    <row r="5405" spans="2:3" x14ac:dyDescent="0.25">
      <c r="B5405" s="257">
        <v>5342</v>
      </c>
      <c r="C5405" s="256">
        <v>88.812615065166881</v>
      </c>
    </row>
    <row r="5406" spans="2:3" x14ac:dyDescent="0.25">
      <c r="B5406" s="257">
        <v>5343</v>
      </c>
      <c r="C5406" s="256">
        <v>114.47030262464885</v>
      </c>
    </row>
    <row r="5407" spans="2:3" x14ac:dyDescent="0.25">
      <c r="B5407" s="257">
        <v>5344</v>
      </c>
      <c r="C5407" s="256">
        <v>97.295589198400435</v>
      </c>
    </row>
    <row r="5408" spans="2:3" x14ac:dyDescent="0.25">
      <c r="B5408" s="257">
        <v>5345</v>
      </c>
      <c r="C5408" s="256">
        <v>112.97363689557623</v>
      </c>
    </row>
    <row r="5409" spans="2:3" x14ac:dyDescent="0.25">
      <c r="B5409" s="257">
        <v>5346</v>
      </c>
      <c r="C5409" s="256">
        <v>140.4951532081335</v>
      </c>
    </row>
    <row r="5410" spans="2:3" x14ac:dyDescent="0.25">
      <c r="B5410" s="257">
        <v>5347</v>
      </c>
      <c r="C5410" s="256">
        <v>147.75123421015144</v>
      </c>
    </row>
    <row r="5411" spans="2:3" x14ac:dyDescent="0.25">
      <c r="B5411" s="257">
        <v>5348</v>
      </c>
      <c r="C5411" s="256">
        <v>126.20925742821127</v>
      </c>
    </row>
    <row r="5412" spans="2:3" x14ac:dyDescent="0.25">
      <c r="B5412" s="257">
        <v>5349</v>
      </c>
      <c r="C5412" s="256">
        <v>100.22751721604295</v>
      </c>
    </row>
    <row r="5413" spans="2:3" x14ac:dyDescent="0.25">
      <c r="B5413" s="257">
        <v>5350</v>
      </c>
      <c r="C5413" s="256">
        <v>123.00212023800154</v>
      </c>
    </row>
    <row r="5414" spans="2:3" x14ac:dyDescent="0.25">
      <c r="B5414" s="257">
        <v>5351</v>
      </c>
      <c r="C5414" s="256">
        <v>159.16277430108386</v>
      </c>
    </row>
    <row r="5415" spans="2:3" x14ac:dyDescent="0.25">
      <c r="B5415" s="257">
        <v>5352</v>
      </c>
      <c r="C5415" s="256">
        <v>145.13303382204765</v>
      </c>
    </row>
    <row r="5416" spans="2:3" x14ac:dyDescent="0.25">
      <c r="B5416" s="257">
        <v>5353</v>
      </c>
      <c r="C5416" s="256">
        <v>125.44422278661112</v>
      </c>
    </row>
    <row r="5417" spans="2:3" x14ac:dyDescent="0.25">
      <c r="B5417" s="257">
        <v>5354</v>
      </c>
      <c r="C5417" s="256">
        <v>102.92499084426404</v>
      </c>
    </row>
    <row r="5418" spans="2:3" x14ac:dyDescent="0.25">
      <c r="B5418" s="257">
        <v>5355</v>
      </c>
      <c r="C5418" s="256">
        <v>100.64698449006838</v>
      </c>
    </row>
    <row r="5419" spans="2:3" x14ac:dyDescent="0.25">
      <c r="B5419" s="257">
        <v>5356</v>
      </c>
      <c r="C5419" s="256">
        <v>115.11260276729004</v>
      </c>
    </row>
    <row r="5420" spans="2:3" x14ac:dyDescent="0.25">
      <c r="B5420" s="257">
        <v>5357</v>
      </c>
      <c r="C5420" s="256">
        <v>133.86760813517114</v>
      </c>
    </row>
    <row r="5421" spans="2:3" x14ac:dyDescent="0.25">
      <c r="B5421" s="257">
        <v>5358</v>
      </c>
      <c r="C5421" s="256">
        <v>78.114192191459821</v>
      </c>
    </row>
    <row r="5422" spans="2:3" x14ac:dyDescent="0.25">
      <c r="B5422" s="257">
        <v>5359</v>
      </c>
      <c r="C5422" s="256">
        <v>91.383466005661163</v>
      </c>
    </row>
    <row r="5423" spans="2:3" x14ac:dyDescent="0.25">
      <c r="B5423" s="257">
        <v>5360</v>
      </c>
      <c r="C5423" s="256">
        <v>112.07208545145602</v>
      </c>
    </row>
    <row r="5424" spans="2:3" x14ac:dyDescent="0.25">
      <c r="B5424" s="257">
        <v>5361</v>
      </c>
      <c r="C5424" s="256">
        <v>152.15541403697526</v>
      </c>
    </row>
    <row r="5425" spans="2:3" x14ac:dyDescent="0.25">
      <c r="B5425" s="257">
        <v>5362</v>
      </c>
      <c r="C5425" s="256">
        <v>89.291929810987881</v>
      </c>
    </row>
    <row r="5426" spans="2:3" x14ac:dyDescent="0.25">
      <c r="B5426" s="257">
        <v>5363</v>
      </c>
      <c r="C5426" s="256">
        <v>118.61875522562732</v>
      </c>
    </row>
    <row r="5427" spans="2:3" x14ac:dyDescent="0.25">
      <c r="B5427" s="257">
        <v>5364</v>
      </c>
      <c r="C5427" s="256">
        <v>126.11807263524614</v>
      </c>
    </row>
    <row r="5428" spans="2:3" x14ac:dyDescent="0.25">
      <c r="B5428" s="257">
        <v>5365</v>
      </c>
      <c r="C5428" s="256">
        <v>153.17866785113503</v>
      </c>
    </row>
    <row r="5429" spans="2:3" x14ac:dyDescent="0.25">
      <c r="B5429" s="257">
        <v>5366</v>
      </c>
      <c r="C5429" s="256">
        <v>141.19444919938073</v>
      </c>
    </row>
    <row r="5430" spans="2:3" x14ac:dyDescent="0.25">
      <c r="B5430" s="257">
        <v>5367</v>
      </c>
      <c r="C5430" s="256">
        <v>162.41261644628253</v>
      </c>
    </row>
    <row r="5431" spans="2:3" x14ac:dyDescent="0.25">
      <c r="B5431" s="257">
        <v>5368</v>
      </c>
      <c r="C5431" s="256">
        <v>122.12409140658345</v>
      </c>
    </row>
    <row r="5432" spans="2:3" x14ac:dyDescent="0.25">
      <c r="B5432" s="257">
        <v>5369</v>
      </c>
      <c r="C5432" s="256">
        <v>150.40914087595479</v>
      </c>
    </row>
    <row r="5433" spans="2:3" x14ac:dyDescent="0.25">
      <c r="B5433" s="257">
        <v>5370</v>
      </c>
      <c r="C5433" s="256">
        <v>110.14895993919694</v>
      </c>
    </row>
    <row r="5434" spans="2:3" x14ac:dyDescent="0.25">
      <c r="B5434" s="257">
        <v>5371</v>
      </c>
      <c r="C5434" s="256">
        <v>82.136938052806158</v>
      </c>
    </row>
    <row r="5435" spans="2:3" x14ac:dyDescent="0.25">
      <c r="B5435" s="257">
        <v>5372</v>
      </c>
      <c r="C5435" s="256">
        <v>138.11563336357099</v>
      </c>
    </row>
    <row r="5436" spans="2:3" x14ac:dyDescent="0.25">
      <c r="B5436" s="257">
        <v>5373</v>
      </c>
      <c r="C5436" s="256">
        <v>19.281289213148284</v>
      </c>
    </row>
    <row r="5437" spans="2:3" x14ac:dyDescent="0.25">
      <c r="B5437" s="257">
        <v>5374</v>
      </c>
      <c r="C5437" s="256">
        <v>99.673531508770992</v>
      </c>
    </row>
    <row r="5438" spans="2:3" x14ac:dyDescent="0.25">
      <c r="B5438" s="257">
        <v>5375</v>
      </c>
      <c r="C5438" s="256">
        <v>60.850114941355812</v>
      </c>
    </row>
    <row r="5439" spans="2:3" x14ac:dyDescent="0.25">
      <c r="B5439" s="257">
        <v>5376</v>
      </c>
      <c r="C5439" s="256">
        <v>137.88381536933068</v>
      </c>
    </row>
    <row r="5440" spans="2:3" x14ac:dyDescent="0.25">
      <c r="B5440" s="257">
        <v>5377</v>
      </c>
      <c r="C5440" s="256">
        <v>108.60670704324058</v>
      </c>
    </row>
    <row r="5441" spans="2:3" x14ac:dyDescent="0.25">
      <c r="B5441" s="257">
        <v>5378</v>
      </c>
      <c r="C5441" s="256">
        <v>95.502896058094123</v>
      </c>
    </row>
    <row r="5442" spans="2:3" x14ac:dyDescent="0.25">
      <c r="B5442" s="257">
        <v>5379</v>
      </c>
      <c r="C5442" s="256">
        <v>128.49009651489507</v>
      </c>
    </row>
    <row r="5443" spans="2:3" x14ac:dyDescent="0.25">
      <c r="B5443" s="257">
        <v>5380</v>
      </c>
      <c r="C5443" s="256">
        <v>92.256230161792388</v>
      </c>
    </row>
    <row r="5444" spans="2:3" x14ac:dyDescent="0.25">
      <c r="B5444" s="257">
        <v>5381</v>
      </c>
      <c r="C5444" s="256">
        <v>134.20860383237513</v>
      </c>
    </row>
    <row r="5445" spans="2:3" x14ac:dyDescent="0.25">
      <c r="B5445" s="257">
        <v>5382</v>
      </c>
      <c r="C5445" s="256">
        <v>153.51020103086438</v>
      </c>
    </row>
    <row r="5446" spans="2:3" x14ac:dyDescent="0.25">
      <c r="B5446" s="257">
        <v>5383</v>
      </c>
      <c r="C5446" s="256">
        <v>128.26591071124454</v>
      </c>
    </row>
    <row r="5447" spans="2:3" x14ac:dyDescent="0.25">
      <c r="B5447" s="257">
        <v>5384</v>
      </c>
      <c r="C5447" s="256">
        <v>189.28012563710391</v>
      </c>
    </row>
    <row r="5448" spans="2:3" x14ac:dyDescent="0.25">
      <c r="B5448" s="257">
        <v>5385</v>
      </c>
      <c r="C5448" s="256">
        <v>99.120941112711861</v>
      </c>
    </row>
    <row r="5449" spans="2:3" x14ac:dyDescent="0.25">
      <c r="B5449" s="257">
        <v>5386</v>
      </c>
      <c r="C5449" s="256">
        <v>127.89211021938335</v>
      </c>
    </row>
    <row r="5450" spans="2:3" x14ac:dyDescent="0.25">
      <c r="B5450" s="257">
        <v>5387</v>
      </c>
      <c r="C5450" s="256">
        <v>117.57173448990973</v>
      </c>
    </row>
    <row r="5451" spans="2:3" x14ac:dyDescent="0.25">
      <c r="B5451" s="257">
        <v>5388</v>
      </c>
      <c r="C5451" s="256">
        <v>123.1518102815195</v>
      </c>
    </row>
    <row r="5452" spans="2:3" x14ac:dyDescent="0.25">
      <c r="B5452" s="257">
        <v>5389</v>
      </c>
      <c r="C5452" s="256">
        <v>124.51051905945083</v>
      </c>
    </row>
    <row r="5453" spans="2:3" x14ac:dyDescent="0.25">
      <c r="B5453" s="257">
        <v>5390</v>
      </c>
      <c r="C5453" s="256">
        <v>94.067855919050814</v>
      </c>
    </row>
    <row r="5454" spans="2:3" x14ac:dyDescent="0.25">
      <c r="B5454" s="257">
        <v>5391</v>
      </c>
      <c r="C5454" s="256">
        <v>98.712514925641202</v>
      </c>
    </row>
    <row r="5455" spans="2:3" x14ac:dyDescent="0.25">
      <c r="B5455" s="257">
        <v>5392</v>
      </c>
      <c r="C5455" s="256">
        <v>94.001955485204121</v>
      </c>
    </row>
    <row r="5456" spans="2:3" x14ac:dyDescent="0.25">
      <c r="B5456" s="257">
        <v>5393</v>
      </c>
      <c r="C5456" s="256">
        <v>121.98131805067591</v>
      </c>
    </row>
    <row r="5457" spans="2:3" x14ac:dyDescent="0.25">
      <c r="B5457" s="257">
        <v>5394</v>
      </c>
      <c r="C5457" s="256">
        <v>146.2174802062209</v>
      </c>
    </row>
    <row r="5458" spans="2:3" x14ac:dyDescent="0.25">
      <c r="B5458" s="257">
        <v>5395</v>
      </c>
      <c r="C5458" s="256">
        <v>135.17456075203563</v>
      </c>
    </row>
    <row r="5459" spans="2:3" x14ac:dyDescent="0.25">
      <c r="B5459" s="257">
        <v>5396</v>
      </c>
      <c r="C5459" s="256">
        <v>93.216652785838804</v>
      </c>
    </row>
    <row r="5460" spans="2:3" x14ac:dyDescent="0.25">
      <c r="B5460" s="257">
        <v>5397</v>
      </c>
      <c r="C5460" s="256">
        <v>128.25433357962794</v>
      </c>
    </row>
    <row r="5461" spans="2:3" x14ac:dyDescent="0.25">
      <c r="B5461" s="257">
        <v>5398</v>
      </c>
      <c r="C5461" s="256">
        <v>116.89417694229775</v>
      </c>
    </row>
    <row r="5462" spans="2:3" x14ac:dyDescent="0.25">
      <c r="B5462" s="257">
        <v>5399</v>
      </c>
      <c r="C5462" s="256">
        <v>71.561350350428455</v>
      </c>
    </row>
    <row r="5463" spans="2:3" x14ac:dyDescent="0.25">
      <c r="B5463" s="257">
        <v>5400</v>
      </c>
      <c r="C5463" s="256">
        <v>110.6114890084156</v>
      </c>
    </row>
    <row r="5464" spans="2:3" x14ac:dyDescent="0.25">
      <c r="B5464" s="257">
        <v>5401</v>
      </c>
      <c r="C5464" s="256">
        <v>152.42262595811053</v>
      </c>
    </row>
    <row r="5465" spans="2:3" x14ac:dyDescent="0.25">
      <c r="B5465" s="257">
        <v>5402</v>
      </c>
      <c r="C5465" s="256">
        <v>94.394524759400099</v>
      </c>
    </row>
    <row r="5466" spans="2:3" x14ac:dyDescent="0.25">
      <c r="B5466" s="257">
        <v>5403</v>
      </c>
      <c r="C5466" s="256">
        <v>144.94652224132284</v>
      </c>
    </row>
    <row r="5467" spans="2:3" x14ac:dyDescent="0.25">
      <c r="B5467" s="257">
        <v>5404</v>
      </c>
      <c r="C5467" s="256">
        <v>128.2453038846177</v>
      </c>
    </row>
    <row r="5468" spans="2:3" x14ac:dyDescent="0.25">
      <c r="B5468" s="257">
        <v>5405</v>
      </c>
      <c r="C5468" s="256">
        <v>153.03757853072358</v>
      </c>
    </row>
    <row r="5469" spans="2:3" x14ac:dyDescent="0.25">
      <c r="B5469" s="257">
        <v>5406</v>
      </c>
      <c r="C5469" s="256">
        <v>106.46302639956063</v>
      </c>
    </row>
    <row r="5470" spans="2:3" x14ac:dyDescent="0.25">
      <c r="B5470" s="257">
        <v>5407</v>
      </c>
      <c r="C5470" s="256">
        <v>130.47619596334104</v>
      </c>
    </row>
    <row r="5471" spans="2:3" x14ac:dyDescent="0.25">
      <c r="B5471" s="257">
        <v>5408</v>
      </c>
      <c r="C5471" s="256">
        <v>134.8777532456528</v>
      </c>
    </row>
    <row r="5472" spans="2:3" x14ac:dyDescent="0.25">
      <c r="B5472" s="257">
        <v>5409</v>
      </c>
      <c r="C5472" s="256">
        <v>151.69788992072583</v>
      </c>
    </row>
    <row r="5473" spans="2:3" x14ac:dyDescent="0.25">
      <c r="B5473" s="257">
        <v>5410</v>
      </c>
      <c r="C5473" s="256">
        <v>53.005017122535619</v>
      </c>
    </row>
    <row r="5474" spans="2:3" x14ac:dyDescent="0.25">
      <c r="B5474" s="257">
        <v>5411</v>
      </c>
      <c r="C5474" s="256">
        <v>141.9911060630601</v>
      </c>
    </row>
    <row r="5475" spans="2:3" x14ac:dyDescent="0.25">
      <c r="B5475" s="257">
        <v>5412</v>
      </c>
      <c r="C5475" s="256">
        <v>89.859122666674935</v>
      </c>
    </row>
    <row r="5476" spans="2:3" x14ac:dyDescent="0.25">
      <c r="B5476" s="257">
        <v>5413</v>
      </c>
      <c r="C5476" s="256">
        <v>123.12842312036253</v>
      </c>
    </row>
    <row r="5477" spans="2:3" x14ac:dyDescent="0.25">
      <c r="B5477" s="257">
        <v>5414</v>
      </c>
      <c r="C5477" s="256">
        <v>117.06126957993168</v>
      </c>
    </row>
    <row r="5478" spans="2:3" x14ac:dyDescent="0.25">
      <c r="B5478" s="257">
        <v>5415</v>
      </c>
      <c r="C5478" s="256">
        <v>134.36846690529782</v>
      </c>
    </row>
    <row r="5479" spans="2:3" x14ac:dyDescent="0.25">
      <c r="B5479" s="257">
        <v>5416</v>
      </c>
      <c r="C5479" s="256">
        <v>118.50843661638233</v>
      </c>
    </row>
    <row r="5480" spans="2:3" x14ac:dyDescent="0.25">
      <c r="B5480" s="257">
        <v>5417</v>
      </c>
      <c r="C5480" s="256">
        <v>93.397390182362614</v>
      </c>
    </row>
    <row r="5481" spans="2:3" x14ac:dyDescent="0.25">
      <c r="B5481" s="257">
        <v>5418</v>
      </c>
      <c r="C5481" s="256">
        <v>113.48065319241493</v>
      </c>
    </row>
    <row r="5482" spans="2:3" x14ac:dyDescent="0.25">
      <c r="B5482" s="257">
        <v>5419</v>
      </c>
      <c r="C5482" s="256">
        <v>91.470585402400218</v>
      </c>
    </row>
    <row r="5483" spans="2:3" x14ac:dyDescent="0.25">
      <c r="B5483" s="257">
        <v>5420</v>
      </c>
      <c r="C5483" s="256">
        <v>113.67953490960372</v>
      </c>
    </row>
    <row r="5484" spans="2:3" x14ac:dyDescent="0.25">
      <c r="B5484" s="257">
        <v>5421</v>
      </c>
      <c r="C5484" s="256">
        <v>142.26622862897642</v>
      </c>
    </row>
    <row r="5485" spans="2:3" x14ac:dyDescent="0.25">
      <c r="B5485" s="257">
        <v>5422</v>
      </c>
      <c r="C5485" s="256">
        <v>147.22617338251501</v>
      </c>
    </row>
    <row r="5486" spans="2:3" x14ac:dyDescent="0.25">
      <c r="B5486" s="257">
        <v>5423</v>
      </c>
      <c r="C5486" s="256">
        <v>84.234995014927392</v>
      </c>
    </row>
    <row r="5487" spans="2:3" x14ac:dyDescent="0.25">
      <c r="B5487" s="257">
        <v>5424</v>
      </c>
      <c r="C5487" s="256">
        <v>130.3327675202413</v>
      </c>
    </row>
    <row r="5488" spans="2:3" x14ac:dyDescent="0.25">
      <c r="B5488" s="257">
        <v>5425</v>
      </c>
      <c r="C5488" s="256">
        <v>169.15081770433011</v>
      </c>
    </row>
    <row r="5489" spans="2:3" x14ac:dyDescent="0.25">
      <c r="B5489" s="257">
        <v>5426</v>
      </c>
      <c r="C5489" s="256">
        <v>134.00860115351176</v>
      </c>
    </row>
    <row r="5490" spans="2:3" x14ac:dyDescent="0.25">
      <c r="B5490" s="257">
        <v>5427</v>
      </c>
      <c r="C5490" s="256">
        <v>127.43826723024517</v>
      </c>
    </row>
    <row r="5491" spans="2:3" x14ac:dyDescent="0.25">
      <c r="B5491" s="257">
        <v>5428</v>
      </c>
      <c r="C5491" s="256">
        <v>184.97335589302367</v>
      </c>
    </row>
    <row r="5492" spans="2:3" x14ac:dyDescent="0.25">
      <c r="B5492" s="257">
        <v>5429</v>
      </c>
      <c r="C5492" s="256">
        <v>130.89251995167126</v>
      </c>
    </row>
    <row r="5493" spans="2:3" x14ac:dyDescent="0.25">
      <c r="B5493" s="257">
        <v>5430</v>
      </c>
      <c r="C5493" s="256">
        <v>110.69584689794632</v>
      </c>
    </row>
    <row r="5494" spans="2:3" x14ac:dyDescent="0.25">
      <c r="B5494" s="257">
        <v>5431</v>
      </c>
      <c r="C5494" s="256">
        <v>122.5413926707394</v>
      </c>
    </row>
    <row r="5495" spans="2:3" x14ac:dyDescent="0.25">
      <c r="B5495" s="257">
        <v>5432</v>
      </c>
      <c r="C5495" s="256">
        <v>90.993962957731455</v>
      </c>
    </row>
    <row r="5496" spans="2:3" x14ac:dyDescent="0.25">
      <c r="B5496" s="257">
        <v>5433</v>
      </c>
      <c r="C5496" s="256">
        <v>138.17586708895658</v>
      </c>
    </row>
    <row r="5497" spans="2:3" x14ac:dyDescent="0.25">
      <c r="B5497" s="257">
        <v>5434</v>
      </c>
      <c r="C5497" s="256">
        <v>147.98349717689828</v>
      </c>
    </row>
    <row r="5498" spans="2:3" x14ac:dyDescent="0.25">
      <c r="B5498" s="257">
        <v>5435</v>
      </c>
      <c r="C5498" s="256">
        <v>92.360439798751045</v>
      </c>
    </row>
    <row r="5499" spans="2:3" x14ac:dyDescent="0.25">
      <c r="B5499" s="257">
        <v>5436</v>
      </c>
      <c r="C5499" s="256">
        <v>89.666992450778906</v>
      </c>
    </row>
    <row r="5500" spans="2:3" x14ac:dyDescent="0.25">
      <c r="B5500" s="257">
        <v>5437</v>
      </c>
      <c r="C5500" s="256">
        <v>93.150574083527303</v>
      </c>
    </row>
    <row r="5501" spans="2:3" x14ac:dyDescent="0.25">
      <c r="B5501" s="257">
        <v>5438</v>
      </c>
      <c r="C5501" s="256">
        <v>168.84526195718524</v>
      </c>
    </row>
    <row r="5502" spans="2:3" x14ac:dyDescent="0.25">
      <c r="B5502" s="257">
        <v>5439</v>
      </c>
      <c r="C5502" s="256">
        <v>116.87439403270149</v>
      </c>
    </row>
    <row r="5503" spans="2:3" x14ac:dyDescent="0.25">
      <c r="B5503" s="257">
        <v>5440</v>
      </c>
      <c r="C5503" s="256">
        <v>120.61018477253093</v>
      </c>
    </row>
    <row r="5504" spans="2:3" x14ac:dyDescent="0.25">
      <c r="B5504" s="257">
        <v>5441</v>
      </c>
      <c r="C5504" s="256">
        <v>89.456554305352256</v>
      </c>
    </row>
    <row r="5505" spans="2:3" x14ac:dyDescent="0.25">
      <c r="B5505" s="257">
        <v>5442</v>
      </c>
      <c r="C5505" s="256">
        <v>115.60996709814789</v>
      </c>
    </row>
    <row r="5506" spans="2:3" x14ac:dyDescent="0.25">
      <c r="B5506" s="257">
        <v>5443</v>
      </c>
      <c r="C5506" s="256">
        <v>102.20058397408003</v>
      </c>
    </row>
    <row r="5507" spans="2:3" x14ac:dyDescent="0.25">
      <c r="B5507" s="257">
        <v>5444</v>
      </c>
      <c r="C5507" s="256">
        <v>136.5692283387406</v>
      </c>
    </row>
    <row r="5508" spans="2:3" x14ac:dyDescent="0.25">
      <c r="B5508" s="257">
        <v>5445</v>
      </c>
      <c r="C5508" s="256">
        <v>92.678428854892132</v>
      </c>
    </row>
    <row r="5509" spans="2:3" x14ac:dyDescent="0.25">
      <c r="B5509" s="257">
        <v>5446</v>
      </c>
      <c r="C5509" s="256">
        <v>126.69489885041042</v>
      </c>
    </row>
    <row r="5510" spans="2:3" x14ac:dyDescent="0.25">
      <c r="B5510" s="257">
        <v>5447</v>
      </c>
      <c r="C5510" s="256">
        <v>87.637941946291704</v>
      </c>
    </row>
    <row r="5511" spans="2:3" x14ac:dyDescent="0.25">
      <c r="B5511" s="257">
        <v>5448</v>
      </c>
      <c r="C5511" s="256">
        <v>117.23487181042488</v>
      </c>
    </row>
    <row r="5512" spans="2:3" x14ac:dyDescent="0.25">
      <c r="B5512" s="257">
        <v>5449</v>
      </c>
      <c r="C5512" s="256">
        <v>137.94422432777867</v>
      </c>
    </row>
    <row r="5513" spans="2:3" x14ac:dyDescent="0.25">
      <c r="B5513" s="257">
        <v>5450</v>
      </c>
      <c r="C5513" s="256">
        <v>134.29005914389262</v>
      </c>
    </row>
    <row r="5514" spans="2:3" x14ac:dyDescent="0.25">
      <c r="B5514" s="257">
        <v>5451</v>
      </c>
      <c r="C5514" s="256">
        <v>127.81896981490431</v>
      </c>
    </row>
    <row r="5515" spans="2:3" x14ac:dyDescent="0.25">
      <c r="B5515" s="257">
        <v>5452</v>
      </c>
      <c r="C5515" s="256">
        <v>125.26412300473625</v>
      </c>
    </row>
    <row r="5516" spans="2:3" x14ac:dyDescent="0.25">
      <c r="B5516" s="257">
        <v>5453</v>
      </c>
      <c r="C5516" s="256">
        <v>137.40002570905693</v>
      </c>
    </row>
    <row r="5517" spans="2:3" x14ac:dyDescent="0.25">
      <c r="B5517" s="257">
        <v>5454</v>
      </c>
      <c r="C5517" s="256">
        <v>124.28620147091003</v>
      </c>
    </row>
    <row r="5518" spans="2:3" x14ac:dyDescent="0.25">
      <c r="B5518" s="257">
        <v>5455</v>
      </c>
      <c r="C5518" s="256">
        <v>83.66226963830394</v>
      </c>
    </row>
    <row r="5519" spans="2:3" x14ac:dyDescent="0.25">
      <c r="B5519" s="257">
        <v>5456</v>
      </c>
      <c r="C5519" s="256">
        <v>84.066747495361255</v>
      </c>
    </row>
    <row r="5520" spans="2:3" x14ac:dyDescent="0.25">
      <c r="B5520" s="257">
        <v>5457</v>
      </c>
      <c r="C5520" s="256">
        <v>90.349697890765583</v>
      </c>
    </row>
    <row r="5521" spans="2:3" x14ac:dyDescent="0.25">
      <c r="B5521" s="257">
        <v>5458</v>
      </c>
      <c r="C5521" s="256">
        <v>130.56313810801677</v>
      </c>
    </row>
    <row r="5522" spans="2:3" x14ac:dyDescent="0.25">
      <c r="B5522" s="257">
        <v>5459</v>
      </c>
      <c r="C5522" s="256">
        <v>168.9788898509974</v>
      </c>
    </row>
    <row r="5523" spans="2:3" x14ac:dyDescent="0.25">
      <c r="B5523" s="257">
        <v>5460</v>
      </c>
      <c r="C5523" s="256">
        <v>112.69807181972961</v>
      </c>
    </row>
    <row r="5524" spans="2:3" x14ac:dyDescent="0.25">
      <c r="B5524" s="257">
        <v>5461</v>
      </c>
      <c r="C5524" s="256">
        <v>88.414070799347172</v>
      </c>
    </row>
    <row r="5525" spans="2:3" x14ac:dyDescent="0.25">
      <c r="B5525" s="257">
        <v>5462</v>
      </c>
      <c r="C5525" s="256">
        <v>99.483376761706666</v>
      </c>
    </row>
    <row r="5526" spans="2:3" x14ac:dyDescent="0.25">
      <c r="B5526" s="257">
        <v>5463</v>
      </c>
      <c r="C5526" s="256">
        <v>85.06148536882904</v>
      </c>
    </row>
    <row r="5527" spans="2:3" x14ac:dyDescent="0.25">
      <c r="B5527" s="257">
        <v>5464</v>
      </c>
      <c r="C5527" s="256">
        <v>111.74081045442294</v>
      </c>
    </row>
    <row r="5528" spans="2:3" x14ac:dyDescent="0.25">
      <c r="B5528" s="257">
        <v>5465</v>
      </c>
      <c r="C5528" s="256">
        <v>147.1801094851817</v>
      </c>
    </row>
    <row r="5529" spans="2:3" x14ac:dyDescent="0.25">
      <c r="B5529" s="257">
        <v>5466</v>
      </c>
      <c r="C5529" s="256">
        <v>122.49584616904359</v>
      </c>
    </row>
    <row r="5530" spans="2:3" x14ac:dyDescent="0.25">
      <c r="B5530" s="257">
        <v>5467</v>
      </c>
      <c r="C5530" s="256">
        <v>136.25514179007166</v>
      </c>
    </row>
    <row r="5531" spans="2:3" x14ac:dyDescent="0.25">
      <c r="B5531" s="257">
        <v>5468</v>
      </c>
      <c r="C5531" s="256">
        <v>106.74650256082604</v>
      </c>
    </row>
    <row r="5532" spans="2:3" x14ac:dyDescent="0.25">
      <c r="B5532" s="257">
        <v>5469</v>
      </c>
      <c r="C5532" s="256">
        <v>143.24560569453806</v>
      </c>
    </row>
    <row r="5533" spans="2:3" x14ac:dyDescent="0.25">
      <c r="B5533" s="257">
        <v>5470</v>
      </c>
      <c r="C5533" s="256">
        <v>129.74285687876386</v>
      </c>
    </row>
    <row r="5534" spans="2:3" x14ac:dyDescent="0.25">
      <c r="B5534" s="257">
        <v>5471</v>
      </c>
      <c r="C5534" s="256">
        <v>128.72402331156962</v>
      </c>
    </row>
    <row r="5535" spans="2:3" x14ac:dyDescent="0.25">
      <c r="B5535" s="257">
        <v>5472</v>
      </c>
      <c r="C5535" s="256">
        <v>66.348905555525249</v>
      </c>
    </row>
    <row r="5536" spans="2:3" x14ac:dyDescent="0.25">
      <c r="B5536" s="257">
        <v>5473</v>
      </c>
      <c r="C5536" s="256">
        <v>96.296353756099023</v>
      </c>
    </row>
    <row r="5537" spans="2:3" x14ac:dyDescent="0.25">
      <c r="B5537" s="257">
        <v>5474</v>
      </c>
      <c r="C5537" s="256">
        <v>121.76028035072576</v>
      </c>
    </row>
    <row r="5538" spans="2:3" x14ac:dyDescent="0.25">
      <c r="B5538" s="257">
        <v>5475</v>
      </c>
      <c r="C5538" s="256">
        <v>141.91746786760757</v>
      </c>
    </row>
    <row r="5539" spans="2:3" x14ac:dyDescent="0.25">
      <c r="B5539" s="257">
        <v>5476</v>
      </c>
      <c r="C5539" s="256">
        <v>129.27137672560832</v>
      </c>
    </row>
    <row r="5540" spans="2:3" x14ac:dyDescent="0.25">
      <c r="B5540" s="257">
        <v>5477</v>
      </c>
      <c r="C5540" s="256">
        <v>115.69650987055851</v>
      </c>
    </row>
    <row r="5541" spans="2:3" x14ac:dyDescent="0.25">
      <c r="B5541" s="257">
        <v>5478</v>
      </c>
      <c r="C5541" s="256">
        <v>146.41292165344075</v>
      </c>
    </row>
    <row r="5542" spans="2:3" x14ac:dyDescent="0.25">
      <c r="B5542" s="257">
        <v>5479</v>
      </c>
      <c r="C5542" s="256">
        <v>164.18350928402819</v>
      </c>
    </row>
    <row r="5543" spans="2:3" x14ac:dyDescent="0.25">
      <c r="B5543" s="257">
        <v>5480</v>
      </c>
      <c r="C5543" s="256">
        <v>125.58583233270394</v>
      </c>
    </row>
    <row r="5544" spans="2:3" x14ac:dyDescent="0.25">
      <c r="B5544" s="257">
        <v>5481</v>
      </c>
      <c r="C5544" s="256">
        <v>98.562076697621535</v>
      </c>
    </row>
    <row r="5545" spans="2:3" x14ac:dyDescent="0.25">
      <c r="B5545" s="257">
        <v>5482</v>
      </c>
      <c r="C5545" s="256">
        <v>115.5825651238308</v>
      </c>
    </row>
    <row r="5546" spans="2:3" x14ac:dyDescent="0.25">
      <c r="B5546" s="257">
        <v>5483</v>
      </c>
      <c r="C5546" s="256">
        <v>169.54927274097997</v>
      </c>
    </row>
    <row r="5547" spans="2:3" x14ac:dyDescent="0.25">
      <c r="B5547" s="257">
        <v>5484</v>
      </c>
      <c r="C5547" s="256">
        <v>76.157054433427618</v>
      </c>
    </row>
    <row r="5548" spans="2:3" x14ac:dyDescent="0.25">
      <c r="B5548" s="257">
        <v>5485</v>
      </c>
      <c r="C5548" s="256">
        <v>97.267467299127446</v>
      </c>
    </row>
    <row r="5549" spans="2:3" x14ac:dyDescent="0.25">
      <c r="B5549" s="257">
        <v>5486</v>
      </c>
      <c r="C5549" s="256">
        <v>90.161609087989859</v>
      </c>
    </row>
    <row r="5550" spans="2:3" x14ac:dyDescent="0.25">
      <c r="B5550" s="257">
        <v>5487</v>
      </c>
      <c r="C5550" s="256">
        <v>131.1108027613864</v>
      </c>
    </row>
    <row r="5551" spans="2:3" x14ac:dyDescent="0.25">
      <c r="B5551" s="257">
        <v>5488</v>
      </c>
      <c r="C5551" s="256">
        <v>90.316855845266971</v>
      </c>
    </row>
    <row r="5552" spans="2:3" x14ac:dyDescent="0.25">
      <c r="B5552" s="257">
        <v>5489</v>
      </c>
      <c r="C5552" s="256">
        <v>84.03255389151397</v>
      </c>
    </row>
    <row r="5553" spans="2:3" x14ac:dyDescent="0.25">
      <c r="B5553" s="257">
        <v>5490</v>
      </c>
      <c r="C5553" s="256">
        <v>151.39817190054049</v>
      </c>
    </row>
    <row r="5554" spans="2:3" x14ac:dyDescent="0.25">
      <c r="B5554" s="257">
        <v>5491</v>
      </c>
      <c r="C5554" s="256">
        <v>110.36824057483201</v>
      </c>
    </row>
    <row r="5555" spans="2:3" x14ac:dyDescent="0.25">
      <c r="B5555" s="257">
        <v>5492</v>
      </c>
      <c r="C5555" s="256">
        <v>133.45625382045935</v>
      </c>
    </row>
    <row r="5556" spans="2:3" x14ac:dyDescent="0.25">
      <c r="B5556" s="257">
        <v>5493</v>
      </c>
      <c r="C5556" s="256">
        <v>88.797156023975987</v>
      </c>
    </row>
    <row r="5557" spans="2:3" x14ac:dyDescent="0.25">
      <c r="B5557" s="257">
        <v>5494</v>
      </c>
      <c r="C5557" s="256">
        <v>120.79988610798414</v>
      </c>
    </row>
    <row r="5558" spans="2:3" x14ac:dyDescent="0.25">
      <c r="B5558" s="257">
        <v>5495</v>
      </c>
      <c r="C5558" s="256">
        <v>124.21970247873854</v>
      </c>
    </row>
    <row r="5559" spans="2:3" x14ac:dyDescent="0.25">
      <c r="B5559" s="257">
        <v>5496</v>
      </c>
      <c r="C5559" s="256">
        <v>148.52452756782563</v>
      </c>
    </row>
    <row r="5560" spans="2:3" x14ac:dyDescent="0.25">
      <c r="B5560" s="257">
        <v>5497</v>
      </c>
      <c r="C5560" s="256">
        <v>84.056142895417423</v>
      </c>
    </row>
    <row r="5561" spans="2:3" x14ac:dyDescent="0.25">
      <c r="B5561" s="257">
        <v>5498</v>
      </c>
      <c r="C5561" s="256">
        <v>124.96454365045454</v>
      </c>
    </row>
    <row r="5562" spans="2:3" x14ac:dyDescent="0.25">
      <c r="B5562" s="257">
        <v>5499</v>
      </c>
      <c r="C5562" s="256">
        <v>154.28596065845284</v>
      </c>
    </row>
    <row r="5563" spans="2:3" x14ac:dyDescent="0.25">
      <c r="B5563" s="257">
        <v>5500</v>
      </c>
      <c r="C5563" s="256">
        <v>150.39976456545241</v>
      </c>
    </row>
    <row r="5564" spans="2:3" x14ac:dyDescent="0.25">
      <c r="B5564" s="257">
        <v>5501</v>
      </c>
      <c r="C5564" s="256">
        <v>123.58121442076745</v>
      </c>
    </row>
    <row r="5565" spans="2:3" x14ac:dyDescent="0.25">
      <c r="B5565" s="257">
        <v>5502</v>
      </c>
      <c r="C5565" s="256">
        <v>140.82440320010505</v>
      </c>
    </row>
    <row r="5566" spans="2:3" x14ac:dyDescent="0.25">
      <c r="B5566" s="257">
        <v>5503</v>
      </c>
      <c r="C5566" s="256">
        <v>103.22233622329045</v>
      </c>
    </row>
    <row r="5567" spans="2:3" x14ac:dyDescent="0.25">
      <c r="B5567" s="257">
        <v>5504</v>
      </c>
      <c r="C5567" s="256">
        <v>118.98727532075306</v>
      </c>
    </row>
    <row r="5568" spans="2:3" x14ac:dyDescent="0.25">
      <c r="B5568" s="257">
        <v>5505</v>
      </c>
      <c r="C5568" s="256">
        <v>111.60000837908663</v>
      </c>
    </row>
    <row r="5569" spans="2:3" x14ac:dyDescent="0.25">
      <c r="B5569" s="257">
        <v>5506</v>
      </c>
      <c r="C5569" s="256">
        <v>112.42264300876279</v>
      </c>
    </row>
    <row r="5570" spans="2:3" x14ac:dyDescent="0.25">
      <c r="B5570" s="257">
        <v>5507</v>
      </c>
      <c r="C5570" s="256">
        <v>121.46810527969961</v>
      </c>
    </row>
    <row r="5571" spans="2:3" x14ac:dyDescent="0.25">
      <c r="B5571" s="257">
        <v>5508</v>
      </c>
      <c r="C5571" s="256">
        <v>149.72951889080656</v>
      </c>
    </row>
    <row r="5572" spans="2:3" x14ac:dyDescent="0.25">
      <c r="B5572" s="257">
        <v>5509</v>
      </c>
      <c r="C5572" s="256">
        <v>90.167202323299676</v>
      </c>
    </row>
    <row r="5573" spans="2:3" x14ac:dyDescent="0.25">
      <c r="B5573" s="257">
        <v>5510</v>
      </c>
      <c r="C5573" s="256">
        <v>125.83992968675987</v>
      </c>
    </row>
    <row r="5574" spans="2:3" x14ac:dyDescent="0.25">
      <c r="B5574" s="257">
        <v>5511</v>
      </c>
      <c r="C5574" s="256">
        <v>147.23349685032633</v>
      </c>
    </row>
    <row r="5575" spans="2:3" x14ac:dyDescent="0.25">
      <c r="B5575" s="257">
        <v>5512</v>
      </c>
      <c r="C5575" s="256">
        <v>148.07448879068838</v>
      </c>
    </row>
    <row r="5576" spans="2:3" x14ac:dyDescent="0.25">
      <c r="B5576" s="257">
        <v>5513</v>
      </c>
      <c r="C5576" s="256">
        <v>140.49922240985944</v>
      </c>
    </row>
    <row r="5577" spans="2:3" x14ac:dyDescent="0.25">
      <c r="B5577" s="257">
        <v>5514</v>
      </c>
      <c r="C5577" s="256">
        <v>119.36841537179046</v>
      </c>
    </row>
    <row r="5578" spans="2:3" x14ac:dyDescent="0.25">
      <c r="B5578" s="257">
        <v>5515</v>
      </c>
      <c r="C5578" s="256">
        <v>125.3148220859849</v>
      </c>
    </row>
    <row r="5579" spans="2:3" x14ac:dyDescent="0.25">
      <c r="B5579" s="257">
        <v>5516</v>
      </c>
      <c r="C5579" s="256">
        <v>93.985736715088294</v>
      </c>
    </row>
    <row r="5580" spans="2:3" x14ac:dyDescent="0.25">
      <c r="B5580" s="257">
        <v>5517</v>
      </c>
      <c r="C5580" s="256">
        <v>162.38507285327296</v>
      </c>
    </row>
    <row r="5581" spans="2:3" x14ac:dyDescent="0.25">
      <c r="B5581" s="257">
        <v>5518</v>
      </c>
      <c r="C5581" s="256">
        <v>90.688087454362531</v>
      </c>
    </row>
    <row r="5582" spans="2:3" x14ac:dyDescent="0.25">
      <c r="B5582" s="257">
        <v>5519</v>
      </c>
      <c r="C5582" s="256">
        <v>115.22618219932761</v>
      </c>
    </row>
    <row r="5583" spans="2:3" x14ac:dyDescent="0.25">
      <c r="B5583" s="257">
        <v>5520</v>
      </c>
      <c r="C5583" s="256">
        <v>104.0375930919699</v>
      </c>
    </row>
    <row r="5584" spans="2:3" x14ac:dyDescent="0.25">
      <c r="B5584" s="257">
        <v>5521</v>
      </c>
      <c r="C5584" s="256">
        <v>92.400628918861173</v>
      </c>
    </row>
    <row r="5585" spans="2:3" x14ac:dyDescent="0.25">
      <c r="B5585" s="257">
        <v>5522</v>
      </c>
      <c r="C5585" s="256">
        <v>159.06910318033715</v>
      </c>
    </row>
    <row r="5586" spans="2:3" x14ac:dyDescent="0.25">
      <c r="B5586" s="257">
        <v>5523</v>
      </c>
      <c r="C5586" s="256">
        <v>158.42044864631285</v>
      </c>
    </row>
    <row r="5587" spans="2:3" x14ac:dyDescent="0.25">
      <c r="B5587" s="257">
        <v>5524</v>
      </c>
      <c r="C5587" s="256">
        <v>126.81939568092893</v>
      </c>
    </row>
    <row r="5588" spans="2:3" x14ac:dyDescent="0.25">
      <c r="B5588" s="257">
        <v>5525</v>
      </c>
      <c r="C5588" s="256">
        <v>145.73153024347098</v>
      </c>
    </row>
    <row r="5589" spans="2:3" x14ac:dyDescent="0.25">
      <c r="B5589" s="257">
        <v>5526</v>
      </c>
      <c r="C5589" s="256">
        <v>111.88945363642833</v>
      </c>
    </row>
    <row r="5590" spans="2:3" x14ac:dyDescent="0.25">
      <c r="B5590" s="257">
        <v>5527</v>
      </c>
      <c r="C5590" s="256">
        <v>99.114551224375589</v>
      </c>
    </row>
    <row r="5591" spans="2:3" x14ac:dyDescent="0.25">
      <c r="B5591" s="257">
        <v>5528</v>
      </c>
      <c r="C5591" s="256">
        <v>94.772544377668751</v>
      </c>
    </row>
    <row r="5592" spans="2:3" x14ac:dyDescent="0.25">
      <c r="B5592" s="257">
        <v>5529</v>
      </c>
      <c r="C5592" s="256">
        <v>132.635661417612</v>
      </c>
    </row>
    <row r="5593" spans="2:3" x14ac:dyDescent="0.25">
      <c r="B5593" s="257">
        <v>5530</v>
      </c>
      <c r="C5593" s="256">
        <v>121.90332618363598</v>
      </c>
    </row>
    <row r="5594" spans="2:3" x14ac:dyDescent="0.25">
      <c r="B5594" s="257">
        <v>5531</v>
      </c>
      <c r="C5594" s="256">
        <v>121.11211155378847</v>
      </c>
    </row>
    <row r="5595" spans="2:3" x14ac:dyDescent="0.25">
      <c r="B5595" s="257">
        <v>5532</v>
      </c>
      <c r="C5595" s="256">
        <v>119.58888612959811</v>
      </c>
    </row>
    <row r="5596" spans="2:3" x14ac:dyDescent="0.25">
      <c r="B5596" s="257">
        <v>5533</v>
      </c>
      <c r="C5596" s="256">
        <v>167.21989320340026</v>
      </c>
    </row>
    <row r="5597" spans="2:3" x14ac:dyDescent="0.25">
      <c r="B5597" s="257">
        <v>5534</v>
      </c>
      <c r="C5597" s="256">
        <v>140.02142026397428</v>
      </c>
    </row>
    <row r="5598" spans="2:3" x14ac:dyDescent="0.25">
      <c r="B5598" s="257">
        <v>5535</v>
      </c>
      <c r="C5598" s="256">
        <v>63.776402279987742</v>
      </c>
    </row>
    <row r="5599" spans="2:3" x14ac:dyDescent="0.25">
      <c r="B5599" s="257">
        <v>5536</v>
      </c>
      <c r="C5599" s="256">
        <v>124.58644691901482</v>
      </c>
    </row>
    <row r="5600" spans="2:3" x14ac:dyDescent="0.25">
      <c r="B5600" s="257">
        <v>5537</v>
      </c>
      <c r="C5600" s="256">
        <v>113.14767817219688</v>
      </c>
    </row>
    <row r="5601" spans="2:3" x14ac:dyDescent="0.25">
      <c r="B5601" s="257">
        <v>5538</v>
      </c>
      <c r="C5601" s="256">
        <v>139.14209679723089</v>
      </c>
    </row>
    <row r="5602" spans="2:3" x14ac:dyDescent="0.25">
      <c r="B5602" s="257">
        <v>5539</v>
      </c>
      <c r="C5602" s="256">
        <v>121.13582247094351</v>
      </c>
    </row>
    <row r="5603" spans="2:3" x14ac:dyDescent="0.25">
      <c r="B5603" s="257">
        <v>5540</v>
      </c>
      <c r="C5603" s="256">
        <v>96.871484065717752</v>
      </c>
    </row>
    <row r="5604" spans="2:3" x14ac:dyDescent="0.25">
      <c r="B5604" s="257">
        <v>5541</v>
      </c>
      <c r="C5604" s="256">
        <v>83.539135378523895</v>
      </c>
    </row>
    <row r="5605" spans="2:3" x14ac:dyDescent="0.25">
      <c r="B5605" s="257">
        <v>5542</v>
      </c>
      <c r="C5605" s="256">
        <v>102.97408947886487</v>
      </c>
    </row>
    <row r="5606" spans="2:3" x14ac:dyDescent="0.25">
      <c r="B5606" s="257">
        <v>5543</v>
      </c>
      <c r="C5606" s="256">
        <v>119.25900333190579</v>
      </c>
    </row>
    <row r="5607" spans="2:3" x14ac:dyDescent="0.25">
      <c r="B5607" s="257">
        <v>5544</v>
      </c>
      <c r="C5607" s="256">
        <v>144.14121926965879</v>
      </c>
    </row>
    <row r="5608" spans="2:3" x14ac:dyDescent="0.25">
      <c r="B5608" s="257">
        <v>5545</v>
      </c>
      <c r="C5608" s="256">
        <v>107.83199165291616</v>
      </c>
    </row>
    <row r="5609" spans="2:3" x14ac:dyDescent="0.25">
      <c r="B5609" s="257">
        <v>5546</v>
      </c>
      <c r="C5609" s="256">
        <v>130.34083703215964</v>
      </c>
    </row>
    <row r="5610" spans="2:3" x14ac:dyDescent="0.25">
      <c r="B5610" s="257">
        <v>5547</v>
      </c>
      <c r="C5610" s="256">
        <v>77.121571347500378</v>
      </c>
    </row>
    <row r="5611" spans="2:3" x14ac:dyDescent="0.25">
      <c r="B5611" s="257">
        <v>5548</v>
      </c>
      <c r="C5611" s="256">
        <v>133.83748881248519</v>
      </c>
    </row>
    <row r="5612" spans="2:3" x14ac:dyDescent="0.25">
      <c r="B5612" s="257">
        <v>5549</v>
      </c>
      <c r="C5612" s="256">
        <v>84.815892883334172</v>
      </c>
    </row>
    <row r="5613" spans="2:3" x14ac:dyDescent="0.25">
      <c r="B5613" s="257">
        <v>5550</v>
      </c>
      <c r="C5613" s="256">
        <v>119.2760103293197</v>
      </c>
    </row>
    <row r="5614" spans="2:3" x14ac:dyDescent="0.25">
      <c r="B5614" s="257">
        <v>5551</v>
      </c>
      <c r="C5614" s="256">
        <v>117.3677393530256</v>
      </c>
    </row>
    <row r="5615" spans="2:3" x14ac:dyDescent="0.25">
      <c r="B5615" s="257">
        <v>5552</v>
      </c>
      <c r="C5615" s="256">
        <v>158.25057148776077</v>
      </c>
    </row>
    <row r="5616" spans="2:3" x14ac:dyDescent="0.25">
      <c r="B5616" s="257">
        <v>5553</v>
      </c>
      <c r="C5616" s="256">
        <v>131.62576560482313</v>
      </c>
    </row>
    <row r="5617" spans="2:3" x14ac:dyDescent="0.25">
      <c r="B5617" s="257">
        <v>5554</v>
      </c>
      <c r="C5617" s="256">
        <v>101.78274609505155</v>
      </c>
    </row>
    <row r="5618" spans="2:3" x14ac:dyDescent="0.25">
      <c r="B5618" s="257">
        <v>5555</v>
      </c>
      <c r="C5618" s="256">
        <v>133.03955670672525</v>
      </c>
    </row>
    <row r="5619" spans="2:3" x14ac:dyDescent="0.25">
      <c r="B5619" s="257">
        <v>5556</v>
      </c>
      <c r="C5619" s="256">
        <v>115.60883570373018</v>
      </c>
    </row>
    <row r="5620" spans="2:3" x14ac:dyDescent="0.25">
      <c r="B5620" s="257">
        <v>5557</v>
      </c>
      <c r="C5620" s="256">
        <v>118.44338058112446</v>
      </c>
    </row>
    <row r="5621" spans="2:3" x14ac:dyDescent="0.25">
      <c r="B5621" s="257">
        <v>5558</v>
      </c>
      <c r="C5621" s="256">
        <v>112.03153334014631</v>
      </c>
    </row>
    <row r="5622" spans="2:3" x14ac:dyDescent="0.25">
      <c r="B5622" s="257">
        <v>5559</v>
      </c>
      <c r="C5622" s="256">
        <v>83.788546464443613</v>
      </c>
    </row>
    <row r="5623" spans="2:3" x14ac:dyDescent="0.25">
      <c r="B5623" s="257">
        <v>5560</v>
      </c>
      <c r="C5623" s="256">
        <v>152.40215920333523</v>
      </c>
    </row>
    <row r="5624" spans="2:3" x14ac:dyDescent="0.25">
      <c r="B5624" s="257">
        <v>5561</v>
      </c>
      <c r="C5624" s="256">
        <v>159.67796655519226</v>
      </c>
    </row>
    <row r="5625" spans="2:3" x14ac:dyDescent="0.25">
      <c r="B5625" s="257">
        <v>5562</v>
      </c>
      <c r="C5625" s="256">
        <v>118.13048590834744</v>
      </c>
    </row>
    <row r="5626" spans="2:3" x14ac:dyDescent="0.25">
      <c r="B5626" s="257">
        <v>5563</v>
      </c>
      <c r="C5626" s="256">
        <v>92.830280045091712</v>
      </c>
    </row>
    <row r="5627" spans="2:3" x14ac:dyDescent="0.25">
      <c r="B5627" s="257">
        <v>5564</v>
      </c>
      <c r="C5627" s="256">
        <v>100.71656789130941</v>
      </c>
    </row>
    <row r="5628" spans="2:3" x14ac:dyDescent="0.25">
      <c r="B5628" s="257">
        <v>5565</v>
      </c>
      <c r="C5628" s="256">
        <v>132.07568517332828</v>
      </c>
    </row>
    <row r="5629" spans="2:3" x14ac:dyDescent="0.25">
      <c r="B5629" s="257">
        <v>5566</v>
      </c>
      <c r="C5629" s="256">
        <v>75.127039650471175</v>
      </c>
    </row>
    <row r="5630" spans="2:3" x14ac:dyDescent="0.25">
      <c r="B5630" s="257">
        <v>5567</v>
      </c>
      <c r="C5630" s="256">
        <v>110.22570823559745</v>
      </c>
    </row>
    <row r="5631" spans="2:3" x14ac:dyDescent="0.25">
      <c r="B5631" s="257">
        <v>5568</v>
      </c>
      <c r="C5631" s="256">
        <v>177.20691535381394</v>
      </c>
    </row>
    <row r="5632" spans="2:3" x14ac:dyDescent="0.25">
      <c r="B5632" s="257">
        <v>5569</v>
      </c>
      <c r="C5632" s="256">
        <v>153.01654782890193</v>
      </c>
    </row>
    <row r="5633" spans="2:3" x14ac:dyDescent="0.25">
      <c r="B5633" s="257">
        <v>5570</v>
      </c>
      <c r="C5633" s="256">
        <v>124.27981334288215</v>
      </c>
    </row>
    <row r="5634" spans="2:3" x14ac:dyDescent="0.25">
      <c r="B5634" s="257">
        <v>5571</v>
      </c>
      <c r="C5634" s="256">
        <v>140.31306979272483</v>
      </c>
    </row>
    <row r="5635" spans="2:3" x14ac:dyDescent="0.25">
      <c r="B5635" s="257">
        <v>5572</v>
      </c>
      <c r="C5635" s="256">
        <v>161.15224931334819</v>
      </c>
    </row>
    <row r="5636" spans="2:3" x14ac:dyDescent="0.25">
      <c r="B5636" s="257">
        <v>5573</v>
      </c>
      <c r="C5636" s="256">
        <v>116.94321134781907</v>
      </c>
    </row>
    <row r="5637" spans="2:3" x14ac:dyDescent="0.25">
      <c r="B5637" s="257">
        <v>5574</v>
      </c>
      <c r="C5637" s="256">
        <v>124.33212433818323</v>
      </c>
    </row>
    <row r="5638" spans="2:3" x14ac:dyDescent="0.25">
      <c r="B5638" s="257">
        <v>5575</v>
      </c>
      <c r="C5638" s="256">
        <v>136.65011148390886</v>
      </c>
    </row>
    <row r="5639" spans="2:3" x14ac:dyDescent="0.25">
      <c r="B5639" s="257">
        <v>5576</v>
      </c>
      <c r="C5639" s="256">
        <v>149.72344745068577</v>
      </c>
    </row>
    <row r="5640" spans="2:3" x14ac:dyDescent="0.25">
      <c r="B5640" s="257">
        <v>5577</v>
      </c>
      <c r="C5640" s="256">
        <v>117.06366717633739</v>
      </c>
    </row>
    <row r="5641" spans="2:3" x14ac:dyDescent="0.25">
      <c r="B5641" s="257">
        <v>5578</v>
      </c>
      <c r="C5641" s="256">
        <v>142.47286114078685</v>
      </c>
    </row>
    <row r="5642" spans="2:3" x14ac:dyDescent="0.25">
      <c r="B5642" s="257">
        <v>5579</v>
      </c>
      <c r="C5642" s="256">
        <v>140.76572519946802</v>
      </c>
    </row>
    <row r="5643" spans="2:3" x14ac:dyDescent="0.25">
      <c r="B5643" s="257">
        <v>5580</v>
      </c>
      <c r="C5643" s="256">
        <v>146.20034765706984</v>
      </c>
    </row>
    <row r="5644" spans="2:3" x14ac:dyDescent="0.25">
      <c r="B5644" s="257">
        <v>5581</v>
      </c>
      <c r="C5644" s="256">
        <v>98.81027976727249</v>
      </c>
    </row>
    <row r="5645" spans="2:3" x14ac:dyDescent="0.25">
      <c r="B5645" s="257">
        <v>5582</v>
      </c>
      <c r="C5645" s="256">
        <v>120.16630031493273</v>
      </c>
    </row>
    <row r="5646" spans="2:3" x14ac:dyDescent="0.25">
      <c r="B5646" s="257">
        <v>5583</v>
      </c>
      <c r="C5646" s="256">
        <v>109.72446797368393</v>
      </c>
    </row>
    <row r="5647" spans="2:3" x14ac:dyDescent="0.25">
      <c r="B5647" s="257">
        <v>5584</v>
      </c>
      <c r="C5647" s="256">
        <v>146.39811185109531</v>
      </c>
    </row>
    <row r="5648" spans="2:3" x14ac:dyDescent="0.25">
      <c r="B5648" s="257">
        <v>5585</v>
      </c>
      <c r="C5648" s="256">
        <v>144.72742313658441</v>
      </c>
    </row>
    <row r="5649" spans="2:3" x14ac:dyDescent="0.25">
      <c r="B5649" s="257">
        <v>5586</v>
      </c>
      <c r="C5649" s="256">
        <v>115.88252064816328</v>
      </c>
    </row>
    <row r="5650" spans="2:3" x14ac:dyDescent="0.25">
      <c r="B5650" s="257">
        <v>5587</v>
      </c>
      <c r="C5650" s="256">
        <v>112.4465930060493</v>
      </c>
    </row>
    <row r="5651" spans="2:3" x14ac:dyDescent="0.25">
      <c r="B5651" s="257">
        <v>5588</v>
      </c>
      <c r="C5651" s="256">
        <v>125.62880130515121</v>
      </c>
    </row>
    <row r="5652" spans="2:3" x14ac:dyDescent="0.25">
      <c r="B5652" s="257">
        <v>5589</v>
      </c>
      <c r="C5652" s="256">
        <v>189.94072488043633</v>
      </c>
    </row>
    <row r="5653" spans="2:3" x14ac:dyDescent="0.25">
      <c r="B5653" s="257">
        <v>5590</v>
      </c>
      <c r="C5653" s="256">
        <v>184.48271466119292</v>
      </c>
    </row>
    <row r="5654" spans="2:3" x14ac:dyDescent="0.25">
      <c r="B5654" s="257">
        <v>5591</v>
      </c>
      <c r="C5654" s="256">
        <v>124.09743404854898</v>
      </c>
    </row>
    <row r="5655" spans="2:3" x14ac:dyDescent="0.25">
      <c r="B5655" s="257">
        <v>5592</v>
      </c>
      <c r="C5655" s="256">
        <v>123.13121688253888</v>
      </c>
    </row>
    <row r="5656" spans="2:3" x14ac:dyDescent="0.25">
      <c r="B5656" s="257">
        <v>5593</v>
      </c>
      <c r="C5656" s="256">
        <v>121.22130223257983</v>
      </c>
    </row>
    <row r="5657" spans="2:3" x14ac:dyDescent="0.25">
      <c r="B5657" s="257">
        <v>5594</v>
      </c>
      <c r="C5657" s="256">
        <v>145.31240531975442</v>
      </c>
    </row>
    <row r="5658" spans="2:3" x14ac:dyDescent="0.25">
      <c r="B5658" s="257">
        <v>5595</v>
      </c>
      <c r="C5658" s="256">
        <v>119.03124357806621</v>
      </c>
    </row>
    <row r="5659" spans="2:3" x14ac:dyDescent="0.25">
      <c r="B5659" s="257">
        <v>5596</v>
      </c>
      <c r="C5659" s="256">
        <v>168.59687857884339</v>
      </c>
    </row>
    <row r="5660" spans="2:3" x14ac:dyDescent="0.25">
      <c r="B5660" s="257">
        <v>5597</v>
      </c>
      <c r="C5660" s="256">
        <v>89.256332372731947</v>
      </c>
    </row>
    <row r="5661" spans="2:3" x14ac:dyDescent="0.25">
      <c r="B5661" s="257">
        <v>5598</v>
      </c>
      <c r="C5661" s="256">
        <v>90.107511890411359</v>
      </c>
    </row>
    <row r="5662" spans="2:3" x14ac:dyDescent="0.25">
      <c r="B5662" s="257">
        <v>5599</v>
      </c>
      <c r="C5662" s="256">
        <v>81.05916106056641</v>
      </c>
    </row>
    <row r="5663" spans="2:3" x14ac:dyDescent="0.25">
      <c r="B5663" s="257">
        <v>5600</v>
      </c>
      <c r="C5663" s="256">
        <v>103.00793714830317</v>
      </c>
    </row>
    <row r="5664" spans="2:3" x14ac:dyDescent="0.25">
      <c r="B5664" s="257">
        <v>5601</v>
      </c>
      <c r="C5664" s="256">
        <v>118.46583869516603</v>
      </c>
    </row>
    <row r="5665" spans="2:3" x14ac:dyDescent="0.25">
      <c r="B5665" s="257">
        <v>5602</v>
      </c>
      <c r="C5665" s="256">
        <v>98.72910583426723</v>
      </c>
    </row>
    <row r="5666" spans="2:3" x14ac:dyDescent="0.25">
      <c r="B5666" s="257">
        <v>5603</v>
      </c>
      <c r="C5666" s="256">
        <v>159.23180609372289</v>
      </c>
    </row>
    <row r="5667" spans="2:3" x14ac:dyDescent="0.25">
      <c r="B5667" s="257">
        <v>5604</v>
      </c>
      <c r="C5667" s="256">
        <v>86.141363450099789</v>
      </c>
    </row>
    <row r="5668" spans="2:3" x14ac:dyDescent="0.25">
      <c r="B5668" s="257">
        <v>5605</v>
      </c>
      <c r="C5668" s="256">
        <v>88.505809314257448</v>
      </c>
    </row>
    <row r="5669" spans="2:3" x14ac:dyDescent="0.25">
      <c r="B5669" s="257">
        <v>5606</v>
      </c>
      <c r="C5669" s="256">
        <v>120.94481947910431</v>
      </c>
    </row>
    <row r="5670" spans="2:3" x14ac:dyDescent="0.25">
      <c r="B5670" s="257">
        <v>5607</v>
      </c>
      <c r="C5670" s="256">
        <v>127.9108215965621</v>
      </c>
    </row>
    <row r="5671" spans="2:3" x14ac:dyDescent="0.25">
      <c r="B5671" s="257">
        <v>5608</v>
      </c>
      <c r="C5671" s="256">
        <v>87.491763729798919</v>
      </c>
    </row>
    <row r="5672" spans="2:3" x14ac:dyDescent="0.25">
      <c r="B5672" s="257">
        <v>5609</v>
      </c>
      <c r="C5672" s="256">
        <v>132.50409453856366</v>
      </c>
    </row>
    <row r="5673" spans="2:3" x14ac:dyDescent="0.25">
      <c r="B5673" s="257">
        <v>5610</v>
      </c>
      <c r="C5673" s="256">
        <v>63.175361693692778</v>
      </c>
    </row>
    <row r="5674" spans="2:3" x14ac:dyDescent="0.25">
      <c r="B5674" s="257">
        <v>5611</v>
      </c>
      <c r="C5674" s="256">
        <v>83.461883746137246</v>
      </c>
    </row>
    <row r="5675" spans="2:3" x14ac:dyDescent="0.25">
      <c r="B5675" s="257">
        <v>5612</v>
      </c>
      <c r="C5675" s="256">
        <v>122.74458308421026</v>
      </c>
    </row>
    <row r="5676" spans="2:3" x14ac:dyDescent="0.25">
      <c r="B5676" s="257">
        <v>5613</v>
      </c>
      <c r="C5676" s="256">
        <v>176.3847923954018</v>
      </c>
    </row>
    <row r="5677" spans="2:3" x14ac:dyDescent="0.25">
      <c r="B5677" s="257">
        <v>5614</v>
      </c>
      <c r="C5677" s="256">
        <v>152.83159391461203</v>
      </c>
    </row>
    <row r="5678" spans="2:3" x14ac:dyDescent="0.25">
      <c r="B5678" s="257">
        <v>5615</v>
      </c>
      <c r="C5678" s="256">
        <v>136.05365712187375</v>
      </c>
    </row>
    <row r="5679" spans="2:3" x14ac:dyDescent="0.25">
      <c r="B5679" s="257">
        <v>5616</v>
      </c>
      <c r="C5679" s="256">
        <v>99.596218146930113</v>
      </c>
    </row>
    <row r="5680" spans="2:3" x14ac:dyDescent="0.25">
      <c r="B5680" s="257">
        <v>5617</v>
      </c>
      <c r="C5680" s="256">
        <v>121.38390454719506</v>
      </c>
    </row>
    <row r="5681" spans="2:3" x14ac:dyDescent="0.25">
      <c r="B5681" s="257">
        <v>5618</v>
      </c>
      <c r="C5681" s="256">
        <v>142.90675526617025</v>
      </c>
    </row>
    <row r="5682" spans="2:3" x14ac:dyDescent="0.25">
      <c r="B5682" s="257">
        <v>5619</v>
      </c>
      <c r="C5682" s="256">
        <v>142.79458691002517</v>
      </c>
    </row>
    <row r="5683" spans="2:3" x14ac:dyDescent="0.25">
      <c r="B5683" s="257">
        <v>5620</v>
      </c>
      <c r="C5683" s="256">
        <v>140.63075066252915</v>
      </c>
    </row>
    <row r="5684" spans="2:3" x14ac:dyDescent="0.25">
      <c r="B5684" s="257">
        <v>5621</v>
      </c>
      <c r="C5684" s="256">
        <v>130.68425690248074</v>
      </c>
    </row>
    <row r="5685" spans="2:3" x14ac:dyDescent="0.25">
      <c r="B5685" s="257">
        <v>5622</v>
      </c>
      <c r="C5685" s="256">
        <v>83.413009036124663</v>
      </c>
    </row>
    <row r="5686" spans="2:3" x14ac:dyDescent="0.25">
      <c r="B5686" s="257">
        <v>5623</v>
      </c>
      <c r="C5686" s="256">
        <v>124.74205022902839</v>
      </c>
    </row>
    <row r="5687" spans="2:3" x14ac:dyDescent="0.25">
      <c r="B5687" s="257">
        <v>5624</v>
      </c>
      <c r="C5687" s="256">
        <v>105.13432740722203</v>
      </c>
    </row>
    <row r="5688" spans="2:3" x14ac:dyDescent="0.25">
      <c r="B5688" s="257">
        <v>5625</v>
      </c>
      <c r="C5688" s="256">
        <v>118.33687660358746</v>
      </c>
    </row>
    <row r="5689" spans="2:3" x14ac:dyDescent="0.25">
      <c r="B5689" s="257">
        <v>5626</v>
      </c>
      <c r="C5689" s="256">
        <v>118.05239309594407</v>
      </c>
    </row>
    <row r="5690" spans="2:3" x14ac:dyDescent="0.25">
      <c r="B5690" s="257">
        <v>5627</v>
      </c>
      <c r="C5690" s="256">
        <v>130.83420320715496</v>
      </c>
    </row>
    <row r="5691" spans="2:3" x14ac:dyDescent="0.25">
      <c r="B5691" s="257">
        <v>5628</v>
      </c>
      <c r="C5691" s="256">
        <v>149.04141506237522</v>
      </c>
    </row>
    <row r="5692" spans="2:3" x14ac:dyDescent="0.25">
      <c r="B5692" s="257">
        <v>5629</v>
      </c>
      <c r="C5692" s="256">
        <v>136.63351800442521</v>
      </c>
    </row>
    <row r="5693" spans="2:3" x14ac:dyDescent="0.25">
      <c r="B5693" s="257">
        <v>5630</v>
      </c>
      <c r="C5693" s="256">
        <v>152.24248312057944</v>
      </c>
    </row>
    <row r="5694" spans="2:3" x14ac:dyDescent="0.25">
      <c r="B5694" s="257">
        <v>5631</v>
      </c>
      <c r="C5694" s="256">
        <v>118.80178637082668</v>
      </c>
    </row>
    <row r="5695" spans="2:3" x14ac:dyDescent="0.25">
      <c r="B5695" s="257">
        <v>5632</v>
      </c>
      <c r="C5695" s="256">
        <v>144.23182599370648</v>
      </c>
    </row>
    <row r="5696" spans="2:3" x14ac:dyDescent="0.25">
      <c r="B5696" s="257">
        <v>5633</v>
      </c>
      <c r="C5696" s="256">
        <v>102.92936579039112</v>
      </c>
    </row>
    <row r="5697" spans="2:3" x14ac:dyDescent="0.25">
      <c r="B5697" s="257">
        <v>5634</v>
      </c>
      <c r="C5697" s="256">
        <v>125.25581242880813</v>
      </c>
    </row>
    <row r="5698" spans="2:3" x14ac:dyDescent="0.25">
      <c r="B5698" s="257">
        <v>5635</v>
      </c>
      <c r="C5698" s="256">
        <v>136.84122976659839</v>
      </c>
    </row>
    <row r="5699" spans="2:3" x14ac:dyDescent="0.25">
      <c r="B5699" s="257">
        <v>5636</v>
      </c>
      <c r="C5699" s="256">
        <v>146.3316947427459</v>
      </c>
    </row>
    <row r="5700" spans="2:3" x14ac:dyDescent="0.25">
      <c r="B5700" s="257">
        <v>5637</v>
      </c>
      <c r="C5700" s="256">
        <v>123.74342891595541</v>
      </c>
    </row>
    <row r="5701" spans="2:3" x14ac:dyDescent="0.25">
      <c r="B5701" s="257">
        <v>5638</v>
      </c>
      <c r="C5701" s="256">
        <v>157.54622927560897</v>
      </c>
    </row>
    <row r="5702" spans="2:3" x14ac:dyDescent="0.25">
      <c r="B5702" s="257">
        <v>5639</v>
      </c>
      <c r="C5702" s="256">
        <v>116.4369117248266</v>
      </c>
    </row>
    <row r="5703" spans="2:3" x14ac:dyDescent="0.25">
      <c r="B5703" s="257">
        <v>5640</v>
      </c>
      <c r="C5703" s="256">
        <v>87.765770894931265</v>
      </c>
    </row>
    <row r="5704" spans="2:3" x14ac:dyDescent="0.25">
      <c r="B5704" s="257">
        <v>5641</v>
      </c>
      <c r="C5704" s="256">
        <v>124.47723901477342</v>
      </c>
    </row>
    <row r="5705" spans="2:3" x14ac:dyDescent="0.25">
      <c r="B5705" s="257">
        <v>5642</v>
      </c>
      <c r="C5705" s="256">
        <v>101.04275187258412</v>
      </c>
    </row>
    <row r="5706" spans="2:3" x14ac:dyDescent="0.25">
      <c r="B5706" s="257">
        <v>5643</v>
      </c>
      <c r="C5706" s="256">
        <v>98.563055220035977</v>
      </c>
    </row>
    <row r="5707" spans="2:3" x14ac:dyDescent="0.25">
      <c r="B5707" s="257">
        <v>5644</v>
      </c>
      <c r="C5707" s="256">
        <v>111.48716802054133</v>
      </c>
    </row>
    <row r="5708" spans="2:3" x14ac:dyDescent="0.25">
      <c r="B5708" s="257">
        <v>5645</v>
      </c>
      <c r="C5708" s="256">
        <v>125.65016333776974</v>
      </c>
    </row>
    <row r="5709" spans="2:3" x14ac:dyDescent="0.25">
      <c r="B5709" s="257">
        <v>5646</v>
      </c>
      <c r="C5709" s="256">
        <v>116.81045055396186</v>
      </c>
    </row>
    <row r="5710" spans="2:3" x14ac:dyDescent="0.25">
      <c r="B5710" s="257">
        <v>5647</v>
      </c>
      <c r="C5710" s="256">
        <v>144.95357947598751</v>
      </c>
    </row>
    <row r="5711" spans="2:3" x14ac:dyDescent="0.25">
      <c r="B5711" s="257">
        <v>5648</v>
      </c>
      <c r="C5711" s="256">
        <v>124.74220376045932</v>
      </c>
    </row>
    <row r="5712" spans="2:3" x14ac:dyDescent="0.25">
      <c r="B5712" s="257">
        <v>5649</v>
      </c>
      <c r="C5712" s="256">
        <v>129.31221499144729</v>
      </c>
    </row>
    <row r="5713" spans="2:3" x14ac:dyDescent="0.25">
      <c r="B5713" s="257">
        <v>5650</v>
      </c>
      <c r="C5713" s="256">
        <v>106.96381148300645</v>
      </c>
    </row>
    <row r="5714" spans="2:3" x14ac:dyDescent="0.25">
      <c r="B5714" s="257">
        <v>5651</v>
      </c>
      <c r="C5714" s="256">
        <v>116.07232820277234</v>
      </c>
    </row>
    <row r="5715" spans="2:3" x14ac:dyDescent="0.25">
      <c r="B5715" s="257">
        <v>5652</v>
      </c>
      <c r="C5715" s="256">
        <v>126.40127322599932</v>
      </c>
    </row>
    <row r="5716" spans="2:3" x14ac:dyDescent="0.25">
      <c r="B5716" s="257">
        <v>5653</v>
      </c>
      <c r="C5716" s="256">
        <v>101.84391246655433</v>
      </c>
    </row>
    <row r="5717" spans="2:3" x14ac:dyDescent="0.25">
      <c r="B5717" s="257">
        <v>5654</v>
      </c>
      <c r="C5717" s="256">
        <v>67.724921494773071</v>
      </c>
    </row>
    <row r="5718" spans="2:3" x14ac:dyDescent="0.25">
      <c r="B5718" s="257">
        <v>5655</v>
      </c>
      <c r="C5718" s="256">
        <v>146.6990795190633</v>
      </c>
    </row>
    <row r="5719" spans="2:3" x14ac:dyDescent="0.25">
      <c r="B5719" s="257">
        <v>5656</v>
      </c>
      <c r="C5719" s="256">
        <v>132.97549904729902</v>
      </c>
    </row>
    <row r="5720" spans="2:3" x14ac:dyDescent="0.25">
      <c r="B5720" s="257">
        <v>5657</v>
      </c>
      <c r="C5720" s="256">
        <v>107.88710509105285</v>
      </c>
    </row>
    <row r="5721" spans="2:3" x14ac:dyDescent="0.25">
      <c r="B5721" s="257">
        <v>5658</v>
      </c>
      <c r="C5721" s="256">
        <v>44.932021170783372</v>
      </c>
    </row>
    <row r="5722" spans="2:3" x14ac:dyDescent="0.25">
      <c r="B5722" s="257">
        <v>5659</v>
      </c>
      <c r="C5722" s="256">
        <v>93.23121773291048</v>
      </c>
    </row>
    <row r="5723" spans="2:3" x14ac:dyDescent="0.25">
      <c r="B5723" s="257">
        <v>5660</v>
      </c>
      <c r="C5723" s="256">
        <v>146.81489228277729</v>
      </c>
    </row>
    <row r="5724" spans="2:3" x14ac:dyDescent="0.25">
      <c r="B5724" s="257">
        <v>5661</v>
      </c>
      <c r="C5724" s="256">
        <v>70.246970466189879</v>
      </c>
    </row>
    <row r="5725" spans="2:3" x14ac:dyDescent="0.25">
      <c r="B5725" s="257">
        <v>5662</v>
      </c>
      <c r="C5725" s="256">
        <v>115.47764033505125</v>
      </c>
    </row>
    <row r="5726" spans="2:3" x14ac:dyDescent="0.25">
      <c r="B5726" s="257">
        <v>5663</v>
      </c>
      <c r="C5726" s="256">
        <v>85.986099066711134</v>
      </c>
    </row>
    <row r="5727" spans="2:3" x14ac:dyDescent="0.25">
      <c r="B5727" s="257">
        <v>5664</v>
      </c>
      <c r="C5727" s="256">
        <v>93.851435318760196</v>
      </c>
    </row>
    <row r="5728" spans="2:3" x14ac:dyDescent="0.25">
      <c r="B5728" s="257">
        <v>5665</v>
      </c>
      <c r="C5728" s="256">
        <v>136.79602478851257</v>
      </c>
    </row>
    <row r="5729" spans="2:3" x14ac:dyDescent="0.25">
      <c r="B5729" s="257">
        <v>5666</v>
      </c>
      <c r="C5729" s="256">
        <v>98.337719322560474</v>
      </c>
    </row>
    <row r="5730" spans="2:3" x14ac:dyDescent="0.25">
      <c r="B5730" s="257">
        <v>5667</v>
      </c>
      <c r="C5730" s="256">
        <v>132.90702328092746</v>
      </c>
    </row>
    <row r="5731" spans="2:3" x14ac:dyDescent="0.25">
      <c r="B5731" s="257">
        <v>5668</v>
      </c>
      <c r="C5731" s="256">
        <v>73.628519884895979</v>
      </c>
    </row>
    <row r="5732" spans="2:3" x14ac:dyDescent="0.25">
      <c r="B5732" s="257">
        <v>5669</v>
      </c>
      <c r="C5732" s="256">
        <v>142.73392034337439</v>
      </c>
    </row>
    <row r="5733" spans="2:3" x14ac:dyDescent="0.25">
      <c r="B5733" s="257">
        <v>5670</v>
      </c>
      <c r="C5733" s="256">
        <v>99.706009955678269</v>
      </c>
    </row>
    <row r="5734" spans="2:3" x14ac:dyDescent="0.25">
      <c r="B5734" s="257">
        <v>5671</v>
      </c>
      <c r="C5734" s="256">
        <v>163.03463453407736</v>
      </c>
    </row>
    <row r="5735" spans="2:3" x14ac:dyDescent="0.25">
      <c r="B5735" s="257">
        <v>5672</v>
      </c>
      <c r="C5735" s="256">
        <v>57.971693810428462</v>
      </c>
    </row>
    <row r="5736" spans="2:3" x14ac:dyDescent="0.25">
      <c r="B5736" s="257">
        <v>5673</v>
      </c>
      <c r="C5736" s="256">
        <v>157.41777940729571</v>
      </c>
    </row>
    <row r="5737" spans="2:3" x14ac:dyDescent="0.25">
      <c r="B5737" s="257">
        <v>5674</v>
      </c>
      <c r="C5737" s="256">
        <v>145.92016061392417</v>
      </c>
    </row>
    <row r="5738" spans="2:3" x14ac:dyDescent="0.25">
      <c r="B5738" s="257">
        <v>5675</v>
      </c>
      <c r="C5738" s="256">
        <v>90.855260814470682</v>
      </c>
    </row>
    <row r="5739" spans="2:3" x14ac:dyDescent="0.25">
      <c r="B5739" s="257">
        <v>5676</v>
      </c>
      <c r="C5739" s="256">
        <v>124.81640241464652</v>
      </c>
    </row>
    <row r="5740" spans="2:3" x14ac:dyDescent="0.25">
      <c r="B5740" s="257">
        <v>5677</v>
      </c>
      <c r="C5740" s="256">
        <v>133.65750973244619</v>
      </c>
    </row>
    <row r="5741" spans="2:3" x14ac:dyDescent="0.25">
      <c r="B5741" s="257">
        <v>5678</v>
      </c>
      <c r="C5741" s="256">
        <v>141.32157223566125</v>
      </c>
    </row>
    <row r="5742" spans="2:3" x14ac:dyDescent="0.25">
      <c r="B5742" s="257">
        <v>5679</v>
      </c>
      <c r="C5742" s="256">
        <v>102.08316991037489</v>
      </c>
    </row>
    <row r="5743" spans="2:3" x14ac:dyDescent="0.25">
      <c r="B5743" s="257">
        <v>5680</v>
      </c>
      <c r="C5743" s="256">
        <v>135.33587030011734</v>
      </c>
    </row>
    <row r="5744" spans="2:3" x14ac:dyDescent="0.25">
      <c r="B5744" s="257">
        <v>5681</v>
      </c>
      <c r="C5744" s="256">
        <v>138.88118915710871</v>
      </c>
    </row>
    <row r="5745" spans="2:3" x14ac:dyDescent="0.25">
      <c r="B5745" s="257">
        <v>5682</v>
      </c>
      <c r="C5745" s="256">
        <v>131.1385624404636</v>
      </c>
    </row>
    <row r="5746" spans="2:3" x14ac:dyDescent="0.25">
      <c r="B5746" s="257">
        <v>5683</v>
      </c>
      <c r="C5746" s="256">
        <v>113.78671044727156</v>
      </c>
    </row>
    <row r="5747" spans="2:3" x14ac:dyDescent="0.25">
      <c r="B5747" s="257">
        <v>5684</v>
      </c>
      <c r="C5747" s="256">
        <v>114.29106886546236</v>
      </c>
    </row>
    <row r="5748" spans="2:3" x14ac:dyDescent="0.25">
      <c r="B5748" s="257">
        <v>5685</v>
      </c>
      <c r="C5748" s="256">
        <v>105.15101247219567</v>
      </c>
    </row>
    <row r="5749" spans="2:3" x14ac:dyDescent="0.25">
      <c r="B5749" s="257">
        <v>5686</v>
      </c>
      <c r="C5749" s="256">
        <v>150.54744773967803</v>
      </c>
    </row>
    <row r="5750" spans="2:3" x14ac:dyDescent="0.25">
      <c r="B5750" s="257">
        <v>5687</v>
      </c>
      <c r="C5750" s="256">
        <v>150.92342443244195</v>
      </c>
    </row>
    <row r="5751" spans="2:3" x14ac:dyDescent="0.25">
      <c r="B5751" s="257">
        <v>5688</v>
      </c>
      <c r="C5751" s="256">
        <v>125.6325780421554</v>
      </c>
    </row>
    <row r="5752" spans="2:3" x14ac:dyDescent="0.25">
      <c r="B5752" s="257">
        <v>5689</v>
      </c>
      <c r="C5752" s="256">
        <v>81.706020127744168</v>
      </c>
    </row>
    <row r="5753" spans="2:3" x14ac:dyDescent="0.25">
      <c r="B5753" s="257">
        <v>5690</v>
      </c>
      <c r="C5753" s="256">
        <v>144.87960445431037</v>
      </c>
    </row>
    <row r="5754" spans="2:3" x14ac:dyDescent="0.25">
      <c r="B5754" s="257">
        <v>5691</v>
      </c>
      <c r="C5754" s="256">
        <v>87.994003306005155</v>
      </c>
    </row>
    <row r="5755" spans="2:3" x14ac:dyDescent="0.25">
      <c r="B5755" s="257">
        <v>5692</v>
      </c>
      <c r="C5755" s="256">
        <v>109.46456101831784</v>
      </c>
    </row>
    <row r="5756" spans="2:3" x14ac:dyDescent="0.25">
      <c r="B5756" s="257">
        <v>5693</v>
      </c>
      <c r="C5756" s="256">
        <v>116.25645263539444</v>
      </c>
    </row>
    <row r="5757" spans="2:3" x14ac:dyDescent="0.25">
      <c r="B5757" s="257">
        <v>5694</v>
      </c>
      <c r="C5757" s="256">
        <v>149.04251274939455</v>
      </c>
    </row>
    <row r="5758" spans="2:3" x14ac:dyDescent="0.25">
      <c r="B5758" s="257">
        <v>5695</v>
      </c>
      <c r="C5758" s="256">
        <v>109.48511230775479</v>
      </c>
    </row>
    <row r="5759" spans="2:3" x14ac:dyDescent="0.25">
      <c r="B5759" s="257">
        <v>5696</v>
      </c>
      <c r="C5759" s="256">
        <v>162.60056240557736</v>
      </c>
    </row>
    <row r="5760" spans="2:3" x14ac:dyDescent="0.25">
      <c r="B5760" s="257">
        <v>5697</v>
      </c>
      <c r="C5760" s="256">
        <v>130.84832111068246</v>
      </c>
    </row>
    <row r="5761" spans="2:3" x14ac:dyDescent="0.25">
      <c r="B5761" s="257">
        <v>5698</v>
      </c>
      <c r="C5761" s="256">
        <v>136.13784992084581</v>
      </c>
    </row>
    <row r="5762" spans="2:3" x14ac:dyDescent="0.25">
      <c r="B5762" s="257">
        <v>5699</v>
      </c>
      <c r="C5762" s="256">
        <v>101.16878357432526</v>
      </c>
    </row>
    <row r="5763" spans="2:3" x14ac:dyDescent="0.25">
      <c r="B5763" s="257">
        <v>5700</v>
      </c>
      <c r="C5763" s="256">
        <v>129.52558528133432</v>
      </c>
    </row>
    <row r="5764" spans="2:3" x14ac:dyDescent="0.25">
      <c r="B5764" s="257">
        <v>5701</v>
      </c>
      <c r="C5764" s="256">
        <v>149.64349867392659</v>
      </c>
    </row>
    <row r="5765" spans="2:3" x14ac:dyDescent="0.25">
      <c r="B5765" s="257">
        <v>5702</v>
      </c>
      <c r="C5765" s="256">
        <v>131.04715349649362</v>
      </c>
    </row>
    <row r="5766" spans="2:3" x14ac:dyDescent="0.25">
      <c r="B5766" s="257">
        <v>5703</v>
      </c>
      <c r="C5766" s="256">
        <v>140.67065111842774</v>
      </c>
    </row>
    <row r="5767" spans="2:3" x14ac:dyDescent="0.25">
      <c r="B5767" s="257">
        <v>5704</v>
      </c>
      <c r="C5767" s="256">
        <v>133.77702800464164</v>
      </c>
    </row>
    <row r="5768" spans="2:3" x14ac:dyDescent="0.25">
      <c r="B5768" s="257">
        <v>5705</v>
      </c>
      <c r="C5768" s="256">
        <v>156.75125949572032</v>
      </c>
    </row>
    <row r="5769" spans="2:3" x14ac:dyDescent="0.25">
      <c r="B5769" s="257">
        <v>5706</v>
      </c>
      <c r="C5769" s="256">
        <v>113.07430932430508</v>
      </c>
    </row>
    <row r="5770" spans="2:3" x14ac:dyDescent="0.25">
      <c r="B5770" s="257">
        <v>5707</v>
      </c>
      <c r="C5770" s="256">
        <v>137.75985048478859</v>
      </c>
    </row>
    <row r="5771" spans="2:3" x14ac:dyDescent="0.25">
      <c r="B5771" s="257">
        <v>5708</v>
      </c>
      <c r="C5771" s="256">
        <v>114.23001059223354</v>
      </c>
    </row>
    <row r="5772" spans="2:3" x14ac:dyDescent="0.25">
      <c r="B5772" s="257">
        <v>5709</v>
      </c>
      <c r="C5772" s="256">
        <v>106.19604335778612</v>
      </c>
    </row>
    <row r="5773" spans="2:3" x14ac:dyDescent="0.25">
      <c r="B5773" s="257">
        <v>5710</v>
      </c>
      <c r="C5773" s="256">
        <v>135.14279113988982</v>
      </c>
    </row>
    <row r="5774" spans="2:3" x14ac:dyDescent="0.25">
      <c r="B5774" s="257">
        <v>5711</v>
      </c>
      <c r="C5774" s="256">
        <v>120.74675012850118</v>
      </c>
    </row>
    <row r="5775" spans="2:3" x14ac:dyDescent="0.25">
      <c r="B5775" s="257">
        <v>5712</v>
      </c>
      <c r="C5775" s="256">
        <v>131.25303027396654</v>
      </c>
    </row>
    <row r="5776" spans="2:3" x14ac:dyDescent="0.25">
      <c r="B5776" s="257">
        <v>5713</v>
      </c>
      <c r="C5776" s="256">
        <v>120.17799653427421</v>
      </c>
    </row>
    <row r="5777" spans="2:3" x14ac:dyDescent="0.25">
      <c r="B5777" s="257">
        <v>5714</v>
      </c>
      <c r="C5777" s="256">
        <v>129.27731712145913</v>
      </c>
    </row>
    <row r="5778" spans="2:3" x14ac:dyDescent="0.25">
      <c r="B5778" s="257">
        <v>5715</v>
      </c>
      <c r="C5778" s="256">
        <v>126.97457237559172</v>
      </c>
    </row>
    <row r="5779" spans="2:3" x14ac:dyDescent="0.25">
      <c r="B5779" s="257">
        <v>5716</v>
      </c>
      <c r="C5779" s="256">
        <v>119.31416073542572</v>
      </c>
    </row>
    <row r="5780" spans="2:3" x14ac:dyDescent="0.25">
      <c r="B5780" s="257">
        <v>5717</v>
      </c>
      <c r="C5780" s="256">
        <v>165.9081674806697</v>
      </c>
    </row>
    <row r="5781" spans="2:3" x14ac:dyDescent="0.25">
      <c r="B5781" s="257">
        <v>5718</v>
      </c>
      <c r="C5781" s="256">
        <v>62.445256548542041</v>
      </c>
    </row>
    <row r="5782" spans="2:3" x14ac:dyDescent="0.25">
      <c r="B5782" s="257">
        <v>5719</v>
      </c>
      <c r="C5782" s="256">
        <v>108.0669392636695</v>
      </c>
    </row>
    <row r="5783" spans="2:3" x14ac:dyDescent="0.25">
      <c r="B5783" s="257">
        <v>5720</v>
      </c>
      <c r="C5783" s="256">
        <v>93.384807564841097</v>
      </c>
    </row>
    <row r="5784" spans="2:3" x14ac:dyDescent="0.25">
      <c r="B5784" s="257">
        <v>5721</v>
      </c>
      <c r="C5784" s="256">
        <v>108.4291566190834</v>
      </c>
    </row>
    <row r="5785" spans="2:3" x14ac:dyDescent="0.25">
      <c r="B5785" s="257">
        <v>5722</v>
      </c>
      <c r="C5785" s="256">
        <v>140.08893791085663</v>
      </c>
    </row>
    <row r="5786" spans="2:3" x14ac:dyDescent="0.25">
      <c r="B5786" s="257">
        <v>5723</v>
      </c>
      <c r="C5786" s="256">
        <v>97.942453984937814</v>
      </c>
    </row>
    <row r="5787" spans="2:3" x14ac:dyDescent="0.25">
      <c r="B5787" s="257">
        <v>5724</v>
      </c>
      <c r="C5787" s="256">
        <v>131.18204675265824</v>
      </c>
    </row>
    <row r="5788" spans="2:3" x14ac:dyDescent="0.25">
      <c r="B5788" s="257">
        <v>5725</v>
      </c>
      <c r="C5788" s="256">
        <v>96.59058673042729</v>
      </c>
    </row>
    <row r="5789" spans="2:3" x14ac:dyDescent="0.25">
      <c r="B5789" s="257">
        <v>5726</v>
      </c>
      <c r="C5789" s="256">
        <v>117.36424265478425</v>
      </c>
    </row>
    <row r="5790" spans="2:3" x14ac:dyDescent="0.25">
      <c r="B5790" s="257">
        <v>5727</v>
      </c>
      <c r="C5790" s="256">
        <v>142.16874532393143</v>
      </c>
    </row>
    <row r="5791" spans="2:3" x14ac:dyDescent="0.25">
      <c r="B5791" s="257">
        <v>5728</v>
      </c>
      <c r="C5791" s="256">
        <v>126.29815144913582</v>
      </c>
    </row>
    <row r="5792" spans="2:3" x14ac:dyDescent="0.25">
      <c r="B5792" s="257">
        <v>5729</v>
      </c>
      <c r="C5792" s="256">
        <v>114.44281647772027</v>
      </c>
    </row>
    <row r="5793" spans="2:3" x14ac:dyDescent="0.25">
      <c r="B5793" s="257">
        <v>5730</v>
      </c>
      <c r="C5793" s="256">
        <v>74.671785246058676</v>
      </c>
    </row>
    <row r="5794" spans="2:3" x14ac:dyDescent="0.25">
      <c r="B5794" s="257">
        <v>5731</v>
      </c>
      <c r="C5794" s="256">
        <v>120.69071951144333</v>
      </c>
    </row>
    <row r="5795" spans="2:3" x14ac:dyDescent="0.25">
      <c r="B5795" s="257">
        <v>5732</v>
      </c>
      <c r="C5795" s="256">
        <v>158.06727013367029</v>
      </c>
    </row>
    <row r="5796" spans="2:3" x14ac:dyDescent="0.25">
      <c r="B5796" s="257">
        <v>5733</v>
      </c>
      <c r="C5796" s="256">
        <v>84.209491488607711</v>
      </c>
    </row>
    <row r="5797" spans="2:3" x14ac:dyDescent="0.25">
      <c r="B5797" s="257">
        <v>5734</v>
      </c>
      <c r="C5797" s="256">
        <v>119.11085975944007</v>
      </c>
    </row>
    <row r="5798" spans="2:3" x14ac:dyDescent="0.25">
      <c r="B5798" s="257">
        <v>5735</v>
      </c>
      <c r="C5798" s="256">
        <v>126.25947659043318</v>
      </c>
    </row>
    <row r="5799" spans="2:3" x14ac:dyDescent="0.25">
      <c r="B5799" s="257">
        <v>5736</v>
      </c>
      <c r="C5799" s="256">
        <v>153.30355221105728</v>
      </c>
    </row>
    <row r="5800" spans="2:3" x14ac:dyDescent="0.25">
      <c r="B5800" s="257">
        <v>5737</v>
      </c>
      <c r="C5800" s="256">
        <v>170.88013330761095</v>
      </c>
    </row>
    <row r="5801" spans="2:3" x14ac:dyDescent="0.25">
      <c r="B5801" s="257">
        <v>5738</v>
      </c>
      <c r="C5801" s="256">
        <v>114.33312935654932</v>
      </c>
    </row>
    <row r="5802" spans="2:3" x14ac:dyDescent="0.25">
      <c r="B5802" s="257">
        <v>5739</v>
      </c>
      <c r="C5802" s="256">
        <v>119.61438911161662</v>
      </c>
    </row>
    <row r="5803" spans="2:3" x14ac:dyDescent="0.25">
      <c r="B5803" s="257">
        <v>5740</v>
      </c>
      <c r="C5803" s="256">
        <v>120.20547630711307</v>
      </c>
    </row>
    <row r="5804" spans="2:3" x14ac:dyDescent="0.25">
      <c r="B5804" s="257">
        <v>5741</v>
      </c>
      <c r="C5804" s="256">
        <v>155.10913308758046</v>
      </c>
    </row>
    <row r="5805" spans="2:3" x14ac:dyDescent="0.25">
      <c r="B5805" s="257">
        <v>5742</v>
      </c>
      <c r="C5805" s="256">
        <v>74.013446318514241</v>
      </c>
    </row>
    <row r="5806" spans="2:3" x14ac:dyDescent="0.25">
      <c r="B5806" s="257">
        <v>5743</v>
      </c>
      <c r="C5806" s="256">
        <v>146.07127481788388</v>
      </c>
    </row>
    <row r="5807" spans="2:3" x14ac:dyDescent="0.25">
      <c r="B5807" s="257">
        <v>5744</v>
      </c>
      <c r="C5807" s="256">
        <v>133.85349166814967</v>
      </c>
    </row>
    <row r="5808" spans="2:3" x14ac:dyDescent="0.25">
      <c r="B5808" s="257">
        <v>5745</v>
      </c>
      <c r="C5808" s="256">
        <v>73.454467144856011</v>
      </c>
    </row>
    <row r="5809" spans="2:3" x14ac:dyDescent="0.25">
      <c r="B5809" s="257">
        <v>5746</v>
      </c>
      <c r="C5809" s="256">
        <v>114.28687691380721</v>
      </c>
    </row>
    <row r="5810" spans="2:3" x14ac:dyDescent="0.25">
      <c r="B5810" s="257">
        <v>5747</v>
      </c>
      <c r="C5810" s="256">
        <v>77.06678326578367</v>
      </c>
    </row>
    <row r="5811" spans="2:3" x14ac:dyDescent="0.25">
      <c r="B5811" s="257">
        <v>5748</v>
      </c>
      <c r="C5811" s="256">
        <v>107.51145668088296</v>
      </c>
    </row>
    <row r="5812" spans="2:3" x14ac:dyDescent="0.25">
      <c r="B5812" s="257">
        <v>5749</v>
      </c>
      <c r="C5812" s="256">
        <v>85.650094372603292</v>
      </c>
    </row>
    <row r="5813" spans="2:3" x14ac:dyDescent="0.25">
      <c r="B5813" s="257">
        <v>5750</v>
      </c>
      <c r="C5813" s="256">
        <v>126.15161277111473</v>
      </c>
    </row>
    <row r="5814" spans="2:3" x14ac:dyDescent="0.25">
      <c r="B5814" s="257">
        <v>5751</v>
      </c>
      <c r="C5814" s="256">
        <v>125.87394735814864</v>
      </c>
    </row>
    <row r="5815" spans="2:3" x14ac:dyDescent="0.25">
      <c r="B5815" s="257">
        <v>5752</v>
      </c>
      <c r="C5815" s="256">
        <v>134.01708545606937</v>
      </c>
    </row>
    <row r="5816" spans="2:3" x14ac:dyDescent="0.25">
      <c r="B5816" s="257">
        <v>5753</v>
      </c>
      <c r="C5816" s="256">
        <v>141.48150847898205</v>
      </c>
    </row>
    <row r="5817" spans="2:3" x14ac:dyDescent="0.25">
      <c r="B5817" s="257">
        <v>5754</v>
      </c>
      <c r="C5817" s="256">
        <v>117.29645845004026</v>
      </c>
    </row>
    <row r="5818" spans="2:3" x14ac:dyDescent="0.25">
      <c r="B5818" s="257">
        <v>5755</v>
      </c>
      <c r="C5818" s="256">
        <v>184.96312250128409</v>
      </c>
    </row>
    <row r="5819" spans="2:3" x14ac:dyDescent="0.25">
      <c r="B5819" s="257">
        <v>5756</v>
      </c>
      <c r="C5819" s="256">
        <v>159.77056740278036</v>
      </c>
    </row>
    <row r="5820" spans="2:3" x14ac:dyDescent="0.25">
      <c r="B5820" s="257">
        <v>5757</v>
      </c>
      <c r="C5820" s="256">
        <v>81.657430692472843</v>
      </c>
    </row>
    <row r="5821" spans="2:3" x14ac:dyDescent="0.25">
      <c r="B5821" s="257">
        <v>5758</v>
      </c>
      <c r="C5821" s="256">
        <v>132.8192142914765</v>
      </c>
    </row>
    <row r="5822" spans="2:3" x14ac:dyDescent="0.25">
      <c r="B5822" s="257">
        <v>5759</v>
      </c>
      <c r="C5822" s="256">
        <v>124.4961649227936</v>
      </c>
    </row>
    <row r="5823" spans="2:3" x14ac:dyDescent="0.25">
      <c r="B5823" s="257">
        <v>5760</v>
      </c>
      <c r="C5823" s="256">
        <v>107.59437010498628</v>
      </c>
    </row>
    <row r="5824" spans="2:3" x14ac:dyDescent="0.25">
      <c r="B5824" s="257">
        <v>5761</v>
      </c>
      <c r="C5824" s="256">
        <v>131.05921781317761</v>
      </c>
    </row>
    <row r="5825" spans="2:3" x14ac:dyDescent="0.25">
      <c r="B5825" s="257">
        <v>5762</v>
      </c>
      <c r="C5825" s="256">
        <v>149.12086499433747</v>
      </c>
    </row>
    <row r="5826" spans="2:3" x14ac:dyDescent="0.25">
      <c r="B5826" s="257">
        <v>5763</v>
      </c>
      <c r="C5826" s="256">
        <v>153.43946119714778</v>
      </c>
    </row>
    <row r="5827" spans="2:3" x14ac:dyDescent="0.25">
      <c r="B5827" s="257">
        <v>5764</v>
      </c>
      <c r="C5827" s="256">
        <v>102.71568274935194</v>
      </c>
    </row>
    <row r="5828" spans="2:3" x14ac:dyDescent="0.25">
      <c r="B5828" s="257">
        <v>5765</v>
      </c>
      <c r="C5828" s="256">
        <v>76.583964969140482</v>
      </c>
    </row>
    <row r="5829" spans="2:3" x14ac:dyDescent="0.25">
      <c r="B5829" s="257">
        <v>5766</v>
      </c>
      <c r="C5829" s="256">
        <v>90.273073879820089</v>
      </c>
    </row>
    <row r="5830" spans="2:3" x14ac:dyDescent="0.25">
      <c r="B5830" s="257">
        <v>5767</v>
      </c>
      <c r="C5830" s="256">
        <v>155.2202375791141</v>
      </c>
    </row>
    <row r="5831" spans="2:3" x14ac:dyDescent="0.25">
      <c r="B5831" s="257">
        <v>5768</v>
      </c>
      <c r="C5831" s="256">
        <v>100.44378744700269</v>
      </c>
    </row>
    <row r="5832" spans="2:3" x14ac:dyDescent="0.25">
      <c r="B5832" s="257">
        <v>5769</v>
      </c>
      <c r="C5832" s="256">
        <v>130.45151685357914</v>
      </c>
    </row>
    <row r="5833" spans="2:3" x14ac:dyDescent="0.25">
      <c r="B5833" s="257">
        <v>5770</v>
      </c>
      <c r="C5833" s="256">
        <v>100.90323922215778</v>
      </c>
    </row>
    <row r="5834" spans="2:3" x14ac:dyDescent="0.25">
      <c r="B5834" s="257">
        <v>5771</v>
      </c>
      <c r="C5834" s="256">
        <v>99.830102238687132</v>
      </c>
    </row>
    <row r="5835" spans="2:3" x14ac:dyDescent="0.25">
      <c r="B5835" s="257">
        <v>5772</v>
      </c>
      <c r="C5835" s="256">
        <v>155.75738355427541</v>
      </c>
    </row>
    <row r="5836" spans="2:3" x14ac:dyDescent="0.25">
      <c r="B5836" s="257">
        <v>5773</v>
      </c>
      <c r="C5836" s="256">
        <v>140.48446598994832</v>
      </c>
    </row>
    <row r="5837" spans="2:3" x14ac:dyDescent="0.25">
      <c r="B5837" s="257">
        <v>5774</v>
      </c>
      <c r="C5837" s="256">
        <v>160.22128438006595</v>
      </c>
    </row>
    <row r="5838" spans="2:3" x14ac:dyDescent="0.25">
      <c r="B5838" s="257">
        <v>5775</v>
      </c>
      <c r="C5838" s="256">
        <v>176.50268116035483</v>
      </c>
    </row>
    <row r="5839" spans="2:3" x14ac:dyDescent="0.25">
      <c r="B5839" s="257">
        <v>5776</v>
      </c>
      <c r="C5839" s="256">
        <v>125.99720558949016</v>
      </c>
    </row>
    <row r="5840" spans="2:3" x14ac:dyDescent="0.25">
      <c r="B5840" s="257">
        <v>5777</v>
      </c>
      <c r="C5840" s="256">
        <v>105.06804366959697</v>
      </c>
    </row>
    <row r="5841" spans="2:3" x14ac:dyDescent="0.25">
      <c r="B5841" s="257">
        <v>5778</v>
      </c>
      <c r="C5841" s="256">
        <v>118.987509826916</v>
      </c>
    </row>
    <row r="5842" spans="2:3" x14ac:dyDescent="0.25">
      <c r="B5842" s="257">
        <v>5779</v>
      </c>
      <c r="C5842" s="256">
        <v>117.75369695509728</v>
      </c>
    </row>
    <row r="5843" spans="2:3" x14ac:dyDescent="0.25">
      <c r="B5843" s="257">
        <v>5780</v>
      </c>
      <c r="C5843" s="256">
        <v>101.72903910995677</v>
      </c>
    </row>
    <row r="5844" spans="2:3" x14ac:dyDescent="0.25">
      <c r="B5844" s="257">
        <v>5781</v>
      </c>
      <c r="C5844" s="256">
        <v>102.6451480630207</v>
      </c>
    </row>
    <row r="5845" spans="2:3" x14ac:dyDescent="0.25">
      <c r="B5845" s="257">
        <v>5782</v>
      </c>
      <c r="C5845" s="256">
        <v>143.60901098624882</v>
      </c>
    </row>
    <row r="5846" spans="2:3" x14ac:dyDescent="0.25">
      <c r="B5846" s="257">
        <v>5783</v>
      </c>
      <c r="C5846" s="256">
        <v>137.10510608207619</v>
      </c>
    </row>
    <row r="5847" spans="2:3" x14ac:dyDescent="0.25">
      <c r="B5847" s="257">
        <v>5784</v>
      </c>
      <c r="C5847" s="256">
        <v>120.58953258535792</v>
      </c>
    </row>
    <row r="5848" spans="2:3" x14ac:dyDescent="0.25">
      <c r="B5848" s="257">
        <v>5785</v>
      </c>
      <c r="C5848" s="256">
        <v>116.60428197955787</v>
      </c>
    </row>
    <row r="5849" spans="2:3" x14ac:dyDescent="0.25">
      <c r="B5849" s="257">
        <v>5786</v>
      </c>
      <c r="C5849" s="256">
        <v>126.36180680008155</v>
      </c>
    </row>
    <row r="5850" spans="2:3" x14ac:dyDescent="0.25">
      <c r="B5850" s="257">
        <v>5787</v>
      </c>
      <c r="C5850" s="256">
        <v>171.92959318105528</v>
      </c>
    </row>
    <row r="5851" spans="2:3" x14ac:dyDescent="0.25">
      <c r="B5851" s="257">
        <v>5788</v>
      </c>
      <c r="C5851" s="256">
        <v>142.44794113628393</v>
      </c>
    </row>
    <row r="5852" spans="2:3" x14ac:dyDescent="0.25">
      <c r="B5852" s="257">
        <v>5789</v>
      </c>
      <c r="C5852" s="256">
        <v>99.587754176279049</v>
      </c>
    </row>
    <row r="5853" spans="2:3" x14ac:dyDescent="0.25">
      <c r="B5853" s="257">
        <v>5790</v>
      </c>
      <c r="C5853" s="256">
        <v>150.04454470433285</v>
      </c>
    </row>
    <row r="5854" spans="2:3" x14ac:dyDescent="0.25">
      <c r="B5854" s="257">
        <v>5791</v>
      </c>
      <c r="C5854" s="256">
        <v>92.639685411499869</v>
      </c>
    </row>
    <row r="5855" spans="2:3" x14ac:dyDescent="0.25">
      <c r="B5855" s="257">
        <v>5792</v>
      </c>
      <c r="C5855" s="256">
        <v>132.51729092412521</v>
      </c>
    </row>
    <row r="5856" spans="2:3" x14ac:dyDescent="0.25">
      <c r="B5856" s="257">
        <v>5793</v>
      </c>
      <c r="C5856" s="256">
        <v>147.69974436250834</v>
      </c>
    </row>
    <row r="5857" spans="2:3" x14ac:dyDescent="0.25">
      <c r="B5857" s="257">
        <v>5794</v>
      </c>
      <c r="C5857" s="256">
        <v>112.79541993074494</v>
      </c>
    </row>
    <row r="5858" spans="2:3" x14ac:dyDescent="0.25">
      <c r="B5858" s="257">
        <v>5795</v>
      </c>
      <c r="C5858" s="256">
        <v>126.93156998704384</v>
      </c>
    </row>
    <row r="5859" spans="2:3" x14ac:dyDescent="0.25">
      <c r="B5859" s="257">
        <v>5796</v>
      </c>
      <c r="C5859" s="256">
        <v>109.78757101102164</v>
      </c>
    </row>
    <row r="5860" spans="2:3" x14ac:dyDescent="0.25">
      <c r="B5860" s="257">
        <v>5797</v>
      </c>
      <c r="C5860" s="256">
        <v>83.22972545946601</v>
      </c>
    </row>
    <row r="5861" spans="2:3" x14ac:dyDescent="0.25">
      <c r="B5861" s="257">
        <v>5798</v>
      </c>
      <c r="C5861" s="256">
        <v>128.72479056194985</v>
      </c>
    </row>
    <row r="5862" spans="2:3" x14ac:dyDescent="0.25">
      <c r="B5862" s="257">
        <v>5799</v>
      </c>
      <c r="C5862" s="256">
        <v>97.44005390615429</v>
      </c>
    </row>
    <row r="5863" spans="2:3" x14ac:dyDescent="0.25">
      <c r="B5863" s="257">
        <v>5800</v>
      </c>
      <c r="C5863" s="256">
        <v>120.04399001357187</v>
      </c>
    </row>
    <row r="5864" spans="2:3" x14ac:dyDescent="0.25">
      <c r="B5864" s="257">
        <v>5801</v>
      </c>
      <c r="C5864" s="256">
        <v>119.52043325226319</v>
      </c>
    </row>
    <row r="5865" spans="2:3" x14ac:dyDescent="0.25">
      <c r="B5865" s="257">
        <v>5802</v>
      </c>
      <c r="C5865" s="256">
        <v>136.49278563264704</v>
      </c>
    </row>
    <row r="5866" spans="2:3" x14ac:dyDescent="0.25">
      <c r="B5866" s="257">
        <v>5803</v>
      </c>
      <c r="C5866" s="256">
        <v>154.49365559002933</v>
      </c>
    </row>
    <row r="5867" spans="2:3" x14ac:dyDescent="0.25">
      <c r="B5867" s="257">
        <v>5804</v>
      </c>
      <c r="C5867" s="256">
        <v>149.50789581695477</v>
      </c>
    </row>
    <row r="5868" spans="2:3" x14ac:dyDescent="0.25">
      <c r="B5868" s="257">
        <v>5805</v>
      </c>
      <c r="C5868" s="256">
        <v>92.141476677380055</v>
      </c>
    </row>
    <row r="5869" spans="2:3" x14ac:dyDescent="0.25">
      <c r="B5869" s="257">
        <v>5806</v>
      </c>
      <c r="C5869" s="256">
        <v>116.41264751940837</v>
      </c>
    </row>
    <row r="5870" spans="2:3" x14ac:dyDescent="0.25">
      <c r="B5870" s="257">
        <v>5807</v>
      </c>
      <c r="C5870" s="256">
        <v>96.024765681206873</v>
      </c>
    </row>
    <row r="5871" spans="2:3" x14ac:dyDescent="0.25">
      <c r="B5871" s="257">
        <v>5808</v>
      </c>
      <c r="C5871" s="256">
        <v>136.57382616950667</v>
      </c>
    </row>
    <row r="5872" spans="2:3" x14ac:dyDescent="0.25">
      <c r="B5872" s="257">
        <v>5809</v>
      </c>
      <c r="C5872" s="256">
        <v>97.068263833846018</v>
      </c>
    </row>
    <row r="5873" spans="2:3" x14ac:dyDescent="0.25">
      <c r="B5873" s="257">
        <v>5810</v>
      </c>
      <c r="C5873" s="256">
        <v>121.34001186687472</v>
      </c>
    </row>
    <row r="5874" spans="2:3" x14ac:dyDescent="0.25">
      <c r="B5874" s="257">
        <v>5811</v>
      </c>
      <c r="C5874" s="256">
        <v>137.75149908097663</v>
      </c>
    </row>
    <row r="5875" spans="2:3" x14ac:dyDescent="0.25">
      <c r="B5875" s="257">
        <v>5812</v>
      </c>
      <c r="C5875" s="256">
        <v>98.193556865537602</v>
      </c>
    </row>
    <row r="5876" spans="2:3" x14ac:dyDescent="0.25">
      <c r="B5876" s="257">
        <v>5813</v>
      </c>
      <c r="C5876" s="256">
        <v>96.132725008321245</v>
      </c>
    </row>
    <row r="5877" spans="2:3" x14ac:dyDescent="0.25">
      <c r="B5877" s="257">
        <v>5814</v>
      </c>
      <c r="C5877" s="256">
        <v>131.42434801507852</v>
      </c>
    </row>
    <row r="5878" spans="2:3" x14ac:dyDescent="0.25">
      <c r="B5878" s="257">
        <v>5815</v>
      </c>
      <c r="C5878" s="256">
        <v>108.12656711402369</v>
      </c>
    </row>
    <row r="5879" spans="2:3" x14ac:dyDescent="0.25">
      <c r="B5879" s="257">
        <v>5816</v>
      </c>
      <c r="C5879" s="256">
        <v>136.63081010956691</v>
      </c>
    </row>
    <row r="5880" spans="2:3" x14ac:dyDescent="0.25">
      <c r="B5880" s="257">
        <v>5817</v>
      </c>
      <c r="C5880" s="256">
        <v>105.80161505780906</v>
      </c>
    </row>
    <row r="5881" spans="2:3" x14ac:dyDescent="0.25">
      <c r="B5881" s="257">
        <v>5818</v>
      </c>
      <c r="C5881" s="256">
        <v>50.615734522081468</v>
      </c>
    </row>
    <row r="5882" spans="2:3" x14ac:dyDescent="0.25">
      <c r="B5882" s="257">
        <v>5819</v>
      </c>
      <c r="C5882" s="256">
        <v>125.78004501115417</v>
      </c>
    </row>
    <row r="5883" spans="2:3" x14ac:dyDescent="0.25">
      <c r="B5883" s="257">
        <v>5820</v>
      </c>
      <c r="C5883" s="256">
        <v>139.98384517675242</v>
      </c>
    </row>
    <row r="5884" spans="2:3" x14ac:dyDescent="0.25">
      <c r="B5884" s="257">
        <v>5821</v>
      </c>
      <c r="C5884" s="256">
        <v>115.58525687971863</v>
      </c>
    </row>
    <row r="5885" spans="2:3" x14ac:dyDescent="0.25">
      <c r="B5885" s="257">
        <v>5822</v>
      </c>
      <c r="C5885" s="256">
        <v>103.16772616687098</v>
      </c>
    </row>
    <row r="5886" spans="2:3" x14ac:dyDescent="0.25">
      <c r="B5886" s="257">
        <v>5823</v>
      </c>
      <c r="C5886" s="256">
        <v>158.7115866537734</v>
      </c>
    </row>
    <row r="5887" spans="2:3" x14ac:dyDescent="0.25">
      <c r="B5887" s="257">
        <v>5824</v>
      </c>
      <c r="C5887" s="256">
        <v>107.76441743242172</v>
      </c>
    </row>
    <row r="5888" spans="2:3" x14ac:dyDescent="0.25">
      <c r="B5888" s="257">
        <v>5825</v>
      </c>
      <c r="C5888" s="256">
        <v>109.61428253032592</v>
      </c>
    </row>
    <row r="5889" spans="2:3" x14ac:dyDescent="0.25">
      <c r="B5889" s="257">
        <v>5826</v>
      </c>
      <c r="C5889" s="256">
        <v>92.113220745992095</v>
      </c>
    </row>
    <row r="5890" spans="2:3" x14ac:dyDescent="0.25">
      <c r="B5890" s="257">
        <v>5827</v>
      </c>
      <c r="C5890" s="256">
        <v>81.6346446854904</v>
      </c>
    </row>
    <row r="5891" spans="2:3" x14ac:dyDescent="0.25">
      <c r="B5891" s="257">
        <v>5828</v>
      </c>
      <c r="C5891" s="256">
        <v>123.57307282527414</v>
      </c>
    </row>
    <row r="5892" spans="2:3" x14ac:dyDescent="0.25">
      <c r="B5892" s="257">
        <v>5829</v>
      </c>
      <c r="C5892" s="256">
        <v>117.9216193838232</v>
      </c>
    </row>
    <row r="5893" spans="2:3" x14ac:dyDescent="0.25">
      <c r="B5893" s="257">
        <v>5830</v>
      </c>
      <c r="C5893" s="256">
        <v>110.40415317653333</v>
      </c>
    </row>
    <row r="5894" spans="2:3" x14ac:dyDescent="0.25">
      <c r="B5894" s="257">
        <v>5831</v>
      </c>
      <c r="C5894" s="256">
        <v>109.47480947288302</v>
      </c>
    </row>
    <row r="5895" spans="2:3" x14ac:dyDescent="0.25">
      <c r="B5895" s="257">
        <v>5832</v>
      </c>
      <c r="C5895" s="256">
        <v>95.172005238548664</v>
      </c>
    </row>
    <row r="5896" spans="2:3" x14ac:dyDescent="0.25">
      <c r="B5896" s="257">
        <v>5833</v>
      </c>
      <c r="C5896" s="256">
        <v>72.017549213176608</v>
      </c>
    </row>
    <row r="5897" spans="2:3" x14ac:dyDescent="0.25">
      <c r="B5897" s="257">
        <v>5834</v>
      </c>
      <c r="C5897" s="256">
        <v>133.30463604522222</v>
      </c>
    </row>
    <row r="5898" spans="2:3" x14ac:dyDescent="0.25">
      <c r="B5898" s="257">
        <v>5835</v>
      </c>
      <c r="C5898" s="256">
        <v>101.36623748351592</v>
      </c>
    </row>
    <row r="5899" spans="2:3" x14ac:dyDescent="0.25">
      <c r="B5899" s="257">
        <v>5836</v>
      </c>
      <c r="C5899" s="256">
        <v>146.36734503753047</v>
      </c>
    </row>
    <row r="5900" spans="2:3" x14ac:dyDescent="0.25">
      <c r="B5900" s="257">
        <v>5837</v>
      </c>
      <c r="C5900" s="256">
        <v>148.2353485667438</v>
      </c>
    </row>
    <row r="5901" spans="2:3" x14ac:dyDescent="0.25">
      <c r="B5901" s="257">
        <v>5838</v>
      </c>
      <c r="C5901" s="256">
        <v>105.60391886133962</v>
      </c>
    </row>
    <row r="5902" spans="2:3" x14ac:dyDescent="0.25">
      <c r="B5902" s="257">
        <v>5839</v>
      </c>
      <c r="C5902" s="256">
        <v>108.36267359416432</v>
      </c>
    </row>
    <row r="5903" spans="2:3" x14ac:dyDescent="0.25">
      <c r="B5903" s="257">
        <v>5840</v>
      </c>
      <c r="C5903" s="256">
        <v>95.575723433811106</v>
      </c>
    </row>
    <row r="5904" spans="2:3" x14ac:dyDescent="0.25">
      <c r="B5904" s="257">
        <v>5841</v>
      </c>
      <c r="C5904" s="256">
        <v>148.40739952966436</v>
      </c>
    </row>
    <row r="5905" spans="2:3" x14ac:dyDescent="0.25">
      <c r="B5905" s="257">
        <v>5842</v>
      </c>
      <c r="C5905" s="256">
        <v>122.56675425269792</v>
      </c>
    </row>
    <row r="5906" spans="2:3" x14ac:dyDescent="0.25">
      <c r="B5906" s="257">
        <v>5843</v>
      </c>
      <c r="C5906" s="256">
        <v>79.848906134157517</v>
      </c>
    </row>
    <row r="5907" spans="2:3" x14ac:dyDescent="0.25">
      <c r="B5907" s="257">
        <v>5844</v>
      </c>
      <c r="C5907" s="256">
        <v>107.5132505664085</v>
      </c>
    </row>
    <row r="5908" spans="2:3" x14ac:dyDescent="0.25">
      <c r="B5908" s="257">
        <v>5845</v>
      </c>
      <c r="C5908" s="256">
        <v>104.91928292457088</v>
      </c>
    </row>
    <row r="5909" spans="2:3" x14ac:dyDescent="0.25">
      <c r="B5909" s="257">
        <v>5846</v>
      </c>
      <c r="C5909" s="256">
        <v>177.54017818846273</v>
      </c>
    </row>
    <row r="5910" spans="2:3" x14ac:dyDescent="0.25">
      <c r="B5910" s="257">
        <v>5847</v>
      </c>
      <c r="C5910" s="256">
        <v>108.7355085153265</v>
      </c>
    </row>
    <row r="5911" spans="2:3" x14ac:dyDescent="0.25">
      <c r="B5911" s="257">
        <v>5848</v>
      </c>
      <c r="C5911" s="256">
        <v>94.141193594980308</v>
      </c>
    </row>
    <row r="5912" spans="2:3" x14ac:dyDescent="0.25">
      <c r="B5912" s="257">
        <v>5849</v>
      </c>
      <c r="C5912" s="256">
        <v>93.016689134243819</v>
      </c>
    </row>
    <row r="5913" spans="2:3" x14ac:dyDescent="0.25">
      <c r="B5913" s="257">
        <v>5850</v>
      </c>
      <c r="C5913" s="256">
        <v>123.0841856356232</v>
      </c>
    </row>
    <row r="5914" spans="2:3" x14ac:dyDescent="0.25">
      <c r="B5914" s="257">
        <v>5851</v>
      </c>
      <c r="C5914" s="256">
        <v>96.235426293922032</v>
      </c>
    </row>
    <row r="5915" spans="2:3" x14ac:dyDescent="0.25">
      <c r="B5915" s="257">
        <v>5852</v>
      </c>
      <c r="C5915" s="256">
        <v>88.530744630022866</v>
      </c>
    </row>
    <row r="5916" spans="2:3" x14ac:dyDescent="0.25">
      <c r="B5916" s="257">
        <v>5853</v>
      </c>
      <c r="C5916" s="256">
        <v>127.74737760383913</v>
      </c>
    </row>
    <row r="5917" spans="2:3" x14ac:dyDescent="0.25">
      <c r="B5917" s="257">
        <v>5854</v>
      </c>
      <c r="C5917" s="256">
        <v>41.3641988850178</v>
      </c>
    </row>
    <row r="5918" spans="2:3" x14ac:dyDescent="0.25">
      <c r="B5918" s="257">
        <v>5855</v>
      </c>
      <c r="C5918" s="256">
        <v>97.954745223864009</v>
      </c>
    </row>
    <row r="5919" spans="2:3" x14ac:dyDescent="0.25">
      <c r="B5919" s="257">
        <v>5856</v>
      </c>
      <c r="C5919" s="256">
        <v>128.27425972247622</v>
      </c>
    </row>
    <row r="5920" spans="2:3" x14ac:dyDescent="0.25">
      <c r="B5920" s="257">
        <v>5857</v>
      </c>
      <c r="C5920" s="256">
        <v>109.76302138478815</v>
      </c>
    </row>
    <row r="5921" spans="2:3" x14ac:dyDescent="0.25">
      <c r="B5921" s="257">
        <v>5858</v>
      </c>
      <c r="C5921" s="256">
        <v>122.42395784108339</v>
      </c>
    </row>
    <row r="5922" spans="2:3" x14ac:dyDescent="0.25">
      <c r="B5922" s="257">
        <v>5859</v>
      </c>
      <c r="C5922" s="256">
        <v>109.90642381791857</v>
      </c>
    </row>
    <row r="5923" spans="2:3" x14ac:dyDescent="0.25">
      <c r="B5923" s="257">
        <v>5860</v>
      </c>
      <c r="C5923" s="256">
        <v>77.736136257993863</v>
      </c>
    </row>
    <row r="5924" spans="2:3" x14ac:dyDescent="0.25">
      <c r="B5924" s="257">
        <v>5861</v>
      </c>
      <c r="C5924" s="256">
        <v>95.886459466469631</v>
      </c>
    </row>
    <row r="5925" spans="2:3" x14ac:dyDescent="0.25">
      <c r="B5925" s="257">
        <v>5862</v>
      </c>
      <c r="C5925" s="256">
        <v>107.18017961022161</v>
      </c>
    </row>
    <row r="5926" spans="2:3" x14ac:dyDescent="0.25">
      <c r="B5926" s="257">
        <v>5863</v>
      </c>
      <c r="C5926" s="256">
        <v>126.42421568940252</v>
      </c>
    </row>
    <row r="5927" spans="2:3" x14ac:dyDescent="0.25">
      <c r="B5927" s="257">
        <v>5864</v>
      </c>
      <c r="C5927" s="256">
        <v>88.751797980885357</v>
      </c>
    </row>
    <row r="5928" spans="2:3" x14ac:dyDescent="0.25">
      <c r="B5928" s="257">
        <v>5865</v>
      </c>
      <c r="C5928" s="256">
        <v>128.95564217540593</v>
      </c>
    </row>
    <row r="5929" spans="2:3" x14ac:dyDescent="0.25">
      <c r="B5929" s="257">
        <v>5866</v>
      </c>
      <c r="C5929" s="256">
        <v>106.20020278132145</v>
      </c>
    </row>
    <row r="5930" spans="2:3" x14ac:dyDescent="0.25">
      <c r="B5930" s="257">
        <v>5867</v>
      </c>
      <c r="C5930" s="256">
        <v>144.54763142031703</v>
      </c>
    </row>
    <row r="5931" spans="2:3" x14ac:dyDescent="0.25">
      <c r="B5931" s="257">
        <v>5868</v>
      </c>
      <c r="C5931" s="256">
        <v>124.97857691820779</v>
      </c>
    </row>
    <row r="5932" spans="2:3" x14ac:dyDescent="0.25">
      <c r="B5932" s="257">
        <v>5869</v>
      </c>
      <c r="C5932" s="256">
        <v>157.37739926264737</v>
      </c>
    </row>
    <row r="5933" spans="2:3" x14ac:dyDescent="0.25">
      <c r="B5933" s="257">
        <v>5870</v>
      </c>
      <c r="C5933" s="256">
        <v>104.06369758117307</v>
      </c>
    </row>
    <row r="5934" spans="2:3" x14ac:dyDescent="0.25">
      <c r="B5934" s="257">
        <v>5871</v>
      </c>
      <c r="C5934" s="256">
        <v>88.230952189767677</v>
      </c>
    </row>
    <row r="5935" spans="2:3" x14ac:dyDescent="0.25">
      <c r="B5935" s="257">
        <v>5872</v>
      </c>
      <c r="C5935" s="256">
        <v>80.200102878561381</v>
      </c>
    </row>
    <row r="5936" spans="2:3" x14ac:dyDescent="0.25">
      <c r="B5936" s="257">
        <v>5873</v>
      </c>
      <c r="C5936" s="256">
        <v>129.14756154244884</v>
      </c>
    </row>
    <row r="5937" spans="2:3" x14ac:dyDescent="0.25">
      <c r="B5937" s="257">
        <v>5874</v>
      </c>
      <c r="C5937" s="256">
        <v>110.06658945538193</v>
      </c>
    </row>
    <row r="5938" spans="2:3" x14ac:dyDescent="0.25">
      <c r="B5938" s="257">
        <v>5875</v>
      </c>
      <c r="C5938" s="256">
        <v>132.45539589192683</v>
      </c>
    </row>
    <row r="5939" spans="2:3" x14ac:dyDescent="0.25">
      <c r="B5939" s="257">
        <v>5876</v>
      </c>
      <c r="C5939" s="256">
        <v>134.86920444645341</v>
      </c>
    </row>
    <row r="5940" spans="2:3" x14ac:dyDescent="0.25">
      <c r="B5940" s="257">
        <v>5877</v>
      </c>
      <c r="C5940" s="256">
        <v>130.89808508869135</v>
      </c>
    </row>
    <row r="5941" spans="2:3" x14ac:dyDescent="0.25">
      <c r="B5941" s="257">
        <v>5878</v>
      </c>
      <c r="C5941" s="256">
        <v>109.73628894402516</v>
      </c>
    </row>
    <row r="5942" spans="2:3" x14ac:dyDescent="0.25">
      <c r="B5942" s="257">
        <v>5879</v>
      </c>
      <c r="C5942" s="256">
        <v>117.47394323999214</v>
      </c>
    </row>
    <row r="5943" spans="2:3" x14ac:dyDescent="0.25">
      <c r="B5943" s="257">
        <v>5880</v>
      </c>
      <c r="C5943" s="256">
        <v>114.8277838952078</v>
      </c>
    </row>
    <row r="5944" spans="2:3" x14ac:dyDescent="0.25">
      <c r="B5944" s="257">
        <v>5881</v>
      </c>
      <c r="C5944" s="256">
        <v>103.61560939360858</v>
      </c>
    </row>
    <row r="5945" spans="2:3" x14ac:dyDescent="0.25">
      <c r="B5945" s="257">
        <v>5882</v>
      </c>
      <c r="C5945" s="256">
        <v>112.35924694704472</v>
      </c>
    </row>
    <row r="5946" spans="2:3" x14ac:dyDescent="0.25">
      <c r="B5946" s="257">
        <v>5883</v>
      </c>
      <c r="C5946" s="256">
        <v>84.256709983778251</v>
      </c>
    </row>
    <row r="5947" spans="2:3" x14ac:dyDescent="0.25">
      <c r="B5947" s="257">
        <v>5884</v>
      </c>
      <c r="C5947" s="256">
        <v>107.65575065979118</v>
      </c>
    </row>
    <row r="5948" spans="2:3" x14ac:dyDescent="0.25">
      <c r="B5948" s="257">
        <v>5885</v>
      </c>
      <c r="C5948" s="256">
        <v>66.152718225483966</v>
      </c>
    </row>
    <row r="5949" spans="2:3" x14ac:dyDescent="0.25">
      <c r="B5949" s="257">
        <v>5886</v>
      </c>
      <c r="C5949" s="256">
        <v>132.36342801439571</v>
      </c>
    </row>
    <row r="5950" spans="2:3" x14ac:dyDescent="0.25">
      <c r="B5950" s="257">
        <v>5887</v>
      </c>
      <c r="C5950" s="256">
        <v>130.50451001036612</v>
      </c>
    </row>
    <row r="5951" spans="2:3" x14ac:dyDescent="0.25">
      <c r="B5951" s="257">
        <v>5888</v>
      </c>
      <c r="C5951" s="256">
        <v>96.184295564914052</v>
      </c>
    </row>
    <row r="5952" spans="2:3" x14ac:dyDescent="0.25">
      <c r="B5952" s="257">
        <v>5889</v>
      </c>
      <c r="C5952" s="256">
        <v>116.63106564565605</v>
      </c>
    </row>
    <row r="5953" spans="2:3" x14ac:dyDescent="0.25">
      <c r="B5953" s="257">
        <v>5890</v>
      </c>
      <c r="C5953" s="256">
        <v>136.81471565546101</v>
      </c>
    </row>
    <row r="5954" spans="2:3" x14ac:dyDescent="0.25">
      <c r="B5954" s="257">
        <v>5891</v>
      </c>
      <c r="C5954" s="256">
        <v>129.18104962518692</v>
      </c>
    </row>
    <row r="5955" spans="2:3" x14ac:dyDescent="0.25">
      <c r="B5955" s="257">
        <v>5892</v>
      </c>
      <c r="C5955" s="256">
        <v>111.4665275510954</v>
      </c>
    </row>
    <row r="5956" spans="2:3" x14ac:dyDescent="0.25">
      <c r="B5956" s="257">
        <v>5893</v>
      </c>
      <c r="C5956" s="256">
        <v>195.57392128482203</v>
      </c>
    </row>
    <row r="5957" spans="2:3" x14ac:dyDescent="0.25">
      <c r="B5957" s="257">
        <v>5894</v>
      </c>
      <c r="C5957" s="256">
        <v>125.48441739097333</v>
      </c>
    </row>
    <row r="5958" spans="2:3" x14ac:dyDescent="0.25">
      <c r="B5958" s="257">
        <v>5895</v>
      </c>
      <c r="C5958" s="256">
        <v>94.911911188385048</v>
      </c>
    </row>
    <row r="5959" spans="2:3" x14ac:dyDescent="0.25">
      <c r="B5959" s="257">
        <v>5896</v>
      </c>
      <c r="C5959" s="256">
        <v>121.59538724782666</v>
      </c>
    </row>
    <row r="5960" spans="2:3" x14ac:dyDescent="0.25">
      <c r="B5960" s="257">
        <v>5897</v>
      </c>
      <c r="C5960" s="256">
        <v>95.63473214474962</v>
      </c>
    </row>
    <row r="5961" spans="2:3" x14ac:dyDescent="0.25">
      <c r="B5961" s="257">
        <v>5898</v>
      </c>
      <c r="C5961" s="256">
        <v>83.894111627615317</v>
      </c>
    </row>
    <row r="5962" spans="2:3" x14ac:dyDescent="0.25">
      <c r="B5962" s="257">
        <v>5899</v>
      </c>
      <c r="C5962" s="256">
        <v>89.725937328787822</v>
      </c>
    </row>
    <row r="5963" spans="2:3" x14ac:dyDescent="0.25">
      <c r="B5963" s="257">
        <v>5900</v>
      </c>
      <c r="C5963" s="256">
        <v>123.87163282673805</v>
      </c>
    </row>
    <row r="5964" spans="2:3" x14ac:dyDescent="0.25">
      <c r="B5964" s="257">
        <v>5901</v>
      </c>
      <c r="C5964" s="256">
        <v>107.05435561308765</v>
      </c>
    </row>
    <row r="5965" spans="2:3" x14ac:dyDescent="0.25">
      <c r="B5965" s="257">
        <v>5902</v>
      </c>
      <c r="C5965" s="256">
        <v>128.36576149785469</v>
      </c>
    </row>
    <row r="5966" spans="2:3" x14ac:dyDescent="0.25">
      <c r="B5966" s="257">
        <v>5903</v>
      </c>
      <c r="C5966" s="256">
        <v>213.79191764216409</v>
      </c>
    </row>
    <row r="5967" spans="2:3" x14ac:dyDescent="0.25">
      <c r="B5967" s="257">
        <v>5904</v>
      </c>
      <c r="C5967" s="256">
        <v>141.66153837343836</v>
      </c>
    </row>
    <row r="5968" spans="2:3" x14ac:dyDescent="0.25">
      <c r="B5968" s="257">
        <v>5905</v>
      </c>
      <c r="C5968" s="256">
        <v>110.07630741570715</v>
      </c>
    </row>
    <row r="5969" spans="2:3" x14ac:dyDescent="0.25">
      <c r="B5969" s="257">
        <v>5906</v>
      </c>
      <c r="C5969" s="256">
        <v>119.04636681239479</v>
      </c>
    </row>
    <row r="5970" spans="2:3" x14ac:dyDescent="0.25">
      <c r="B5970" s="257">
        <v>5907</v>
      </c>
      <c r="C5970" s="256">
        <v>113.38805800215586</v>
      </c>
    </row>
    <row r="5971" spans="2:3" x14ac:dyDescent="0.25">
      <c r="B5971" s="257">
        <v>5908</v>
      </c>
      <c r="C5971" s="256">
        <v>151.10635383930509</v>
      </c>
    </row>
    <row r="5972" spans="2:3" x14ac:dyDescent="0.25">
      <c r="B5972" s="257">
        <v>5909</v>
      </c>
      <c r="C5972" s="256">
        <v>102.39617912278729</v>
      </c>
    </row>
    <row r="5973" spans="2:3" x14ac:dyDescent="0.25">
      <c r="B5973" s="257">
        <v>5910</v>
      </c>
      <c r="C5973" s="256">
        <v>97.478725011801401</v>
      </c>
    </row>
    <row r="5974" spans="2:3" x14ac:dyDescent="0.25">
      <c r="B5974" s="257">
        <v>5911</v>
      </c>
      <c r="C5974" s="256">
        <v>92.670202379642006</v>
      </c>
    </row>
    <row r="5975" spans="2:3" x14ac:dyDescent="0.25">
      <c r="B5975" s="257">
        <v>5912</v>
      </c>
      <c r="C5975" s="256">
        <v>130.29635613712716</v>
      </c>
    </row>
    <row r="5976" spans="2:3" x14ac:dyDescent="0.25">
      <c r="B5976" s="257">
        <v>5913</v>
      </c>
      <c r="C5976" s="256">
        <v>119.28813446134143</v>
      </c>
    </row>
    <row r="5977" spans="2:3" x14ac:dyDescent="0.25">
      <c r="B5977" s="257">
        <v>5914</v>
      </c>
      <c r="C5977" s="256">
        <v>130.60742759867912</v>
      </c>
    </row>
    <row r="5978" spans="2:3" x14ac:dyDescent="0.25">
      <c r="B5978" s="257">
        <v>5915</v>
      </c>
      <c r="C5978" s="256">
        <v>160.3886215905207</v>
      </c>
    </row>
    <row r="5979" spans="2:3" x14ac:dyDescent="0.25">
      <c r="B5979" s="257">
        <v>5916</v>
      </c>
      <c r="C5979" s="256">
        <v>100.64873442254616</v>
      </c>
    </row>
    <row r="5980" spans="2:3" x14ac:dyDescent="0.25">
      <c r="B5980" s="257">
        <v>5917</v>
      </c>
      <c r="C5980" s="256">
        <v>88.826667787490862</v>
      </c>
    </row>
    <row r="5981" spans="2:3" x14ac:dyDescent="0.25">
      <c r="B5981" s="257">
        <v>5918</v>
      </c>
      <c r="C5981" s="256">
        <v>128.08552394357901</v>
      </c>
    </row>
    <row r="5982" spans="2:3" x14ac:dyDescent="0.25">
      <c r="B5982" s="257">
        <v>5919</v>
      </c>
      <c r="C5982" s="256">
        <v>100.65327072850617</v>
      </c>
    </row>
    <row r="5983" spans="2:3" x14ac:dyDescent="0.25">
      <c r="B5983" s="257">
        <v>5920</v>
      </c>
      <c r="C5983" s="256">
        <v>74.138129234068856</v>
      </c>
    </row>
    <row r="5984" spans="2:3" x14ac:dyDescent="0.25">
      <c r="B5984" s="257">
        <v>5921</v>
      </c>
      <c r="C5984" s="256">
        <v>119.74148323723442</v>
      </c>
    </row>
    <row r="5985" spans="2:3" x14ac:dyDescent="0.25">
      <c r="B5985" s="257">
        <v>5922</v>
      </c>
      <c r="C5985" s="256">
        <v>172.67369281632949</v>
      </c>
    </row>
    <row r="5986" spans="2:3" x14ac:dyDescent="0.25">
      <c r="B5986" s="257">
        <v>5923</v>
      </c>
      <c r="C5986" s="256">
        <v>93.349744294804822</v>
      </c>
    </row>
    <row r="5987" spans="2:3" x14ac:dyDescent="0.25">
      <c r="B5987" s="257">
        <v>5924</v>
      </c>
      <c r="C5987" s="256">
        <v>177.15262843683908</v>
      </c>
    </row>
    <row r="5988" spans="2:3" x14ac:dyDescent="0.25">
      <c r="B5988" s="257">
        <v>5925</v>
      </c>
      <c r="C5988" s="256">
        <v>152.81433298618623</v>
      </c>
    </row>
    <row r="5989" spans="2:3" x14ac:dyDescent="0.25">
      <c r="B5989" s="257">
        <v>5926</v>
      </c>
      <c r="C5989" s="256">
        <v>131.39391188704579</v>
      </c>
    </row>
    <row r="5990" spans="2:3" x14ac:dyDescent="0.25">
      <c r="B5990" s="257">
        <v>5927</v>
      </c>
      <c r="C5990" s="256">
        <v>133.83806453756796</v>
      </c>
    </row>
    <row r="5991" spans="2:3" x14ac:dyDescent="0.25">
      <c r="B5991" s="257">
        <v>5928</v>
      </c>
      <c r="C5991" s="256">
        <v>102.23092088496632</v>
      </c>
    </row>
    <row r="5992" spans="2:3" x14ac:dyDescent="0.25">
      <c r="B5992" s="257">
        <v>5929</v>
      </c>
      <c r="C5992" s="256">
        <v>112.21611436564254</v>
      </c>
    </row>
    <row r="5993" spans="2:3" x14ac:dyDescent="0.25">
      <c r="B5993" s="257">
        <v>5930</v>
      </c>
      <c r="C5993" s="256">
        <v>125.05833602229228</v>
      </c>
    </row>
    <row r="5994" spans="2:3" x14ac:dyDescent="0.25">
      <c r="B5994" s="257">
        <v>5931</v>
      </c>
      <c r="C5994" s="256">
        <v>132.33809552927605</v>
      </c>
    </row>
    <row r="5995" spans="2:3" x14ac:dyDescent="0.25">
      <c r="B5995" s="257">
        <v>5932</v>
      </c>
      <c r="C5995" s="256">
        <v>128.2102862114009</v>
      </c>
    </row>
    <row r="5996" spans="2:3" x14ac:dyDescent="0.25">
      <c r="B5996" s="257">
        <v>5933</v>
      </c>
      <c r="C5996" s="256">
        <v>99.89890133062714</v>
      </c>
    </row>
    <row r="5997" spans="2:3" x14ac:dyDescent="0.25">
      <c r="B5997" s="257">
        <v>5934</v>
      </c>
      <c r="C5997" s="256">
        <v>93.499921063213293</v>
      </c>
    </row>
    <row r="5998" spans="2:3" x14ac:dyDescent="0.25">
      <c r="B5998" s="257">
        <v>5935</v>
      </c>
      <c r="C5998" s="256">
        <v>80.21163402568007</v>
      </c>
    </row>
    <row r="5999" spans="2:3" x14ac:dyDescent="0.25">
      <c r="B5999" s="257">
        <v>5936</v>
      </c>
      <c r="C5999" s="256">
        <v>96.567555760868601</v>
      </c>
    </row>
    <row r="6000" spans="2:3" x14ac:dyDescent="0.25">
      <c r="B6000" s="257">
        <v>5937</v>
      </c>
      <c r="C6000" s="256">
        <v>184.12447309970861</v>
      </c>
    </row>
    <row r="6001" spans="2:3" x14ac:dyDescent="0.25">
      <c r="B6001" s="257">
        <v>5938</v>
      </c>
      <c r="C6001" s="256">
        <v>114.68059041343643</v>
      </c>
    </row>
    <row r="6002" spans="2:3" x14ac:dyDescent="0.25">
      <c r="B6002" s="257">
        <v>5939</v>
      </c>
      <c r="C6002" s="256">
        <v>138.36172189269914</v>
      </c>
    </row>
    <row r="6003" spans="2:3" x14ac:dyDescent="0.25">
      <c r="B6003" s="257">
        <v>5940</v>
      </c>
      <c r="C6003" s="256">
        <v>139.27978442220774</v>
      </c>
    </row>
    <row r="6004" spans="2:3" x14ac:dyDescent="0.25">
      <c r="B6004" s="257">
        <v>5941</v>
      </c>
      <c r="C6004" s="256">
        <v>106.51534648491125</v>
      </c>
    </row>
    <row r="6005" spans="2:3" x14ac:dyDescent="0.25">
      <c r="B6005" s="257">
        <v>5942</v>
      </c>
      <c r="C6005" s="256">
        <v>138.68468394988696</v>
      </c>
    </row>
    <row r="6006" spans="2:3" x14ac:dyDescent="0.25">
      <c r="B6006" s="257">
        <v>5943</v>
      </c>
      <c r="C6006" s="256">
        <v>90.377149192499587</v>
      </c>
    </row>
    <row r="6007" spans="2:3" x14ac:dyDescent="0.25">
      <c r="B6007" s="257">
        <v>5944</v>
      </c>
      <c r="C6007" s="256">
        <v>87.135596187597656</v>
      </c>
    </row>
    <row r="6008" spans="2:3" x14ac:dyDescent="0.25">
      <c r="B6008" s="257">
        <v>5945</v>
      </c>
      <c r="C6008" s="256">
        <v>112.63835535191608</v>
      </c>
    </row>
    <row r="6009" spans="2:3" x14ac:dyDescent="0.25">
      <c r="B6009" s="257">
        <v>5946</v>
      </c>
      <c r="C6009" s="256">
        <v>123.61331654405772</v>
      </c>
    </row>
    <row r="6010" spans="2:3" x14ac:dyDescent="0.25">
      <c r="B6010" s="257">
        <v>5947</v>
      </c>
      <c r="C6010" s="256">
        <v>92.184969740033608</v>
      </c>
    </row>
    <row r="6011" spans="2:3" x14ac:dyDescent="0.25">
      <c r="B6011" s="257">
        <v>5948</v>
      </c>
      <c r="C6011" s="256">
        <v>123.52154101268081</v>
      </c>
    </row>
    <row r="6012" spans="2:3" x14ac:dyDescent="0.25">
      <c r="B6012" s="257">
        <v>5949</v>
      </c>
      <c r="C6012" s="256">
        <v>131.29325970318629</v>
      </c>
    </row>
    <row r="6013" spans="2:3" x14ac:dyDescent="0.25">
      <c r="B6013" s="257">
        <v>5950</v>
      </c>
      <c r="C6013" s="256">
        <v>127.38079032584156</v>
      </c>
    </row>
    <row r="6014" spans="2:3" x14ac:dyDescent="0.25">
      <c r="B6014" s="257">
        <v>5951</v>
      </c>
      <c r="C6014" s="256">
        <v>190.36100802835296</v>
      </c>
    </row>
    <row r="6015" spans="2:3" x14ac:dyDescent="0.25">
      <c r="B6015" s="257">
        <v>5952</v>
      </c>
      <c r="C6015" s="256">
        <v>90.285404864721826</v>
      </c>
    </row>
    <row r="6016" spans="2:3" x14ac:dyDescent="0.25">
      <c r="B6016" s="257">
        <v>5953</v>
      </c>
      <c r="C6016" s="256">
        <v>162.52605221504638</v>
      </c>
    </row>
    <row r="6017" spans="2:3" x14ac:dyDescent="0.25">
      <c r="B6017" s="257">
        <v>5954</v>
      </c>
      <c r="C6017" s="256">
        <v>115.19239488548459</v>
      </c>
    </row>
    <row r="6018" spans="2:3" x14ac:dyDescent="0.25">
      <c r="B6018" s="257">
        <v>5955</v>
      </c>
      <c r="C6018" s="256">
        <v>121.92649584535684</v>
      </c>
    </row>
    <row r="6019" spans="2:3" x14ac:dyDescent="0.25">
      <c r="B6019" s="257">
        <v>5956</v>
      </c>
      <c r="C6019" s="256">
        <v>115.58161265249865</v>
      </c>
    </row>
    <row r="6020" spans="2:3" x14ac:dyDescent="0.25">
      <c r="B6020" s="257">
        <v>5957</v>
      </c>
      <c r="C6020" s="256">
        <v>95.512726829309003</v>
      </c>
    </row>
    <row r="6021" spans="2:3" x14ac:dyDescent="0.25">
      <c r="B6021" s="257">
        <v>5958</v>
      </c>
      <c r="C6021" s="256">
        <v>110.04610629663171</v>
      </c>
    </row>
    <row r="6022" spans="2:3" x14ac:dyDescent="0.25">
      <c r="B6022" s="257">
        <v>5959</v>
      </c>
      <c r="C6022" s="256">
        <v>129.02679666630397</v>
      </c>
    </row>
    <row r="6023" spans="2:3" x14ac:dyDescent="0.25">
      <c r="B6023" s="257">
        <v>5960</v>
      </c>
      <c r="C6023" s="256">
        <v>129.06239730104815</v>
      </c>
    </row>
    <row r="6024" spans="2:3" x14ac:dyDescent="0.25">
      <c r="B6024" s="257">
        <v>5961</v>
      </c>
      <c r="C6024" s="256">
        <v>128.36925108261462</v>
      </c>
    </row>
    <row r="6025" spans="2:3" x14ac:dyDescent="0.25">
      <c r="B6025" s="257">
        <v>5962</v>
      </c>
      <c r="C6025" s="256">
        <v>146.49772346528883</v>
      </c>
    </row>
    <row r="6026" spans="2:3" x14ac:dyDescent="0.25">
      <c r="B6026" s="257">
        <v>5963</v>
      </c>
      <c r="C6026" s="256">
        <v>76.941538519212884</v>
      </c>
    </row>
    <row r="6027" spans="2:3" x14ac:dyDescent="0.25">
      <c r="B6027" s="257">
        <v>5964</v>
      </c>
      <c r="C6027" s="256">
        <v>109.46093365850101</v>
      </c>
    </row>
    <row r="6028" spans="2:3" x14ac:dyDescent="0.25">
      <c r="B6028" s="257">
        <v>5965</v>
      </c>
      <c r="C6028" s="256">
        <v>72.455215810355185</v>
      </c>
    </row>
    <row r="6029" spans="2:3" x14ac:dyDescent="0.25">
      <c r="B6029" s="257">
        <v>5966</v>
      </c>
      <c r="C6029" s="256">
        <v>151.05797582061521</v>
      </c>
    </row>
    <row r="6030" spans="2:3" x14ac:dyDescent="0.25">
      <c r="B6030" s="257">
        <v>5967</v>
      </c>
      <c r="C6030" s="256">
        <v>129.5254686355228</v>
      </c>
    </row>
    <row r="6031" spans="2:3" x14ac:dyDescent="0.25">
      <c r="B6031" s="257">
        <v>5968</v>
      </c>
      <c r="C6031" s="256">
        <v>141.93968640510653</v>
      </c>
    </row>
    <row r="6032" spans="2:3" x14ac:dyDescent="0.25">
      <c r="B6032" s="257">
        <v>5969</v>
      </c>
      <c r="C6032" s="256">
        <v>136.13209435394413</v>
      </c>
    </row>
    <row r="6033" spans="2:3" x14ac:dyDescent="0.25">
      <c r="B6033" s="257">
        <v>5970</v>
      </c>
      <c r="C6033" s="256">
        <v>105.60840471410759</v>
      </c>
    </row>
    <row r="6034" spans="2:3" x14ac:dyDescent="0.25">
      <c r="B6034" s="257">
        <v>5971</v>
      </c>
      <c r="C6034" s="256">
        <v>75.697891227741025</v>
      </c>
    </row>
    <row r="6035" spans="2:3" x14ac:dyDescent="0.25">
      <c r="B6035" s="257">
        <v>5972</v>
      </c>
      <c r="C6035" s="256">
        <v>98.065804418629767</v>
      </c>
    </row>
    <row r="6036" spans="2:3" x14ac:dyDescent="0.25">
      <c r="B6036" s="257">
        <v>5973</v>
      </c>
      <c r="C6036" s="256">
        <v>139.46247623206401</v>
      </c>
    </row>
    <row r="6037" spans="2:3" x14ac:dyDescent="0.25">
      <c r="B6037" s="257">
        <v>5974</v>
      </c>
      <c r="C6037" s="256">
        <v>84.797332233220729</v>
      </c>
    </row>
    <row r="6038" spans="2:3" x14ac:dyDescent="0.25">
      <c r="B6038" s="257">
        <v>5975</v>
      </c>
      <c r="C6038" s="256">
        <v>113.5128984421128</v>
      </c>
    </row>
    <row r="6039" spans="2:3" x14ac:dyDescent="0.25">
      <c r="B6039" s="257">
        <v>5976</v>
      </c>
      <c r="C6039" s="256">
        <v>80.418885096045102</v>
      </c>
    </row>
    <row r="6040" spans="2:3" x14ac:dyDescent="0.25">
      <c r="B6040" s="257">
        <v>5977</v>
      </c>
      <c r="C6040" s="256">
        <v>112.80197119267238</v>
      </c>
    </row>
    <row r="6041" spans="2:3" x14ac:dyDescent="0.25">
      <c r="B6041" s="257">
        <v>5978</v>
      </c>
      <c r="C6041" s="256">
        <v>141.70033919094888</v>
      </c>
    </row>
    <row r="6042" spans="2:3" x14ac:dyDescent="0.25">
      <c r="B6042" s="257">
        <v>5979</v>
      </c>
      <c r="C6042" s="256">
        <v>140.63554595743636</v>
      </c>
    </row>
    <row r="6043" spans="2:3" x14ac:dyDescent="0.25">
      <c r="B6043" s="257">
        <v>5980</v>
      </c>
      <c r="C6043" s="256">
        <v>89.56207241698398</v>
      </c>
    </row>
    <row r="6044" spans="2:3" x14ac:dyDescent="0.25">
      <c r="B6044" s="257">
        <v>5981</v>
      </c>
      <c r="C6044" s="256">
        <v>120.2020631682781</v>
      </c>
    </row>
    <row r="6045" spans="2:3" x14ac:dyDescent="0.25">
      <c r="B6045" s="257">
        <v>5982</v>
      </c>
      <c r="C6045" s="256">
        <v>87.26304096952839</v>
      </c>
    </row>
    <row r="6046" spans="2:3" x14ac:dyDescent="0.25">
      <c r="B6046" s="257">
        <v>5983</v>
      </c>
      <c r="C6046" s="256">
        <v>172.65950934946946</v>
      </c>
    </row>
    <row r="6047" spans="2:3" x14ac:dyDescent="0.25">
      <c r="B6047" s="257">
        <v>5984</v>
      </c>
      <c r="C6047" s="256">
        <v>132.40266837880205</v>
      </c>
    </row>
    <row r="6048" spans="2:3" x14ac:dyDescent="0.25">
      <c r="B6048" s="257">
        <v>5985</v>
      </c>
      <c r="C6048" s="256">
        <v>51.000889276734128</v>
      </c>
    </row>
    <row r="6049" spans="2:3" x14ac:dyDescent="0.25">
      <c r="B6049" s="257">
        <v>5986</v>
      </c>
      <c r="C6049" s="256">
        <v>122.88035854306627</v>
      </c>
    </row>
    <row r="6050" spans="2:3" x14ac:dyDescent="0.25">
      <c r="B6050" s="257">
        <v>5987</v>
      </c>
      <c r="C6050" s="256">
        <v>162.54381105073136</v>
      </c>
    </row>
    <row r="6051" spans="2:3" x14ac:dyDescent="0.25">
      <c r="B6051" s="257">
        <v>5988</v>
      </c>
      <c r="C6051" s="256">
        <v>108.96589521474709</v>
      </c>
    </row>
    <row r="6052" spans="2:3" x14ac:dyDescent="0.25">
      <c r="B6052" s="257">
        <v>5989</v>
      </c>
      <c r="C6052" s="256">
        <v>78.742891869311961</v>
      </c>
    </row>
    <row r="6053" spans="2:3" x14ac:dyDescent="0.25">
      <c r="B6053" s="257">
        <v>5990</v>
      </c>
      <c r="C6053" s="256">
        <v>136.15207196733212</v>
      </c>
    </row>
    <row r="6054" spans="2:3" x14ac:dyDescent="0.25">
      <c r="B6054" s="257">
        <v>5991</v>
      </c>
      <c r="C6054" s="256">
        <v>123.65034406024846</v>
      </c>
    </row>
    <row r="6055" spans="2:3" x14ac:dyDescent="0.25">
      <c r="B6055" s="257">
        <v>5992</v>
      </c>
      <c r="C6055" s="256">
        <v>60.096049320102324</v>
      </c>
    </row>
    <row r="6056" spans="2:3" x14ac:dyDescent="0.25">
      <c r="B6056" s="257">
        <v>5993</v>
      </c>
      <c r="C6056" s="256">
        <v>120.54346223822733</v>
      </c>
    </row>
    <row r="6057" spans="2:3" x14ac:dyDescent="0.25">
      <c r="B6057" s="257">
        <v>5994</v>
      </c>
      <c r="C6057" s="256">
        <v>96.452758392951679</v>
      </c>
    </row>
    <row r="6058" spans="2:3" x14ac:dyDescent="0.25">
      <c r="B6058" s="257">
        <v>5995</v>
      </c>
      <c r="C6058" s="256">
        <v>98.921698602769268</v>
      </c>
    </row>
    <row r="6059" spans="2:3" x14ac:dyDescent="0.25">
      <c r="B6059" s="257">
        <v>5996</v>
      </c>
      <c r="C6059" s="256">
        <v>138.78018795976215</v>
      </c>
    </row>
    <row r="6060" spans="2:3" x14ac:dyDescent="0.25">
      <c r="B6060" s="257">
        <v>5997</v>
      </c>
      <c r="C6060" s="256">
        <v>146.60219473448714</v>
      </c>
    </row>
    <row r="6061" spans="2:3" x14ac:dyDescent="0.25">
      <c r="B6061" s="257">
        <v>5998</v>
      </c>
      <c r="C6061" s="256">
        <v>106.61858937718937</v>
      </c>
    </row>
    <row r="6062" spans="2:3" x14ac:dyDescent="0.25">
      <c r="B6062" s="257">
        <v>5999</v>
      </c>
      <c r="C6062" s="256">
        <v>108.72245403190033</v>
      </c>
    </row>
    <row r="6063" spans="2:3" x14ac:dyDescent="0.25">
      <c r="B6063" s="257">
        <v>6000</v>
      </c>
      <c r="C6063" s="256">
        <v>92.973494429407637</v>
      </c>
    </row>
    <row r="6064" spans="2:3" x14ac:dyDescent="0.25">
      <c r="B6064" s="257">
        <v>6001</v>
      </c>
      <c r="C6064" s="256">
        <v>174.66604757414018</v>
      </c>
    </row>
    <row r="6065" spans="2:3" x14ac:dyDescent="0.25">
      <c r="B6065" s="257">
        <v>6002</v>
      </c>
      <c r="C6065" s="256">
        <v>90.768393749889441</v>
      </c>
    </row>
    <row r="6066" spans="2:3" x14ac:dyDescent="0.25">
      <c r="B6066" s="257">
        <v>6003</v>
      </c>
      <c r="C6066" s="256">
        <v>96.103224883303852</v>
      </c>
    </row>
    <row r="6067" spans="2:3" x14ac:dyDescent="0.25">
      <c r="B6067" s="257">
        <v>6004</v>
      </c>
      <c r="C6067" s="256">
        <v>102.90437337279334</v>
      </c>
    </row>
    <row r="6068" spans="2:3" x14ac:dyDescent="0.25">
      <c r="B6068" s="257">
        <v>6005</v>
      </c>
      <c r="C6068" s="256">
        <v>138.69216339281664</v>
      </c>
    </row>
    <row r="6069" spans="2:3" x14ac:dyDescent="0.25">
      <c r="B6069" s="257">
        <v>6006</v>
      </c>
      <c r="C6069" s="256">
        <v>96.435637566253774</v>
      </c>
    </row>
    <row r="6070" spans="2:3" x14ac:dyDescent="0.25">
      <c r="B6070" s="257">
        <v>6007</v>
      </c>
      <c r="C6070" s="256">
        <v>82.822109929614044</v>
      </c>
    </row>
    <row r="6071" spans="2:3" x14ac:dyDescent="0.25">
      <c r="B6071" s="257">
        <v>6008</v>
      </c>
      <c r="C6071" s="256">
        <v>117.542044482344</v>
      </c>
    </row>
    <row r="6072" spans="2:3" x14ac:dyDescent="0.25">
      <c r="B6072" s="257">
        <v>6009</v>
      </c>
      <c r="C6072" s="256">
        <v>146.96885697881333</v>
      </c>
    </row>
    <row r="6073" spans="2:3" x14ac:dyDescent="0.25">
      <c r="B6073" s="257">
        <v>6010</v>
      </c>
      <c r="C6073" s="256">
        <v>135.44144207594024</v>
      </c>
    </row>
    <row r="6074" spans="2:3" x14ac:dyDescent="0.25">
      <c r="B6074" s="257">
        <v>6011</v>
      </c>
      <c r="C6074" s="256">
        <v>156.06718124790504</v>
      </c>
    </row>
    <row r="6075" spans="2:3" x14ac:dyDescent="0.25">
      <c r="B6075" s="257">
        <v>6012</v>
      </c>
      <c r="C6075" s="256">
        <v>170.14191678357287</v>
      </c>
    </row>
    <row r="6076" spans="2:3" x14ac:dyDescent="0.25">
      <c r="B6076" s="257">
        <v>6013</v>
      </c>
      <c r="C6076" s="256">
        <v>89.995349690151272</v>
      </c>
    </row>
    <row r="6077" spans="2:3" x14ac:dyDescent="0.25">
      <c r="B6077" s="257">
        <v>6014</v>
      </c>
      <c r="C6077" s="256">
        <v>120.89761290663078</v>
      </c>
    </row>
    <row r="6078" spans="2:3" x14ac:dyDescent="0.25">
      <c r="B6078" s="257">
        <v>6015</v>
      </c>
      <c r="C6078" s="256">
        <v>99.07361926228613</v>
      </c>
    </row>
    <row r="6079" spans="2:3" x14ac:dyDescent="0.25">
      <c r="B6079" s="257">
        <v>6016</v>
      </c>
      <c r="C6079" s="256">
        <v>144.3365780842397</v>
      </c>
    </row>
    <row r="6080" spans="2:3" x14ac:dyDescent="0.25">
      <c r="B6080" s="257">
        <v>6017</v>
      </c>
      <c r="C6080" s="256">
        <v>121.84503392316063</v>
      </c>
    </row>
    <row r="6081" spans="2:3" x14ac:dyDescent="0.25">
      <c r="B6081" s="257">
        <v>6018</v>
      </c>
      <c r="C6081" s="256">
        <v>143.42739427870072</v>
      </c>
    </row>
    <row r="6082" spans="2:3" x14ac:dyDescent="0.25">
      <c r="B6082" s="257">
        <v>6019</v>
      </c>
      <c r="C6082" s="256">
        <v>142.6249192436091</v>
      </c>
    </row>
    <row r="6083" spans="2:3" x14ac:dyDescent="0.25">
      <c r="B6083" s="257">
        <v>6020</v>
      </c>
      <c r="C6083" s="256">
        <v>128.07907573353205</v>
      </c>
    </row>
    <row r="6084" spans="2:3" x14ac:dyDescent="0.25">
      <c r="B6084" s="257">
        <v>6021</v>
      </c>
      <c r="C6084" s="256">
        <v>110.94142803898238</v>
      </c>
    </row>
    <row r="6085" spans="2:3" x14ac:dyDescent="0.25">
      <c r="B6085" s="257">
        <v>6022</v>
      </c>
      <c r="C6085" s="256">
        <v>93.338605547986504</v>
      </c>
    </row>
    <row r="6086" spans="2:3" x14ac:dyDescent="0.25">
      <c r="B6086" s="257">
        <v>6023</v>
      </c>
      <c r="C6086" s="256">
        <v>126.57433059660552</v>
      </c>
    </row>
    <row r="6087" spans="2:3" x14ac:dyDescent="0.25">
      <c r="B6087" s="257">
        <v>6024</v>
      </c>
      <c r="C6087" s="256">
        <v>103.21023687362354</v>
      </c>
    </row>
    <row r="6088" spans="2:3" x14ac:dyDescent="0.25">
      <c r="B6088" s="257">
        <v>6025</v>
      </c>
      <c r="C6088" s="256">
        <v>141.00037225981836</v>
      </c>
    </row>
    <row r="6089" spans="2:3" x14ac:dyDescent="0.25">
      <c r="B6089" s="257">
        <v>6026</v>
      </c>
      <c r="C6089" s="256">
        <v>133.44767134308373</v>
      </c>
    </row>
    <row r="6090" spans="2:3" x14ac:dyDescent="0.25">
      <c r="B6090" s="257">
        <v>6027</v>
      </c>
      <c r="C6090" s="256">
        <v>126.1948706070656</v>
      </c>
    </row>
    <row r="6091" spans="2:3" x14ac:dyDescent="0.25">
      <c r="B6091" s="257">
        <v>6028</v>
      </c>
      <c r="C6091" s="256">
        <v>74.258201141149797</v>
      </c>
    </row>
    <row r="6092" spans="2:3" x14ac:dyDescent="0.25">
      <c r="B6092" s="257">
        <v>6029</v>
      </c>
      <c r="C6092" s="256">
        <v>89.065526247663698</v>
      </c>
    </row>
    <row r="6093" spans="2:3" x14ac:dyDescent="0.25">
      <c r="B6093" s="257">
        <v>6030</v>
      </c>
      <c r="C6093" s="256">
        <v>102.61856348259917</v>
      </c>
    </row>
    <row r="6094" spans="2:3" x14ac:dyDescent="0.25">
      <c r="B6094" s="257">
        <v>6031</v>
      </c>
      <c r="C6094" s="256">
        <v>95.346358191166857</v>
      </c>
    </row>
    <row r="6095" spans="2:3" x14ac:dyDescent="0.25">
      <c r="B6095" s="257">
        <v>6032</v>
      </c>
      <c r="C6095" s="256">
        <v>185.25714862046257</v>
      </c>
    </row>
    <row r="6096" spans="2:3" x14ac:dyDescent="0.25">
      <c r="B6096" s="257">
        <v>6033</v>
      </c>
      <c r="C6096" s="256">
        <v>129.43137976347495</v>
      </c>
    </row>
    <row r="6097" spans="2:3" x14ac:dyDescent="0.25">
      <c r="B6097" s="257">
        <v>6034</v>
      </c>
      <c r="C6097" s="256">
        <v>128.23417636734797</v>
      </c>
    </row>
    <row r="6098" spans="2:3" x14ac:dyDescent="0.25">
      <c r="B6098" s="257">
        <v>6035</v>
      </c>
      <c r="C6098" s="256">
        <v>120.07795871574808</v>
      </c>
    </row>
    <row r="6099" spans="2:3" x14ac:dyDescent="0.25">
      <c r="B6099" s="257">
        <v>6036</v>
      </c>
      <c r="C6099" s="256">
        <v>131.23720844039167</v>
      </c>
    </row>
    <row r="6100" spans="2:3" x14ac:dyDescent="0.25">
      <c r="B6100" s="257">
        <v>6037</v>
      </c>
      <c r="C6100" s="256">
        <v>143.33923319721799</v>
      </c>
    </row>
    <row r="6101" spans="2:3" x14ac:dyDescent="0.25">
      <c r="B6101" s="257">
        <v>6038</v>
      </c>
      <c r="C6101" s="256">
        <v>97.863412738704568</v>
      </c>
    </row>
    <row r="6102" spans="2:3" x14ac:dyDescent="0.25">
      <c r="B6102" s="257">
        <v>6039</v>
      </c>
      <c r="C6102" s="256">
        <v>100.08773947378299</v>
      </c>
    </row>
    <row r="6103" spans="2:3" x14ac:dyDescent="0.25">
      <c r="B6103" s="257">
        <v>6040</v>
      </c>
      <c r="C6103" s="256">
        <v>94.162103222738295</v>
      </c>
    </row>
    <row r="6104" spans="2:3" x14ac:dyDescent="0.25">
      <c r="B6104" s="257">
        <v>6041</v>
      </c>
      <c r="C6104" s="256">
        <v>123.05280996027578</v>
      </c>
    </row>
    <row r="6105" spans="2:3" x14ac:dyDescent="0.25">
      <c r="B6105" s="257">
        <v>6042</v>
      </c>
      <c r="C6105" s="256">
        <v>119.58864336967446</v>
      </c>
    </row>
    <row r="6106" spans="2:3" x14ac:dyDescent="0.25">
      <c r="B6106" s="257">
        <v>6043</v>
      </c>
      <c r="C6106" s="256">
        <v>165.23785615823562</v>
      </c>
    </row>
    <row r="6107" spans="2:3" x14ac:dyDescent="0.25">
      <c r="B6107" s="257">
        <v>6044</v>
      </c>
      <c r="C6107" s="256">
        <v>140.484795693661</v>
      </c>
    </row>
    <row r="6108" spans="2:3" x14ac:dyDescent="0.25">
      <c r="B6108" s="257">
        <v>6045</v>
      </c>
      <c r="C6108" s="256">
        <v>166.5538459002392</v>
      </c>
    </row>
    <row r="6109" spans="2:3" x14ac:dyDescent="0.25">
      <c r="B6109" s="257">
        <v>6046</v>
      </c>
      <c r="C6109" s="256">
        <v>98.319324427141112</v>
      </c>
    </row>
    <row r="6110" spans="2:3" x14ac:dyDescent="0.25">
      <c r="B6110" s="257">
        <v>6047</v>
      </c>
      <c r="C6110" s="256">
        <v>138.09039473286251</v>
      </c>
    </row>
    <row r="6111" spans="2:3" x14ac:dyDescent="0.25">
      <c r="B6111" s="257">
        <v>6048</v>
      </c>
      <c r="C6111" s="256">
        <v>112.49362607194189</v>
      </c>
    </row>
    <row r="6112" spans="2:3" x14ac:dyDescent="0.25">
      <c r="B6112" s="257">
        <v>6049</v>
      </c>
      <c r="C6112" s="256">
        <v>96.470367950736488</v>
      </c>
    </row>
    <row r="6113" spans="2:3" x14ac:dyDescent="0.25">
      <c r="B6113" s="257">
        <v>6050</v>
      </c>
      <c r="C6113" s="256">
        <v>116.51806737796272</v>
      </c>
    </row>
    <row r="6114" spans="2:3" x14ac:dyDescent="0.25">
      <c r="B6114" s="257">
        <v>6051</v>
      </c>
      <c r="C6114" s="256">
        <v>164.02984561535524</v>
      </c>
    </row>
    <row r="6115" spans="2:3" x14ac:dyDescent="0.25">
      <c r="B6115" s="257">
        <v>6052</v>
      </c>
      <c r="C6115" s="256">
        <v>102.60485257333028</v>
      </c>
    </row>
    <row r="6116" spans="2:3" x14ac:dyDescent="0.25">
      <c r="B6116" s="257">
        <v>6053</v>
      </c>
      <c r="C6116" s="256">
        <v>99.085257762574443</v>
      </c>
    </row>
    <row r="6117" spans="2:3" x14ac:dyDescent="0.25">
      <c r="B6117" s="257">
        <v>6054</v>
      </c>
      <c r="C6117" s="256">
        <v>90.434254851855982</v>
      </c>
    </row>
    <row r="6118" spans="2:3" x14ac:dyDescent="0.25">
      <c r="B6118" s="257">
        <v>6055</v>
      </c>
      <c r="C6118" s="256">
        <v>122.46839252393931</v>
      </c>
    </row>
    <row r="6119" spans="2:3" x14ac:dyDescent="0.25">
      <c r="B6119" s="257">
        <v>6056</v>
      </c>
      <c r="C6119" s="256">
        <v>81.774542028013798</v>
      </c>
    </row>
    <row r="6120" spans="2:3" x14ac:dyDescent="0.25">
      <c r="B6120" s="257">
        <v>6057</v>
      </c>
      <c r="C6120" s="256">
        <v>95.668648615320137</v>
      </c>
    </row>
    <row r="6121" spans="2:3" x14ac:dyDescent="0.25">
      <c r="B6121" s="257">
        <v>6058</v>
      </c>
      <c r="C6121" s="256">
        <v>142.98872068111166</v>
      </c>
    </row>
    <row r="6122" spans="2:3" x14ac:dyDescent="0.25">
      <c r="B6122" s="257">
        <v>6059</v>
      </c>
      <c r="C6122" s="256">
        <v>123.26878584263281</v>
      </c>
    </row>
    <row r="6123" spans="2:3" x14ac:dyDescent="0.25">
      <c r="B6123" s="257">
        <v>6060</v>
      </c>
      <c r="C6123" s="256">
        <v>131.80587872092536</v>
      </c>
    </row>
    <row r="6124" spans="2:3" x14ac:dyDescent="0.25">
      <c r="B6124" s="257">
        <v>6061</v>
      </c>
      <c r="C6124" s="256">
        <v>112.55977121721163</v>
      </c>
    </row>
    <row r="6125" spans="2:3" x14ac:dyDescent="0.25">
      <c r="B6125" s="257">
        <v>6062</v>
      </c>
      <c r="C6125" s="256">
        <v>97.368581168472048</v>
      </c>
    </row>
    <row r="6126" spans="2:3" x14ac:dyDescent="0.25">
      <c r="B6126" s="257">
        <v>6063</v>
      </c>
      <c r="C6126" s="256">
        <v>128.90221709941838</v>
      </c>
    </row>
    <row r="6127" spans="2:3" x14ac:dyDescent="0.25">
      <c r="B6127" s="257">
        <v>6064</v>
      </c>
      <c r="C6127" s="256">
        <v>74.962475896901168</v>
      </c>
    </row>
    <row r="6128" spans="2:3" x14ac:dyDescent="0.25">
      <c r="B6128" s="257">
        <v>6065</v>
      </c>
      <c r="C6128" s="256">
        <v>123.63169866021923</v>
      </c>
    </row>
    <row r="6129" spans="2:3" x14ac:dyDescent="0.25">
      <c r="B6129" s="257">
        <v>6066</v>
      </c>
      <c r="C6129" s="256">
        <v>95.560508627138773</v>
      </c>
    </row>
    <row r="6130" spans="2:3" x14ac:dyDescent="0.25">
      <c r="B6130" s="257">
        <v>6067</v>
      </c>
      <c r="C6130" s="256">
        <v>130.28056278558176</v>
      </c>
    </row>
    <row r="6131" spans="2:3" x14ac:dyDescent="0.25">
      <c r="B6131" s="257">
        <v>6068</v>
      </c>
      <c r="C6131" s="256">
        <v>43.747543413331059</v>
      </c>
    </row>
    <row r="6132" spans="2:3" x14ac:dyDescent="0.25">
      <c r="B6132" s="257">
        <v>6069</v>
      </c>
      <c r="C6132" s="256">
        <v>87.580932685966829</v>
      </c>
    </row>
    <row r="6133" spans="2:3" x14ac:dyDescent="0.25">
      <c r="B6133" s="257">
        <v>6070</v>
      </c>
      <c r="C6133" s="256">
        <v>132.15941523396441</v>
      </c>
    </row>
    <row r="6134" spans="2:3" x14ac:dyDescent="0.25">
      <c r="B6134" s="257">
        <v>6071</v>
      </c>
      <c r="C6134" s="256">
        <v>80.069918020377742</v>
      </c>
    </row>
    <row r="6135" spans="2:3" x14ac:dyDescent="0.25">
      <c r="B6135" s="257">
        <v>6072</v>
      </c>
      <c r="C6135" s="256">
        <v>53.633298918634011</v>
      </c>
    </row>
    <row r="6136" spans="2:3" x14ac:dyDescent="0.25">
      <c r="B6136" s="257">
        <v>6073</v>
      </c>
      <c r="C6136" s="256">
        <v>131.87646832364632</v>
      </c>
    </row>
    <row r="6137" spans="2:3" x14ac:dyDescent="0.25">
      <c r="B6137" s="257">
        <v>6074</v>
      </c>
      <c r="C6137" s="256">
        <v>127.35250626576648</v>
      </c>
    </row>
    <row r="6138" spans="2:3" x14ac:dyDescent="0.25">
      <c r="B6138" s="257">
        <v>6075</v>
      </c>
      <c r="C6138" s="256">
        <v>108.23176011158299</v>
      </c>
    </row>
    <row r="6139" spans="2:3" x14ac:dyDescent="0.25">
      <c r="B6139" s="257">
        <v>6076</v>
      </c>
      <c r="C6139" s="256">
        <v>99.14087743609582</v>
      </c>
    </row>
    <row r="6140" spans="2:3" x14ac:dyDescent="0.25">
      <c r="B6140" s="257">
        <v>6077</v>
      </c>
      <c r="C6140" s="256">
        <v>99.852433462609639</v>
      </c>
    </row>
    <row r="6141" spans="2:3" x14ac:dyDescent="0.25">
      <c r="B6141" s="257">
        <v>6078</v>
      </c>
      <c r="C6141" s="256">
        <v>66.361936868678484</v>
      </c>
    </row>
    <row r="6142" spans="2:3" x14ac:dyDescent="0.25">
      <c r="B6142" s="257">
        <v>6079</v>
      </c>
      <c r="C6142" s="256">
        <v>127.85240004610571</v>
      </c>
    </row>
    <row r="6143" spans="2:3" x14ac:dyDescent="0.25">
      <c r="B6143" s="257">
        <v>6080</v>
      </c>
      <c r="C6143" s="256">
        <v>134.18750819456963</v>
      </c>
    </row>
    <row r="6144" spans="2:3" x14ac:dyDescent="0.25">
      <c r="B6144" s="257">
        <v>6081</v>
      </c>
      <c r="C6144" s="256">
        <v>149.71727952642391</v>
      </c>
    </row>
    <row r="6145" spans="2:3" x14ac:dyDescent="0.25">
      <c r="B6145" s="257">
        <v>6082</v>
      </c>
      <c r="C6145" s="256">
        <v>116.82988380621865</v>
      </c>
    </row>
    <row r="6146" spans="2:3" x14ac:dyDescent="0.25">
      <c r="B6146" s="257">
        <v>6083</v>
      </c>
      <c r="C6146" s="256">
        <v>117.81668705096629</v>
      </c>
    </row>
    <row r="6147" spans="2:3" x14ac:dyDescent="0.25">
      <c r="B6147" s="257">
        <v>6084</v>
      </c>
      <c r="C6147" s="256">
        <v>64.668531561342249</v>
      </c>
    </row>
    <row r="6148" spans="2:3" x14ac:dyDescent="0.25">
      <c r="B6148" s="257">
        <v>6085</v>
      </c>
      <c r="C6148" s="256">
        <v>102.31609822722402</v>
      </c>
    </row>
    <row r="6149" spans="2:3" x14ac:dyDescent="0.25">
      <c r="B6149" s="257">
        <v>6086</v>
      </c>
      <c r="C6149" s="256">
        <v>91.877138756800974</v>
      </c>
    </row>
    <row r="6150" spans="2:3" x14ac:dyDescent="0.25">
      <c r="B6150" s="257">
        <v>6087</v>
      </c>
      <c r="C6150" s="256">
        <v>104.332108674013</v>
      </c>
    </row>
    <row r="6151" spans="2:3" x14ac:dyDescent="0.25">
      <c r="B6151" s="257">
        <v>6088</v>
      </c>
      <c r="C6151" s="256">
        <v>82.104331847622817</v>
      </c>
    </row>
    <row r="6152" spans="2:3" x14ac:dyDescent="0.25">
      <c r="B6152" s="257">
        <v>6089</v>
      </c>
      <c r="C6152" s="256">
        <v>122.72670869444266</v>
      </c>
    </row>
    <row r="6153" spans="2:3" x14ac:dyDescent="0.25">
      <c r="B6153" s="257">
        <v>6090</v>
      </c>
      <c r="C6153" s="256">
        <v>150.15717540010988</v>
      </c>
    </row>
    <row r="6154" spans="2:3" x14ac:dyDescent="0.25">
      <c r="B6154" s="257">
        <v>6091</v>
      </c>
      <c r="C6154" s="256">
        <v>117.44878350307225</v>
      </c>
    </row>
    <row r="6155" spans="2:3" x14ac:dyDescent="0.25">
      <c r="B6155" s="257">
        <v>6092</v>
      </c>
      <c r="C6155" s="256">
        <v>103.56625900012909</v>
      </c>
    </row>
    <row r="6156" spans="2:3" x14ac:dyDescent="0.25">
      <c r="B6156" s="257">
        <v>6093</v>
      </c>
      <c r="C6156" s="256">
        <v>137.0399601240276</v>
      </c>
    </row>
    <row r="6157" spans="2:3" x14ac:dyDescent="0.25">
      <c r="B6157" s="257">
        <v>6094</v>
      </c>
      <c r="C6157" s="256">
        <v>125.00575935843376</v>
      </c>
    </row>
    <row r="6158" spans="2:3" x14ac:dyDescent="0.25">
      <c r="B6158" s="257">
        <v>6095</v>
      </c>
      <c r="C6158" s="256">
        <v>77.641511584009464</v>
      </c>
    </row>
    <row r="6159" spans="2:3" x14ac:dyDescent="0.25">
      <c r="B6159" s="257">
        <v>6096</v>
      </c>
      <c r="C6159" s="256">
        <v>86.32979998137975</v>
      </c>
    </row>
    <row r="6160" spans="2:3" x14ac:dyDescent="0.25">
      <c r="B6160" s="257">
        <v>6097</v>
      </c>
      <c r="C6160" s="256">
        <v>105.03677342971895</v>
      </c>
    </row>
    <row r="6161" spans="2:3" x14ac:dyDescent="0.25">
      <c r="B6161" s="257">
        <v>6098</v>
      </c>
      <c r="C6161" s="256">
        <v>190.16720234579088</v>
      </c>
    </row>
    <row r="6162" spans="2:3" x14ac:dyDescent="0.25">
      <c r="B6162" s="257">
        <v>6099</v>
      </c>
      <c r="C6162" s="256">
        <v>139.52451280962089</v>
      </c>
    </row>
    <row r="6163" spans="2:3" x14ac:dyDescent="0.25">
      <c r="B6163" s="257">
        <v>6100</v>
      </c>
      <c r="C6163" s="256">
        <v>136.15699687665514</v>
      </c>
    </row>
    <row r="6164" spans="2:3" x14ac:dyDescent="0.25">
      <c r="B6164" s="257">
        <v>6101</v>
      </c>
      <c r="C6164" s="256">
        <v>106.82039027254467</v>
      </c>
    </row>
    <row r="6165" spans="2:3" x14ac:dyDescent="0.25">
      <c r="B6165" s="257">
        <v>6102</v>
      </c>
      <c r="C6165" s="256">
        <v>171.5336749002152</v>
      </c>
    </row>
    <row r="6166" spans="2:3" x14ac:dyDescent="0.25">
      <c r="B6166" s="257">
        <v>6103</v>
      </c>
      <c r="C6166" s="256">
        <v>154.22938325067076</v>
      </c>
    </row>
    <row r="6167" spans="2:3" x14ac:dyDescent="0.25">
      <c r="B6167" s="257">
        <v>6104</v>
      </c>
      <c r="C6167" s="256">
        <v>95.325213028444367</v>
      </c>
    </row>
    <row r="6168" spans="2:3" x14ac:dyDescent="0.25">
      <c r="B6168" s="257">
        <v>6105</v>
      </c>
      <c r="C6168" s="256">
        <v>144.97500229474039</v>
      </c>
    </row>
    <row r="6169" spans="2:3" x14ac:dyDescent="0.25">
      <c r="B6169" s="257">
        <v>6106</v>
      </c>
      <c r="C6169" s="256">
        <v>81.696786656305505</v>
      </c>
    </row>
    <row r="6170" spans="2:3" x14ac:dyDescent="0.25">
      <c r="B6170" s="257">
        <v>6107</v>
      </c>
      <c r="C6170" s="256">
        <v>114.81787865937851</v>
      </c>
    </row>
    <row r="6171" spans="2:3" x14ac:dyDescent="0.25">
      <c r="B6171" s="257">
        <v>6108</v>
      </c>
      <c r="C6171" s="256">
        <v>128.87204241492924</v>
      </c>
    </row>
    <row r="6172" spans="2:3" x14ac:dyDescent="0.25">
      <c r="B6172" s="257">
        <v>6109</v>
      </c>
      <c r="C6172" s="256">
        <v>144.2355676773264</v>
      </c>
    </row>
    <row r="6173" spans="2:3" x14ac:dyDescent="0.25">
      <c r="B6173" s="257">
        <v>6110</v>
      </c>
      <c r="C6173" s="256">
        <v>133.27682120598644</v>
      </c>
    </row>
    <row r="6174" spans="2:3" x14ac:dyDescent="0.25">
      <c r="B6174" s="257">
        <v>6111</v>
      </c>
      <c r="C6174" s="256">
        <v>156.73288332873705</v>
      </c>
    </row>
    <row r="6175" spans="2:3" x14ac:dyDescent="0.25">
      <c r="B6175" s="257">
        <v>6112</v>
      </c>
      <c r="C6175" s="256">
        <v>110.40249499664293</v>
      </c>
    </row>
    <row r="6176" spans="2:3" x14ac:dyDescent="0.25">
      <c r="B6176" s="257">
        <v>6113</v>
      </c>
      <c r="C6176" s="256">
        <v>121.35066821490274</v>
      </c>
    </row>
    <row r="6177" spans="2:3" x14ac:dyDescent="0.25">
      <c r="B6177" s="257">
        <v>6114</v>
      </c>
      <c r="C6177" s="256">
        <v>107.26211724855133</v>
      </c>
    </row>
    <row r="6178" spans="2:3" x14ac:dyDescent="0.25">
      <c r="B6178" s="257">
        <v>6115</v>
      </c>
      <c r="C6178" s="256">
        <v>138.58063401416342</v>
      </c>
    </row>
    <row r="6179" spans="2:3" x14ac:dyDescent="0.25">
      <c r="B6179" s="257">
        <v>6116</v>
      </c>
      <c r="C6179" s="256">
        <v>121.55762815164856</v>
      </c>
    </row>
    <row r="6180" spans="2:3" x14ac:dyDescent="0.25">
      <c r="B6180" s="257">
        <v>6117</v>
      </c>
      <c r="C6180" s="256">
        <v>131.11828518651024</v>
      </c>
    </row>
    <row r="6181" spans="2:3" x14ac:dyDescent="0.25">
      <c r="B6181" s="257">
        <v>6118</v>
      </c>
      <c r="C6181" s="256">
        <v>91.701986776162215</v>
      </c>
    </row>
    <row r="6182" spans="2:3" x14ac:dyDescent="0.25">
      <c r="B6182" s="257">
        <v>6119</v>
      </c>
      <c r="C6182" s="256">
        <v>167.1147894322142</v>
      </c>
    </row>
    <row r="6183" spans="2:3" x14ac:dyDescent="0.25">
      <c r="B6183" s="257">
        <v>6120</v>
      </c>
      <c r="C6183" s="256">
        <v>78.052354007962293</v>
      </c>
    </row>
    <row r="6184" spans="2:3" x14ac:dyDescent="0.25">
      <c r="B6184" s="257">
        <v>6121</v>
      </c>
      <c r="C6184" s="256">
        <v>113.41756994759629</v>
      </c>
    </row>
    <row r="6185" spans="2:3" x14ac:dyDescent="0.25">
      <c r="B6185" s="257">
        <v>6122</v>
      </c>
      <c r="C6185" s="256">
        <v>132.37329207658004</v>
      </c>
    </row>
    <row r="6186" spans="2:3" x14ac:dyDescent="0.25">
      <c r="B6186" s="257">
        <v>6123</v>
      </c>
      <c r="C6186" s="256">
        <v>136.57967071168019</v>
      </c>
    </row>
    <row r="6187" spans="2:3" x14ac:dyDescent="0.25">
      <c r="B6187" s="257">
        <v>6124</v>
      </c>
      <c r="C6187" s="256">
        <v>110.76527966372038</v>
      </c>
    </row>
    <row r="6188" spans="2:3" x14ac:dyDescent="0.25">
      <c r="B6188" s="257">
        <v>6125</v>
      </c>
      <c r="C6188" s="256">
        <v>141.51598271829431</v>
      </c>
    </row>
    <row r="6189" spans="2:3" x14ac:dyDescent="0.25">
      <c r="B6189" s="257">
        <v>6126</v>
      </c>
      <c r="C6189" s="256">
        <v>117.43615496502527</v>
      </c>
    </row>
    <row r="6190" spans="2:3" x14ac:dyDescent="0.25">
      <c r="B6190" s="257">
        <v>6127</v>
      </c>
      <c r="C6190" s="256">
        <v>93.706326559926111</v>
      </c>
    </row>
    <row r="6191" spans="2:3" x14ac:dyDescent="0.25">
      <c r="B6191" s="257">
        <v>6128</v>
      </c>
      <c r="C6191" s="256">
        <v>86.304366077689366</v>
      </c>
    </row>
    <row r="6192" spans="2:3" x14ac:dyDescent="0.25">
      <c r="B6192" s="257">
        <v>6129</v>
      </c>
      <c r="C6192" s="256">
        <v>97.20955647658262</v>
      </c>
    </row>
    <row r="6193" spans="2:3" x14ac:dyDescent="0.25">
      <c r="B6193" s="257">
        <v>6130</v>
      </c>
      <c r="C6193" s="256">
        <v>118.93747685721667</v>
      </c>
    </row>
    <row r="6194" spans="2:3" x14ac:dyDescent="0.25">
      <c r="B6194" s="257">
        <v>6131</v>
      </c>
      <c r="C6194" s="256">
        <v>114.66335782434911</v>
      </c>
    </row>
    <row r="6195" spans="2:3" x14ac:dyDescent="0.25">
      <c r="B6195" s="257">
        <v>6132</v>
      </c>
      <c r="C6195" s="256">
        <v>98.558199559867546</v>
      </c>
    </row>
    <row r="6196" spans="2:3" x14ac:dyDescent="0.25">
      <c r="B6196" s="257">
        <v>6133</v>
      </c>
      <c r="C6196" s="256">
        <v>117.25881167536211</v>
      </c>
    </row>
    <row r="6197" spans="2:3" x14ac:dyDescent="0.25">
      <c r="B6197" s="257">
        <v>6134</v>
      </c>
      <c r="C6197" s="256">
        <v>139.50991253030722</v>
      </c>
    </row>
    <row r="6198" spans="2:3" x14ac:dyDescent="0.25">
      <c r="B6198" s="257">
        <v>6135</v>
      </c>
      <c r="C6198" s="256">
        <v>153.58519224528095</v>
      </c>
    </row>
    <row r="6199" spans="2:3" x14ac:dyDescent="0.25">
      <c r="B6199" s="257">
        <v>6136</v>
      </c>
      <c r="C6199" s="256">
        <v>126.17927618829378</v>
      </c>
    </row>
    <row r="6200" spans="2:3" x14ac:dyDescent="0.25">
      <c r="B6200" s="257">
        <v>6137</v>
      </c>
      <c r="C6200" s="256">
        <v>93.000845853598179</v>
      </c>
    </row>
    <row r="6201" spans="2:3" x14ac:dyDescent="0.25">
      <c r="B6201" s="257">
        <v>6138</v>
      </c>
      <c r="C6201" s="256">
        <v>94.768641215034705</v>
      </c>
    </row>
    <row r="6202" spans="2:3" x14ac:dyDescent="0.25">
      <c r="B6202" s="257">
        <v>6139</v>
      </c>
      <c r="C6202" s="256">
        <v>141.93379848622874</v>
      </c>
    </row>
    <row r="6203" spans="2:3" x14ac:dyDescent="0.25">
      <c r="B6203" s="257">
        <v>6140</v>
      </c>
      <c r="C6203" s="256">
        <v>98.948115010272559</v>
      </c>
    </row>
    <row r="6204" spans="2:3" x14ac:dyDescent="0.25">
      <c r="B6204" s="257">
        <v>6141</v>
      </c>
      <c r="C6204" s="256">
        <v>73.765372222013838</v>
      </c>
    </row>
    <row r="6205" spans="2:3" x14ac:dyDescent="0.25">
      <c r="B6205" s="257">
        <v>6142</v>
      </c>
      <c r="C6205" s="256">
        <v>127.52774741835213</v>
      </c>
    </row>
    <row r="6206" spans="2:3" x14ac:dyDescent="0.25">
      <c r="B6206" s="257">
        <v>6143</v>
      </c>
      <c r="C6206" s="256">
        <v>92.718839395840988</v>
      </c>
    </row>
    <row r="6207" spans="2:3" x14ac:dyDescent="0.25">
      <c r="B6207" s="257">
        <v>6144</v>
      </c>
      <c r="C6207" s="256">
        <v>117.31622949969858</v>
      </c>
    </row>
    <row r="6208" spans="2:3" x14ac:dyDescent="0.25">
      <c r="B6208" s="257">
        <v>6145</v>
      </c>
      <c r="C6208" s="256">
        <v>99.13330576423499</v>
      </c>
    </row>
    <row r="6209" spans="2:3" x14ac:dyDescent="0.25">
      <c r="B6209" s="257">
        <v>6146</v>
      </c>
      <c r="C6209" s="256">
        <v>77.278811997530426</v>
      </c>
    </row>
    <row r="6210" spans="2:3" x14ac:dyDescent="0.25">
      <c r="B6210" s="257">
        <v>6147</v>
      </c>
      <c r="C6210" s="256">
        <v>119.93640116443612</v>
      </c>
    </row>
    <row r="6211" spans="2:3" x14ac:dyDescent="0.25">
      <c r="B6211" s="257">
        <v>6148</v>
      </c>
      <c r="C6211" s="256">
        <v>81.355644554044659</v>
      </c>
    </row>
    <row r="6212" spans="2:3" x14ac:dyDescent="0.25">
      <c r="B6212" s="257">
        <v>6149</v>
      </c>
      <c r="C6212" s="256">
        <v>115.42761267515948</v>
      </c>
    </row>
    <row r="6213" spans="2:3" x14ac:dyDescent="0.25">
      <c r="B6213" s="257">
        <v>6150</v>
      </c>
      <c r="C6213" s="256">
        <v>103.68855804991408</v>
      </c>
    </row>
    <row r="6214" spans="2:3" x14ac:dyDescent="0.25">
      <c r="B6214" s="257">
        <v>6151</v>
      </c>
      <c r="C6214" s="256">
        <v>136.15575891482598</v>
      </c>
    </row>
    <row r="6215" spans="2:3" x14ac:dyDescent="0.25">
      <c r="B6215" s="257">
        <v>6152</v>
      </c>
      <c r="C6215" s="256">
        <v>117.47212885519625</v>
      </c>
    </row>
    <row r="6216" spans="2:3" x14ac:dyDescent="0.25">
      <c r="B6216" s="257">
        <v>6153</v>
      </c>
      <c r="C6216" s="256">
        <v>150.21857803770084</v>
      </c>
    </row>
    <row r="6217" spans="2:3" x14ac:dyDescent="0.25">
      <c r="B6217" s="257">
        <v>6154</v>
      </c>
      <c r="C6217" s="256">
        <v>110.18699718738429</v>
      </c>
    </row>
    <row r="6218" spans="2:3" x14ac:dyDescent="0.25">
      <c r="B6218" s="257">
        <v>6155</v>
      </c>
      <c r="C6218" s="256">
        <v>138.86411397502002</v>
      </c>
    </row>
    <row r="6219" spans="2:3" x14ac:dyDescent="0.25">
      <c r="B6219" s="257">
        <v>6156</v>
      </c>
      <c r="C6219" s="256">
        <v>95.351737254319715</v>
      </c>
    </row>
    <row r="6220" spans="2:3" x14ac:dyDescent="0.25">
      <c r="B6220" s="257">
        <v>6157</v>
      </c>
      <c r="C6220" s="256">
        <v>157.25264790031008</v>
      </c>
    </row>
    <row r="6221" spans="2:3" x14ac:dyDescent="0.25">
      <c r="B6221" s="257">
        <v>6158</v>
      </c>
      <c r="C6221" s="256">
        <v>154.99542395884353</v>
      </c>
    </row>
    <row r="6222" spans="2:3" x14ac:dyDescent="0.25">
      <c r="B6222" s="257">
        <v>6159</v>
      </c>
      <c r="C6222" s="256">
        <v>97.092568817374058</v>
      </c>
    </row>
    <row r="6223" spans="2:3" x14ac:dyDescent="0.25">
      <c r="B6223" s="257">
        <v>6160</v>
      </c>
      <c r="C6223" s="256">
        <v>83.931914831787338</v>
      </c>
    </row>
    <row r="6224" spans="2:3" x14ac:dyDescent="0.25">
      <c r="B6224" s="257">
        <v>6161</v>
      </c>
      <c r="C6224" s="256">
        <v>101.64339575459502</v>
      </c>
    </row>
    <row r="6225" spans="2:3" x14ac:dyDescent="0.25">
      <c r="B6225" s="257">
        <v>6162</v>
      </c>
      <c r="C6225" s="256">
        <v>121.00723295995603</v>
      </c>
    </row>
    <row r="6226" spans="2:3" x14ac:dyDescent="0.25">
      <c r="B6226" s="257">
        <v>6163</v>
      </c>
      <c r="C6226" s="256">
        <v>102.13355102691585</v>
      </c>
    </row>
    <row r="6227" spans="2:3" x14ac:dyDescent="0.25">
      <c r="B6227" s="257">
        <v>6164</v>
      </c>
      <c r="C6227" s="256">
        <v>144.32319936763622</v>
      </c>
    </row>
    <row r="6228" spans="2:3" x14ac:dyDescent="0.25">
      <c r="B6228" s="257">
        <v>6165</v>
      </c>
      <c r="C6228" s="256">
        <v>93.85914088760525</v>
      </c>
    </row>
    <row r="6229" spans="2:3" x14ac:dyDescent="0.25">
      <c r="B6229" s="257">
        <v>6166</v>
      </c>
      <c r="C6229" s="256">
        <v>120.01639537955241</v>
      </c>
    </row>
    <row r="6230" spans="2:3" x14ac:dyDescent="0.25">
      <c r="B6230" s="257">
        <v>6167</v>
      </c>
      <c r="C6230" s="256">
        <v>94.872124626528503</v>
      </c>
    </row>
    <row r="6231" spans="2:3" x14ac:dyDescent="0.25">
      <c r="B6231" s="257">
        <v>6168</v>
      </c>
      <c r="C6231" s="256">
        <v>156.86219453039323</v>
      </c>
    </row>
    <row r="6232" spans="2:3" x14ac:dyDescent="0.25">
      <c r="B6232" s="257">
        <v>6169</v>
      </c>
      <c r="C6232" s="256">
        <v>146.48504495459247</v>
      </c>
    </row>
    <row r="6233" spans="2:3" x14ac:dyDescent="0.25">
      <c r="B6233" s="257">
        <v>6170</v>
      </c>
      <c r="C6233" s="256">
        <v>103.82337659736024</v>
      </c>
    </row>
    <row r="6234" spans="2:3" x14ac:dyDescent="0.25">
      <c r="B6234" s="257">
        <v>6171</v>
      </c>
      <c r="C6234" s="256">
        <v>60.139150728284918</v>
      </c>
    </row>
    <row r="6235" spans="2:3" x14ac:dyDescent="0.25">
      <c r="B6235" s="257">
        <v>6172</v>
      </c>
      <c r="C6235" s="256">
        <v>90.135364149023346</v>
      </c>
    </row>
    <row r="6236" spans="2:3" x14ac:dyDescent="0.25">
      <c r="B6236" s="257">
        <v>6173</v>
      </c>
      <c r="C6236" s="256">
        <v>171.33404186198834</v>
      </c>
    </row>
    <row r="6237" spans="2:3" x14ac:dyDescent="0.25">
      <c r="B6237" s="257">
        <v>6174</v>
      </c>
      <c r="C6237" s="256">
        <v>146.02593167642846</v>
      </c>
    </row>
    <row r="6238" spans="2:3" x14ac:dyDescent="0.25">
      <c r="B6238" s="257">
        <v>6175</v>
      </c>
      <c r="C6238" s="256">
        <v>124.50493220821748</v>
      </c>
    </row>
    <row r="6239" spans="2:3" x14ac:dyDescent="0.25">
      <c r="B6239" s="257">
        <v>6176</v>
      </c>
      <c r="C6239" s="256">
        <v>133.34856465931716</v>
      </c>
    </row>
    <row r="6240" spans="2:3" x14ac:dyDescent="0.25">
      <c r="B6240" s="257">
        <v>6177</v>
      </c>
      <c r="C6240" s="256">
        <v>121.3648729232995</v>
      </c>
    </row>
    <row r="6241" spans="2:3" x14ac:dyDescent="0.25">
      <c r="B6241" s="257">
        <v>6178</v>
      </c>
      <c r="C6241" s="256">
        <v>113.55763722222198</v>
      </c>
    </row>
    <row r="6242" spans="2:3" x14ac:dyDescent="0.25">
      <c r="B6242" s="257">
        <v>6179</v>
      </c>
      <c r="C6242" s="256">
        <v>102.02858820986073</v>
      </c>
    </row>
    <row r="6243" spans="2:3" x14ac:dyDescent="0.25">
      <c r="B6243" s="257">
        <v>6180</v>
      </c>
      <c r="C6243" s="256">
        <v>89.042497727178571</v>
      </c>
    </row>
    <row r="6244" spans="2:3" x14ac:dyDescent="0.25">
      <c r="B6244" s="257">
        <v>6181</v>
      </c>
      <c r="C6244" s="256">
        <v>119.35009851253923</v>
      </c>
    </row>
    <row r="6245" spans="2:3" x14ac:dyDescent="0.25">
      <c r="B6245" s="257">
        <v>6182</v>
      </c>
      <c r="C6245" s="256">
        <v>143.76576261921187</v>
      </c>
    </row>
    <row r="6246" spans="2:3" x14ac:dyDescent="0.25">
      <c r="B6246" s="257">
        <v>6183</v>
      </c>
      <c r="C6246" s="256">
        <v>131.38007897926613</v>
      </c>
    </row>
    <row r="6247" spans="2:3" x14ac:dyDescent="0.25">
      <c r="B6247" s="257">
        <v>6184</v>
      </c>
      <c r="C6247" s="256">
        <v>130.39029552319627</v>
      </c>
    </row>
    <row r="6248" spans="2:3" x14ac:dyDescent="0.25">
      <c r="B6248" s="257">
        <v>6185</v>
      </c>
      <c r="C6248" s="256">
        <v>96.007376365710613</v>
      </c>
    </row>
    <row r="6249" spans="2:3" x14ac:dyDescent="0.25">
      <c r="B6249" s="257">
        <v>6186</v>
      </c>
      <c r="C6249" s="256">
        <v>93.803777667987191</v>
      </c>
    </row>
    <row r="6250" spans="2:3" x14ac:dyDescent="0.25">
      <c r="B6250" s="257">
        <v>6187</v>
      </c>
      <c r="C6250" s="256">
        <v>125.10737914084679</v>
      </c>
    </row>
    <row r="6251" spans="2:3" x14ac:dyDescent="0.25">
      <c r="B6251" s="257">
        <v>6188</v>
      </c>
      <c r="C6251" s="256">
        <v>98.688485006154238</v>
      </c>
    </row>
    <row r="6252" spans="2:3" x14ac:dyDescent="0.25">
      <c r="B6252" s="257">
        <v>6189</v>
      </c>
      <c r="C6252" s="256">
        <v>99.644437243037743</v>
      </c>
    </row>
    <row r="6253" spans="2:3" x14ac:dyDescent="0.25">
      <c r="B6253" s="257">
        <v>6190</v>
      </c>
      <c r="C6253" s="256">
        <v>119.42865943979393</v>
      </c>
    </row>
    <row r="6254" spans="2:3" x14ac:dyDescent="0.25">
      <c r="B6254" s="257">
        <v>6191</v>
      </c>
      <c r="C6254" s="256">
        <v>137.85015433418877</v>
      </c>
    </row>
    <row r="6255" spans="2:3" x14ac:dyDescent="0.25">
      <c r="B6255" s="257">
        <v>6192</v>
      </c>
      <c r="C6255" s="256">
        <v>96.422269135281169</v>
      </c>
    </row>
    <row r="6256" spans="2:3" x14ac:dyDescent="0.25">
      <c r="B6256" s="257">
        <v>6193</v>
      </c>
      <c r="C6256" s="256">
        <v>147.57453845750308</v>
      </c>
    </row>
    <row r="6257" spans="2:3" x14ac:dyDescent="0.25">
      <c r="B6257" s="257">
        <v>6194</v>
      </c>
      <c r="C6257" s="256">
        <v>108.42757393908792</v>
      </c>
    </row>
    <row r="6258" spans="2:3" x14ac:dyDescent="0.25">
      <c r="B6258" s="257">
        <v>6195</v>
      </c>
      <c r="C6258" s="256">
        <v>94.866788133257586</v>
      </c>
    </row>
    <row r="6259" spans="2:3" x14ac:dyDescent="0.25">
      <c r="B6259" s="257">
        <v>6196</v>
      </c>
      <c r="C6259" s="256">
        <v>114.51913263341476</v>
      </c>
    </row>
    <row r="6260" spans="2:3" x14ac:dyDescent="0.25">
      <c r="B6260" s="257">
        <v>6197</v>
      </c>
      <c r="C6260" s="256">
        <v>163.51781467376264</v>
      </c>
    </row>
    <row r="6261" spans="2:3" x14ac:dyDescent="0.25">
      <c r="B6261" s="257">
        <v>6198</v>
      </c>
      <c r="C6261" s="256">
        <v>137.01132713963551</v>
      </c>
    </row>
    <row r="6262" spans="2:3" x14ac:dyDescent="0.25">
      <c r="B6262" s="257">
        <v>6199</v>
      </c>
      <c r="C6262" s="256">
        <v>95.600715401701137</v>
      </c>
    </row>
    <row r="6263" spans="2:3" x14ac:dyDescent="0.25">
      <c r="B6263" s="257">
        <v>6200</v>
      </c>
      <c r="C6263" s="256">
        <v>133.44052921226913</v>
      </c>
    </row>
    <row r="6264" spans="2:3" x14ac:dyDescent="0.25">
      <c r="B6264" s="257">
        <v>6201</v>
      </c>
      <c r="C6264" s="256">
        <v>127.55235970714975</v>
      </c>
    </row>
    <row r="6265" spans="2:3" x14ac:dyDescent="0.25">
      <c r="B6265" s="257">
        <v>6202</v>
      </c>
      <c r="C6265" s="256">
        <v>146.83552189323461</v>
      </c>
    </row>
    <row r="6266" spans="2:3" x14ac:dyDescent="0.25">
      <c r="B6266" s="257">
        <v>6203</v>
      </c>
      <c r="C6266" s="256">
        <v>73.009481495075477</v>
      </c>
    </row>
    <row r="6267" spans="2:3" x14ac:dyDescent="0.25">
      <c r="B6267" s="257">
        <v>6204</v>
      </c>
      <c r="C6267" s="256">
        <v>89.306628679149256</v>
      </c>
    </row>
    <row r="6268" spans="2:3" x14ac:dyDescent="0.25">
      <c r="B6268" s="257">
        <v>6205</v>
      </c>
      <c r="C6268" s="256">
        <v>110.78938249278954</v>
      </c>
    </row>
    <row r="6269" spans="2:3" x14ac:dyDescent="0.25">
      <c r="B6269" s="257">
        <v>6206</v>
      </c>
      <c r="C6269" s="256">
        <v>162.26816940863</v>
      </c>
    </row>
    <row r="6270" spans="2:3" x14ac:dyDescent="0.25">
      <c r="B6270" s="257">
        <v>6207</v>
      </c>
      <c r="C6270" s="256">
        <v>156.99209655331546</v>
      </c>
    </row>
    <row r="6271" spans="2:3" x14ac:dyDescent="0.25">
      <c r="B6271" s="257">
        <v>6208</v>
      </c>
      <c r="C6271" s="256">
        <v>91.014208167418914</v>
      </c>
    </row>
    <row r="6272" spans="2:3" x14ac:dyDescent="0.25">
      <c r="B6272" s="257">
        <v>6209</v>
      </c>
      <c r="C6272" s="256">
        <v>121.49379137595191</v>
      </c>
    </row>
    <row r="6273" spans="2:3" x14ac:dyDescent="0.25">
      <c r="B6273" s="257">
        <v>6210</v>
      </c>
      <c r="C6273" s="256">
        <v>101.01670190355355</v>
      </c>
    </row>
    <row r="6274" spans="2:3" x14ac:dyDescent="0.25">
      <c r="B6274" s="257">
        <v>6211</v>
      </c>
      <c r="C6274" s="256">
        <v>126.58121641096831</v>
      </c>
    </row>
    <row r="6275" spans="2:3" x14ac:dyDescent="0.25">
      <c r="B6275" s="257">
        <v>6212</v>
      </c>
      <c r="C6275" s="256">
        <v>149.05586423639437</v>
      </c>
    </row>
    <row r="6276" spans="2:3" x14ac:dyDescent="0.25">
      <c r="B6276" s="257">
        <v>6213</v>
      </c>
      <c r="C6276" s="256">
        <v>145.81037076723416</v>
      </c>
    </row>
    <row r="6277" spans="2:3" x14ac:dyDescent="0.25">
      <c r="B6277" s="257">
        <v>6214</v>
      </c>
      <c r="C6277" s="256">
        <v>87.536625240877129</v>
      </c>
    </row>
    <row r="6278" spans="2:3" x14ac:dyDescent="0.25">
      <c r="B6278" s="257">
        <v>6215</v>
      </c>
      <c r="C6278" s="256">
        <v>46.457487263392494</v>
      </c>
    </row>
    <row r="6279" spans="2:3" x14ac:dyDescent="0.25">
      <c r="B6279" s="257">
        <v>6216</v>
      </c>
      <c r="C6279" s="256">
        <v>98.318352562470324</v>
      </c>
    </row>
    <row r="6280" spans="2:3" x14ac:dyDescent="0.25">
      <c r="B6280" s="257">
        <v>6217</v>
      </c>
      <c r="C6280" s="256">
        <v>134.50637481238337</v>
      </c>
    </row>
    <row r="6281" spans="2:3" x14ac:dyDescent="0.25">
      <c r="B6281" s="257">
        <v>6218</v>
      </c>
      <c r="C6281" s="256">
        <v>120.58229759513273</v>
      </c>
    </row>
    <row r="6282" spans="2:3" x14ac:dyDescent="0.25">
      <c r="B6282" s="257">
        <v>6219</v>
      </c>
      <c r="C6282" s="256">
        <v>96.983780930748821</v>
      </c>
    </row>
    <row r="6283" spans="2:3" x14ac:dyDescent="0.25">
      <c r="B6283" s="257">
        <v>6220</v>
      </c>
      <c r="C6283" s="256">
        <v>131.09471413093965</v>
      </c>
    </row>
    <row r="6284" spans="2:3" x14ac:dyDescent="0.25">
      <c r="B6284" s="257">
        <v>6221</v>
      </c>
      <c r="C6284" s="256">
        <v>138.59171380508022</v>
      </c>
    </row>
    <row r="6285" spans="2:3" x14ac:dyDescent="0.25">
      <c r="B6285" s="257">
        <v>6222</v>
      </c>
      <c r="C6285" s="256">
        <v>108.63784730319038</v>
      </c>
    </row>
    <row r="6286" spans="2:3" x14ac:dyDescent="0.25">
      <c r="B6286" s="257">
        <v>6223</v>
      </c>
      <c r="C6286" s="256">
        <v>153.06330905261268</v>
      </c>
    </row>
    <row r="6287" spans="2:3" x14ac:dyDescent="0.25">
      <c r="B6287" s="257">
        <v>6224</v>
      </c>
      <c r="C6287" s="256">
        <v>139.08814280564775</v>
      </c>
    </row>
    <row r="6288" spans="2:3" x14ac:dyDescent="0.25">
      <c r="B6288" s="257">
        <v>6225</v>
      </c>
      <c r="C6288" s="256">
        <v>111.06205183630283</v>
      </c>
    </row>
    <row r="6289" spans="2:3" x14ac:dyDescent="0.25">
      <c r="B6289" s="257">
        <v>6226</v>
      </c>
      <c r="C6289" s="256">
        <v>112.26404599579325</v>
      </c>
    </row>
    <row r="6290" spans="2:3" x14ac:dyDescent="0.25">
      <c r="B6290" s="257">
        <v>6227</v>
      </c>
      <c r="C6290" s="256">
        <v>86.2068286669722</v>
      </c>
    </row>
    <row r="6291" spans="2:3" x14ac:dyDescent="0.25">
      <c r="B6291" s="257">
        <v>6228</v>
      </c>
      <c r="C6291" s="256">
        <v>120.26882625062093</v>
      </c>
    </row>
    <row r="6292" spans="2:3" x14ac:dyDescent="0.25">
      <c r="B6292" s="257">
        <v>6229</v>
      </c>
      <c r="C6292" s="256">
        <v>170.12488314725917</v>
      </c>
    </row>
    <row r="6293" spans="2:3" x14ac:dyDescent="0.25">
      <c r="B6293" s="257">
        <v>6230</v>
      </c>
      <c r="C6293" s="256">
        <v>107.00800899375922</v>
      </c>
    </row>
    <row r="6294" spans="2:3" x14ac:dyDescent="0.25">
      <c r="B6294" s="257">
        <v>6231</v>
      </c>
      <c r="C6294" s="256">
        <v>97.581136334873861</v>
      </c>
    </row>
    <row r="6295" spans="2:3" x14ac:dyDescent="0.25">
      <c r="B6295" s="257">
        <v>6232</v>
      </c>
      <c r="C6295" s="256">
        <v>76.437815736438651</v>
      </c>
    </row>
    <row r="6296" spans="2:3" x14ac:dyDescent="0.25">
      <c r="B6296" s="257">
        <v>6233</v>
      </c>
      <c r="C6296" s="256">
        <v>105.93721159959641</v>
      </c>
    </row>
    <row r="6297" spans="2:3" x14ac:dyDescent="0.25">
      <c r="B6297" s="257">
        <v>6234</v>
      </c>
      <c r="C6297" s="256">
        <v>101.72439701961433</v>
      </c>
    </row>
    <row r="6298" spans="2:3" x14ac:dyDescent="0.25">
      <c r="B6298" s="257">
        <v>6235</v>
      </c>
      <c r="C6298" s="256">
        <v>134.98383289905348</v>
      </c>
    </row>
    <row r="6299" spans="2:3" x14ac:dyDescent="0.25">
      <c r="B6299" s="257">
        <v>6236</v>
      </c>
      <c r="C6299" s="256">
        <v>97.981513485170723</v>
      </c>
    </row>
    <row r="6300" spans="2:3" x14ac:dyDescent="0.25">
      <c r="B6300" s="257">
        <v>6237</v>
      </c>
      <c r="C6300" s="256">
        <v>115.78593776073366</v>
      </c>
    </row>
    <row r="6301" spans="2:3" x14ac:dyDescent="0.25">
      <c r="B6301" s="257">
        <v>6238</v>
      </c>
      <c r="C6301" s="256">
        <v>143.52646986513983</v>
      </c>
    </row>
    <row r="6302" spans="2:3" x14ac:dyDescent="0.25">
      <c r="B6302" s="257">
        <v>6239</v>
      </c>
      <c r="C6302" s="256">
        <v>127.1835893909214</v>
      </c>
    </row>
    <row r="6303" spans="2:3" x14ac:dyDescent="0.25">
      <c r="B6303" s="257">
        <v>6240</v>
      </c>
      <c r="C6303" s="256">
        <v>130.92384301558397</v>
      </c>
    </row>
    <row r="6304" spans="2:3" x14ac:dyDescent="0.25">
      <c r="B6304" s="257">
        <v>6241</v>
      </c>
      <c r="C6304" s="256">
        <v>105.79289092715742</v>
      </c>
    </row>
    <row r="6305" spans="2:3" x14ac:dyDescent="0.25">
      <c r="B6305" s="257">
        <v>6242</v>
      </c>
      <c r="C6305" s="256">
        <v>102.09778555286823</v>
      </c>
    </row>
    <row r="6306" spans="2:3" x14ac:dyDescent="0.25">
      <c r="B6306" s="257">
        <v>6243</v>
      </c>
      <c r="C6306" s="256">
        <v>151.22641297309846</v>
      </c>
    </row>
    <row r="6307" spans="2:3" x14ac:dyDescent="0.25">
      <c r="B6307" s="257">
        <v>6244</v>
      </c>
      <c r="C6307" s="256">
        <v>128.40444760298476</v>
      </c>
    </row>
    <row r="6308" spans="2:3" x14ac:dyDescent="0.25">
      <c r="B6308" s="257">
        <v>6245</v>
      </c>
      <c r="C6308" s="256">
        <v>129.19771255452926</v>
      </c>
    </row>
    <row r="6309" spans="2:3" x14ac:dyDescent="0.25">
      <c r="B6309" s="257">
        <v>6246</v>
      </c>
      <c r="C6309" s="256">
        <v>119.57219356660589</v>
      </c>
    </row>
    <row r="6310" spans="2:3" x14ac:dyDescent="0.25">
      <c r="B6310" s="257">
        <v>6247</v>
      </c>
      <c r="C6310" s="256">
        <v>102.86571370598415</v>
      </c>
    </row>
    <row r="6311" spans="2:3" x14ac:dyDescent="0.25">
      <c r="B6311" s="257">
        <v>6248</v>
      </c>
      <c r="C6311" s="256">
        <v>142.41393824625638</v>
      </c>
    </row>
    <row r="6312" spans="2:3" x14ac:dyDescent="0.25">
      <c r="B6312" s="257">
        <v>6249</v>
      </c>
      <c r="C6312" s="256">
        <v>117.50611237374811</v>
      </c>
    </row>
    <row r="6313" spans="2:3" x14ac:dyDescent="0.25">
      <c r="B6313" s="257">
        <v>6250</v>
      </c>
      <c r="C6313" s="256">
        <v>149.54882766624087</v>
      </c>
    </row>
    <row r="6314" spans="2:3" x14ac:dyDescent="0.25">
      <c r="B6314" s="257">
        <v>6251</v>
      </c>
      <c r="C6314" s="256">
        <v>113.31161849187932</v>
      </c>
    </row>
    <row r="6315" spans="2:3" x14ac:dyDescent="0.25">
      <c r="B6315" s="257">
        <v>6252</v>
      </c>
      <c r="C6315" s="256">
        <v>127.2869837473509</v>
      </c>
    </row>
    <row r="6316" spans="2:3" x14ac:dyDescent="0.25">
      <c r="B6316" s="257">
        <v>6253</v>
      </c>
      <c r="C6316" s="256">
        <v>136.07322400241043</v>
      </c>
    </row>
    <row r="6317" spans="2:3" x14ac:dyDescent="0.25">
      <c r="B6317" s="257">
        <v>6254</v>
      </c>
      <c r="C6317" s="256">
        <v>110.97441989689871</v>
      </c>
    </row>
    <row r="6318" spans="2:3" x14ac:dyDescent="0.25">
      <c r="B6318" s="257">
        <v>6255</v>
      </c>
      <c r="C6318" s="256">
        <v>80.952030503761023</v>
      </c>
    </row>
    <row r="6319" spans="2:3" x14ac:dyDescent="0.25">
      <c r="B6319" s="257">
        <v>6256</v>
      </c>
      <c r="C6319" s="256">
        <v>131.34321046061012</v>
      </c>
    </row>
    <row r="6320" spans="2:3" x14ac:dyDescent="0.25">
      <c r="B6320" s="257">
        <v>6257</v>
      </c>
      <c r="C6320" s="256">
        <v>89.416114638862254</v>
      </c>
    </row>
    <row r="6321" spans="2:3" x14ac:dyDescent="0.25">
      <c r="B6321" s="257">
        <v>6258</v>
      </c>
      <c r="C6321" s="256">
        <v>125.41147148411635</v>
      </c>
    </row>
    <row r="6322" spans="2:3" x14ac:dyDescent="0.25">
      <c r="B6322" s="257">
        <v>6259</v>
      </c>
      <c r="C6322" s="256">
        <v>130.02872499917393</v>
      </c>
    </row>
    <row r="6323" spans="2:3" x14ac:dyDescent="0.25">
      <c r="B6323" s="257">
        <v>6260</v>
      </c>
      <c r="C6323" s="256">
        <v>103.18107923298905</v>
      </c>
    </row>
    <row r="6324" spans="2:3" x14ac:dyDescent="0.25">
      <c r="B6324" s="257">
        <v>6261</v>
      </c>
      <c r="C6324" s="256">
        <v>99.026083423389309</v>
      </c>
    </row>
    <row r="6325" spans="2:3" x14ac:dyDescent="0.25">
      <c r="B6325" s="257">
        <v>6262</v>
      </c>
      <c r="C6325" s="256">
        <v>107.0466911328935</v>
      </c>
    </row>
    <row r="6326" spans="2:3" x14ac:dyDescent="0.25">
      <c r="B6326" s="257">
        <v>6263</v>
      </c>
      <c r="C6326" s="256">
        <v>124.53701544931779</v>
      </c>
    </row>
    <row r="6327" spans="2:3" x14ac:dyDescent="0.25">
      <c r="B6327" s="257">
        <v>6264</v>
      </c>
      <c r="C6327" s="256">
        <v>129.59263594803394</v>
      </c>
    </row>
    <row r="6328" spans="2:3" x14ac:dyDescent="0.25">
      <c r="B6328" s="257">
        <v>6265</v>
      </c>
      <c r="C6328" s="256">
        <v>123.6642922307867</v>
      </c>
    </row>
    <row r="6329" spans="2:3" x14ac:dyDescent="0.25">
      <c r="B6329" s="257">
        <v>6266</v>
      </c>
      <c r="C6329" s="256">
        <v>126.54923302891829</v>
      </c>
    </row>
    <row r="6330" spans="2:3" x14ac:dyDescent="0.25">
      <c r="B6330" s="257">
        <v>6267</v>
      </c>
      <c r="C6330" s="256">
        <v>84.533302214189675</v>
      </c>
    </row>
    <row r="6331" spans="2:3" x14ac:dyDescent="0.25">
      <c r="B6331" s="257">
        <v>6268</v>
      </c>
      <c r="C6331" s="256">
        <v>128.22140234965894</v>
      </c>
    </row>
    <row r="6332" spans="2:3" x14ac:dyDescent="0.25">
      <c r="B6332" s="257">
        <v>6269</v>
      </c>
      <c r="C6332" s="256">
        <v>102.64125925743807</v>
      </c>
    </row>
    <row r="6333" spans="2:3" x14ac:dyDescent="0.25">
      <c r="B6333" s="257">
        <v>6270</v>
      </c>
      <c r="C6333" s="256">
        <v>95.978749836415616</v>
      </c>
    </row>
    <row r="6334" spans="2:3" x14ac:dyDescent="0.25">
      <c r="B6334" s="257">
        <v>6271</v>
      </c>
      <c r="C6334" s="256">
        <v>126.15885678286683</v>
      </c>
    </row>
    <row r="6335" spans="2:3" x14ac:dyDescent="0.25">
      <c r="B6335" s="257">
        <v>6272</v>
      </c>
      <c r="C6335" s="256">
        <v>166.91336471780232</v>
      </c>
    </row>
    <row r="6336" spans="2:3" x14ac:dyDescent="0.25">
      <c r="B6336" s="257">
        <v>6273</v>
      </c>
      <c r="C6336" s="256">
        <v>100.19231623775914</v>
      </c>
    </row>
    <row r="6337" spans="2:3" x14ac:dyDescent="0.25">
      <c r="B6337" s="257">
        <v>6274</v>
      </c>
      <c r="C6337" s="256">
        <v>135.30640110224815</v>
      </c>
    </row>
    <row r="6338" spans="2:3" x14ac:dyDescent="0.25">
      <c r="B6338" s="257">
        <v>6275</v>
      </c>
      <c r="C6338" s="256">
        <v>141.18474998759271</v>
      </c>
    </row>
    <row r="6339" spans="2:3" x14ac:dyDescent="0.25">
      <c r="B6339" s="257">
        <v>6276</v>
      </c>
      <c r="C6339" s="256">
        <v>117.13777140475837</v>
      </c>
    </row>
    <row r="6340" spans="2:3" x14ac:dyDescent="0.25">
      <c r="B6340" s="257">
        <v>6277</v>
      </c>
      <c r="C6340" s="256">
        <v>118.58603087226022</v>
      </c>
    </row>
    <row r="6341" spans="2:3" x14ac:dyDescent="0.25">
      <c r="B6341" s="257">
        <v>6278</v>
      </c>
      <c r="C6341" s="256">
        <v>165.62233238607917</v>
      </c>
    </row>
    <row r="6342" spans="2:3" x14ac:dyDescent="0.25">
      <c r="B6342" s="257">
        <v>6279</v>
      </c>
      <c r="C6342" s="256">
        <v>120.70992211201242</v>
      </c>
    </row>
    <row r="6343" spans="2:3" x14ac:dyDescent="0.25">
      <c r="B6343" s="257">
        <v>6280</v>
      </c>
      <c r="C6343" s="256">
        <v>183.30870256512904</v>
      </c>
    </row>
    <row r="6344" spans="2:3" x14ac:dyDescent="0.25">
      <c r="B6344" s="257">
        <v>6281</v>
      </c>
      <c r="C6344" s="256">
        <v>119.09493612262376</v>
      </c>
    </row>
    <row r="6345" spans="2:3" x14ac:dyDescent="0.25">
      <c r="B6345" s="257">
        <v>6282</v>
      </c>
      <c r="C6345" s="256">
        <v>129.69946433364819</v>
      </c>
    </row>
    <row r="6346" spans="2:3" x14ac:dyDescent="0.25">
      <c r="B6346" s="257">
        <v>6283</v>
      </c>
      <c r="C6346" s="256">
        <v>145.55303342490126</v>
      </c>
    </row>
    <row r="6347" spans="2:3" x14ac:dyDescent="0.25">
      <c r="B6347" s="257">
        <v>6284</v>
      </c>
      <c r="C6347" s="256">
        <v>140.42391101748348</v>
      </c>
    </row>
    <row r="6348" spans="2:3" x14ac:dyDescent="0.25">
      <c r="B6348" s="257">
        <v>6285</v>
      </c>
      <c r="C6348" s="256">
        <v>165.10443942911672</v>
      </c>
    </row>
    <row r="6349" spans="2:3" x14ac:dyDescent="0.25">
      <c r="B6349" s="257">
        <v>6286</v>
      </c>
      <c r="C6349" s="256">
        <v>115.27048551075544</v>
      </c>
    </row>
    <row r="6350" spans="2:3" x14ac:dyDescent="0.25">
      <c r="B6350" s="257">
        <v>6287</v>
      </c>
      <c r="C6350" s="256">
        <v>107.41725179646794</v>
      </c>
    </row>
    <row r="6351" spans="2:3" x14ac:dyDescent="0.25">
      <c r="B6351" s="257">
        <v>6288</v>
      </c>
      <c r="C6351" s="256">
        <v>127.15115983538007</v>
      </c>
    </row>
    <row r="6352" spans="2:3" x14ac:dyDescent="0.25">
      <c r="B6352" s="257">
        <v>6289</v>
      </c>
      <c r="C6352" s="256">
        <v>85.791334550149344</v>
      </c>
    </row>
    <row r="6353" spans="2:3" x14ac:dyDescent="0.25">
      <c r="B6353" s="257">
        <v>6290</v>
      </c>
      <c r="C6353" s="256">
        <v>77.795377209062735</v>
      </c>
    </row>
    <row r="6354" spans="2:3" x14ac:dyDescent="0.25">
      <c r="B6354" s="257">
        <v>6291</v>
      </c>
      <c r="C6354" s="256">
        <v>113.36608921750096</v>
      </c>
    </row>
    <row r="6355" spans="2:3" x14ac:dyDescent="0.25">
      <c r="B6355" s="257">
        <v>6292</v>
      </c>
      <c r="C6355" s="256">
        <v>97.40610570600515</v>
      </c>
    </row>
    <row r="6356" spans="2:3" x14ac:dyDescent="0.25">
      <c r="B6356" s="257">
        <v>6293</v>
      </c>
      <c r="C6356" s="256">
        <v>86.829447869017557</v>
      </c>
    </row>
    <row r="6357" spans="2:3" x14ac:dyDescent="0.25">
      <c r="B6357" s="257">
        <v>6294</v>
      </c>
      <c r="C6357" s="256">
        <v>99.433251026742994</v>
      </c>
    </row>
    <row r="6358" spans="2:3" x14ac:dyDescent="0.25">
      <c r="B6358" s="257">
        <v>6295</v>
      </c>
      <c r="C6358" s="256">
        <v>109.11682589880742</v>
      </c>
    </row>
    <row r="6359" spans="2:3" x14ac:dyDescent="0.25">
      <c r="B6359" s="257">
        <v>6296</v>
      </c>
      <c r="C6359" s="256">
        <v>108.60342837932689</v>
      </c>
    </row>
    <row r="6360" spans="2:3" x14ac:dyDescent="0.25">
      <c r="B6360" s="257">
        <v>6297</v>
      </c>
      <c r="C6360" s="256">
        <v>125.51742889576569</v>
      </c>
    </row>
    <row r="6361" spans="2:3" x14ac:dyDescent="0.25">
      <c r="B6361" s="257">
        <v>6298</v>
      </c>
      <c r="C6361" s="256">
        <v>156.57312887920054</v>
      </c>
    </row>
    <row r="6362" spans="2:3" x14ac:dyDescent="0.25">
      <c r="B6362" s="257">
        <v>6299</v>
      </c>
      <c r="C6362" s="256">
        <v>137.0370533741762</v>
      </c>
    </row>
    <row r="6363" spans="2:3" x14ac:dyDescent="0.25">
      <c r="B6363" s="257">
        <v>6300</v>
      </c>
      <c r="C6363" s="256">
        <v>129.61146525129979</v>
      </c>
    </row>
    <row r="6364" spans="2:3" x14ac:dyDescent="0.25">
      <c r="B6364" s="257">
        <v>6301</v>
      </c>
      <c r="C6364" s="256">
        <v>148.0405886836281</v>
      </c>
    </row>
    <row r="6365" spans="2:3" x14ac:dyDescent="0.25">
      <c r="B6365" s="257">
        <v>6302</v>
      </c>
      <c r="C6365" s="256">
        <v>119.01295032715257</v>
      </c>
    </row>
    <row r="6366" spans="2:3" x14ac:dyDescent="0.25">
      <c r="B6366" s="257">
        <v>6303</v>
      </c>
      <c r="C6366" s="256">
        <v>101.80171978174599</v>
      </c>
    </row>
    <row r="6367" spans="2:3" x14ac:dyDescent="0.25">
      <c r="B6367" s="257">
        <v>6304</v>
      </c>
      <c r="C6367" s="256">
        <v>110.67596141951215</v>
      </c>
    </row>
    <row r="6368" spans="2:3" x14ac:dyDescent="0.25">
      <c r="B6368" s="257">
        <v>6305</v>
      </c>
      <c r="C6368" s="256">
        <v>106.08146907604267</v>
      </c>
    </row>
    <row r="6369" spans="2:3" x14ac:dyDescent="0.25">
      <c r="B6369" s="257">
        <v>6306</v>
      </c>
      <c r="C6369" s="256">
        <v>125.53118391052671</v>
      </c>
    </row>
    <row r="6370" spans="2:3" x14ac:dyDescent="0.25">
      <c r="B6370" s="257">
        <v>6307</v>
      </c>
      <c r="C6370" s="256">
        <v>138.90213630389275</v>
      </c>
    </row>
    <row r="6371" spans="2:3" x14ac:dyDescent="0.25">
      <c r="B6371" s="257">
        <v>6308</v>
      </c>
      <c r="C6371" s="256">
        <v>160.2461498677103</v>
      </c>
    </row>
    <row r="6372" spans="2:3" x14ac:dyDescent="0.25">
      <c r="B6372" s="257">
        <v>6309</v>
      </c>
      <c r="C6372" s="256">
        <v>88.759162636819582</v>
      </c>
    </row>
    <row r="6373" spans="2:3" x14ac:dyDescent="0.25">
      <c r="B6373" s="257">
        <v>6310</v>
      </c>
      <c r="C6373" s="256">
        <v>153.28198771946796</v>
      </c>
    </row>
    <row r="6374" spans="2:3" x14ac:dyDescent="0.25">
      <c r="B6374" s="257">
        <v>6311</v>
      </c>
      <c r="C6374" s="256">
        <v>96.645359721215584</v>
      </c>
    </row>
    <row r="6375" spans="2:3" x14ac:dyDescent="0.25">
      <c r="B6375" s="257">
        <v>6312</v>
      </c>
      <c r="C6375" s="256">
        <v>161.63500135678507</v>
      </c>
    </row>
    <row r="6376" spans="2:3" x14ac:dyDescent="0.25">
      <c r="B6376" s="257">
        <v>6313</v>
      </c>
      <c r="C6376" s="256">
        <v>155.66774931725678</v>
      </c>
    </row>
    <row r="6377" spans="2:3" x14ac:dyDescent="0.25">
      <c r="B6377" s="257">
        <v>6314</v>
      </c>
      <c r="C6377" s="256">
        <v>107.19998683387674</v>
      </c>
    </row>
    <row r="6378" spans="2:3" x14ac:dyDescent="0.25">
      <c r="B6378" s="257">
        <v>6315</v>
      </c>
      <c r="C6378" s="256">
        <v>118.80201897062364</v>
      </c>
    </row>
    <row r="6379" spans="2:3" x14ac:dyDescent="0.25">
      <c r="B6379" s="257">
        <v>6316</v>
      </c>
      <c r="C6379" s="256">
        <v>92.423762210042412</v>
      </c>
    </row>
    <row r="6380" spans="2:3" x14ac:dyDescent="0.25">
      <c r="B6380" s="257">
        <v>6317</v>
      </c>
      <c r="C6380" s="256">
        <v>158.83848432078398</v>
      </c>
    </row>
    <row r="6381" spans="2:3" x14ac:dyDescent="0.25">
      <c r="B6381" s="257">
        <v>6318</v>
      </c>
      <c r="C6381" s="256">
        <v>111.56274631763955</v>
      </c>
    </row>
    <row r="6382" spans="2:3" x14ac:dyDescent="0.25">
      <c r="B6382" s="257">
        <v>6319</v>
      </c>
      <c r="C6382" s="256">
        <v>156.65760857077805</v>
      </c>
    </row>
    <row r="6383" spans="2:3" x14ac:dyDescent="0.25">
      <c r="B6383" s="257">
        <v>6320</v>
      </c>
      <c r="C6383" s="256">
        <v>153.46064968849993</v>
      </c>
    </row>
    <row r="6384" spans="2:3" x14ac:dyDescent="0.25">
      <c r="B6384" s="257">
        <v>6321</v>
      </c>
      <c r="C6384" s="256">
        <v>101.57902317254123</v>
      </c>
    </row>
    <row r="6385" spans="2:3" x14ac:dyDescent="0.25">
      <c r="B6385" s="257">
        <v>6322</v>
      </c>
      <c r="C6385" s="256">
        <v>130.88259367291823</v>
      </c>
    </row>
    <row r="6386" spans="2:3" x14ac:dyDescent="0.25">
      <c r="B6386" s="257">
        <v>6323</v>
      </c>
      <c r="C6386" s="256">
        <v>147.7755058671234</v>
      </c>
    </row>
    <row r="6387" spans="2:3" x14ac:dyDescent="0.25">
      <c r="B6387" s="257">
        <v>6324</v>
      </c>
      <c r="C6387" s="256">
        <v>122.25207247789676</v>
      </c>
    </row>
    <row r="6388" spans="2:3" x14ac:dyDescent="0.25">
      <c r="B6388" s="257">
        <v>6325</v>
      </c>
      <c r="C6388" s="256">
        <v>93.808692443452571</v>
      </c>
    </row>
    <row r="6389" spans="2:3" x14ac:dyDescent="0.25">
      <c r="B6389" s="257">
        <v>6326</v>
      </c>
      <c r="C6389" s="256">
        <v>66.066623223302173</v>
      </c>
    </row>
    <row r="6390" spans="2:3" x14ac:dyDescent="0.25">
      <c r="B6390" s="257">
        <v>6327</v>
      </c>
      <c r="C6390" s="256">
        <v>117.5220042989671</v>
      </c>
    </row>
    <row r="6391" spans="2:3" x14ac:dyDescent="0.25">
      <c r="B6391" s="257">
        <v>6328</v>
      </c>
      <c r="C6391" s="256">
        <v>118.46090670005935</v>
      </c>
    </row>
    <row r="6392" spans="2:3" x14ac:dyDescent="0.25">
      <c r="B6392" s="257">
        <v>6329</v>
      </c>
      <c r="C6392" s="256">
        <v>129.15109931128941</v>
      </c>
    </row>
    <row r="6393" spans="2:3" x14ac:dyDescent="0.25">
      <c r="B6393" s="257">
        <v>6330</v>
      </c>
      <c r="C6393" s="256">
        <v>95.496980659828452</v>
      </c>
    </row>
    <row r="6394" spans="2:3" x14ac:dyDescent="0.25">
      <c r="B6394" s="257">
        <v>6331</v>
      </c>
      <c r="C6394" s="256">
        <v>103.90702478284055</v>
      </c>
    </row>
    <row r="6395" spans="2:3" x14ac:dyDescent="0.25">
      <c r="B6395" s="257">
        <v>6332</v>
      </c>
      <c r="C6395" s="256">
        <v>64.606791644795592</v>
      </c>
    </row>
    <row r="6396" spans="2:3" x14ac:dyDescent="0.25">
      <c r="B6396" s="257">
        <v>6333</v>
      </c>
      <c r="C6396" s="256">
        <v>109.97912680567684</v>
      </c>
    </row>
    <row r="6397" spans="2:3" x14ac:dyDescent="0.25">
      <c r="B6397" s="257">
        <v>6334</v>
      </c>
      <c r="C6397" s="256">
        <v>174.20634814280436</v>
      </c>
    </row>
    <row r="6398" spans="2:3" x14ac:dyDescent="0.25">
      <c r="B6398" s="257">
        <v>6335</v>
      </c>
      <c r="C6398" s="256">
        <v>101.46363938705922</v>
      </c>
    </row>
    <row r="6399" spans="2:3" x14ac:dyDescent="0.25">
      <c r="B6399" s="257">
        <v>6336</v>
      </c>
      <c r="C6399" s="256">
        <v>128.77453170723629</v>
      </c>
    </row>
    <row r="6400" spans="2:3" x14ac:dyDescent="0.25">
      <c r="B6400" s="257">
        <v>6337</v>
      </c>
      <c r="C6400" s="256">
        <v>118.7604881354886</v>
      </c>
    </row>
    <row r="6401" spans="2:3" x14ac:dyDescent="0.25">
      <c r="B6401" s="257">
        <v>6338</v>
      </c>
      <c r="C6401" s="256">
        <v>103.90859083021485</v>
      </c>
    </row>
    <row r="6402" spans="2:3" x14ac:dyDescent="0.25">
      <c r="B6402" s="257">
        <v>6339</v>
      </c>
      <c r="C6402" s="256">
        <v>96.419579789743693</v>
      </c>
    </row>
    <row r="6403" spans="2:3" x14ac:dyDescent="0.25">
      <c r="B6403" s="257">
        <v>6340</v>
      </c>
      <c r="C6403" s="256">
        <v>110.32879369580833</v>
      </c>
    </row>
    <row r="6404" spans="2:3" x14ac:dyDescent="0.25">
      <c r="B6404" s="257">
        <v>6341</v>
      </c>
      <c r="C6404" s="256">
        <v>105.54161362734742</v>
      </c>
    </row>
    <row r="6405" spans="2:3" x14ac:dyDescent="0.25">
      <c r="B6405" s="257">
        <v>6342</v>
      </c>
      <c r="C6405" s="256">
        <v>141.18281007867211</v>
      </c>
    </row>
    <row r="6406" spans="2:3" x14ac:dyDescent="0.25">
      <c r="B6406" s="257">
        <v>6343</v>
      </c>
      <c r="C6406" s="256">
        <v>116.09487714172352</v>
      </c>
    </row>
    <row r="6407" spans="2:3" x14ac:dyDescent="0.25">
      <c r="B6407" s="257">
        <v>6344</v>
      </c>
      <c r="C6407" s="256">
        <v>171.58564875236377</v>
      </c>
    </row>
    <row r="6408" spans="2:3" x14ac:dyDescent="0.25">
      <c r="B6408" s="257">
        <v>6345</v>
      </c>
      <c r="C6408" s="256">
        <v>115.97718037219835</v>
      </c>
    </row>
    <row r="6409" spans="2:3" x14ac:dyDescent="0.25">
      <c r="B6409" s="257">
        <v>6346</v>
      </c>
      <c r="C6409" s="256">
        <v>132.35766463572156</v>
      </c>
    </row>
    <row r="6410" spans="2:3" x14ac:dyDescent="0.25">
      <c r="B6410" s="257">
        <v>6347</v>
      </c>
      <c r="C6410" s="256">
        <v>83.604350312895292</v>
      </c>
    </row>
    <row r="6411" spans="2:3" x14ac:dyDescent="0.25">
      <c r="B6411" s="257">
        <v>6348</v>
      </c>
      <c r="C6411" s="256">
        <v>104.17145356612275</v>
      </c>
    </row>
    <row r="6412" spans="2:3" x14ac:dyDescent="0.25">
      <c r="B6412" s="257">
        <v>6349</v>
      </c>
      <c r="C6412" s="256">
        <v>137.78549221346427</v>
      </c>
    </row>
    <row r="6413" spans="2:3" x14ac:dyDescent="0.25">
      <c r="B6413" s="257">
        <v>6350</v>
      </c>
      <c r="C6413" s="256">
        <v>87.746004360419448</v>
      </c>
    </row>
    <row r="6414" spans="2:3" x14ac:dyDescent="0.25">
      <c r="B6414" s="257">
        <v>6351</v>
      </c>
      <c r="C6414" s="256">
        <v>141.90424900948665</v>
      </c>
    </row>
    <row r="6415" spans="2:3" x14ac:dyDescent="0.25">
      <c r="B6415" s="257">
        <v>6352</v>
      </c>
      <c r="C6415" s="256">
        <v>126.73003918260014</v>
      </c>
    </row>
    <row r="6416" spans="2:3" x14ac:dyDescent="0.25">
      <c r="B6416" s="257">
        <v>6353</v>
      </c>
      <c r="C6416" s="256">
        <v>86.16553578610619</v>
      </c>
    </row>
    <row r="6417" spans="2:3" x14ac:dyDescent="0.25">
      <c r="B6417" s="257">
        <v>6354</v>
      </c>
      <c r="C6417" s="256">
        <v>139.25050115477885</v>
      </c>
    </row>
    <row r="6418" spans="2:3" x14ac:dyDescent="0.25">
      <c r="B6418" s="257">
        <v>6355</v>
      </c>
      <c r="C6418" s="256">
        <v>91.016380384954715</v>
      </c>
    </row>
    <row r="6419" spans="2:3" x14ac:dyDescent="0.25">
      <c r="B6419" s="257">
        <v>6356</v>
      </c>
      <c r="C6419" s="256">
        <v>146.22640559899693</v>
      </c>
    </row>
    <row r="6420" spans="2:3" x14ac:dyDescent="0.25">
      <c r="B6420" s="257">
        <v>6357</v>
      </c>
      <c r="C6420" s="256">
        <v>151.69547947428455</v>
      </c>
    </row>
    <row r="6421" spans="2:3" x14ac:dyDescent="0.25">
      <c r="B6421" s="257">
        <v>6358</v>
      </c>
      <c r="C6421" s="256">
        <v>114.06192329142536</v>
      </c>
    </row>
    <row r="6422" spans="2:3" x14ac:dyDescent="0.25">
      <c r="B6422" s="257">
        <v>6359</v>
      </c>
      <c r="C6422" s="256">
        <v>102.87832972648475</v>
      </c>
    </row>
    <row r="6423" spans="2:3" x14ac:dyDescent="0.25">
      <c r="B6423" s="257">
        <v>6360</v>
      </c>
      <c r="C6423" s="256">
        <v>131.0132335234504</v>
      </c>
    </row>
    <row r="6424" spans="2:3" x14ac:dyDescent="0.25">
      <c r="B6424" s="257">
        <v>6361</v>
      </c>
      <c r="C6424" s="256">
        <v>120.59262146711814</v>
      </c>
    </row>
    <row r="6425" spans="2:3" x14ac:dyDescent="0.25">
      <c r="B6425" s="257">
        <v>6362</v>
      </c>
      <c r="C6425" s="256">
        <v>145.60207702453377</v>
      </c>
    </row>
    <row r="6426" spans="2:3" x14ac:dyDescent="0.25">
      <c r="B6426" s="257">
        <v>6363</v>
      </c>
      <c r="C6426" s="256">
        <v>122.95441483843814</v>
      </c>
    </row>
    <row r="6427" spans="2:3" x14ac:dyDescent="0.25">
      <c r="B6427" s="257">
        <v>6364</v>
      </c>
      <c r="C6427" s="256">
        <v>116.48805166469376</v>
      </c>
    </row>
    <row r="6428" spans="2:3" x14ac:dyDescent="0.25">
      <c r="B6428" s="257">
        <v>6365</v>
      </c>
      <c r="C6428" s="256">
        <v>50.250659106802871</v>
      </c>
    </row>
    <row r="6429" spans="2:3" x14ac:dyDescent="0.25">
      <c r="B6429" s="257">
        <v>6366</v>
      </c>
      <c r="C6429" s="256">
        <v>141.01661452945996</v>
      </c>
    </row>
    <row r="6430" spans="2:3" x14ac:dyDescent="0.25">
      <c r="B6430" s="257">
        <v>6367</v>
      </c>
      <c r="C6430" s="256">
        <v>118.57881833593974</v>
      </c>
    </row>
    <row r="6431" spans="2:3" x14ac:dyDescent="0.25">
      <c r="B6431" s="257">
        <v>6368</v>
      </c>
      <c r="C6431" s="256">
        <v>83.57632420112634</v>
      </c>
    </row>
    <row r="6432" spans="2:3" x14ac:dyDescent="0.25">
      <c r="B6432" s="257">
        <v>6369</v>
      </c>
      <c r="C6432" s="256">
        <v>139.64814910617264</v>
      </c>
    </row>
    <row r="6433" spans="2:3" x14ac:dyDescent="0.25">
      <c r="B6433" s="257">
        <v>6370</v>
      </c>
      <c r="C6433" s="256">
        <v>151.46356162067156</v>
      </c>
    </row>
    <row r="6434" spans="2:3" x14ac:dyDescent="0.25">
      <c r="B6434" s="257">
        <v>6371</v>
      </c>
      <c r="C6434" s="256">
        <v>135.12481978432606</v>
      </c>
    </row>
    <row r="6435" spans="2:3" x14ac:dyDescent="0.25">
      <c r="B6435" s="257">
        <v>6372</v>
      </c>
      <c r="C6435" s="256">
        <v>146.76314249617897</v>
      </c>
    </row>
    <row r="6436" spans="2:3" x14ac:dyDescent="0.25">
      <c r="B6436" s="257">
        <v>6373</v>
      </c>
      <c r="C6436" s="256">
        <v>84.949802859695211</v>
      </c>
    </row>
    <row r="6437" spans="2:3" x14ac:dyDescent="0.25">
      <c r="B6437" s="257">
        <v>6374</v>
      </c>
      <c r="C6437" s="256">
        <v>131.4351180008351</v>
      </c>
    </row>
    <row r="6438" spans="2:3" x14ac:dyDescent="0.25">
      <c r="B6438" s="257">
        <v>6375</v>
      </c>
      <c r="C6438" s="256">
        <v>116.76548498136884</v>
      </c>
    </row>
    <row r="6439" spans="2:3" x14ac:dyDescent="0.25">
      <c r="B6439" s="257">
        <v>6376</v>
      </c>
      <c r="C6439" s="256">
        <v>83.421654515525091</v>
      </c>
    </row>
    <row r="6440" spans="2:3" x14ac:dyDescent="0.25">
      <c r="B6440" s="257">
        <v>6377</v>
      </c>
      <c r="C6440" s="256">
        <v>149.95213527413367</v>
      </c>
    </row>
    <row r="6441" spans="2:3" x14ac:dyDescent="0.25">
      <c r="B6441" s="257">
        <v>6378</v>
      </c>
      <c r="C6441" s="256">
        <v>76.951512276917498</v>
      </c>
    </row>
    <row r="6442" spans="2:3" x14ac:dyDescent="0.25">
      <c r="B6442" s="257">
        <v>6379</v>
      </c>
      <c r="C6442" s="256">
        <v>113.09766538859287</v>
      </c>
    </row>
    <row r="6443" spans="2:3" x14ac:dyDescent="0.25">
      <c r="B6443" s="257">
        <v>6380</v>
      </c>
      <c r="C6443" s="256">
        <v>122.05350430381066</v>
      </c>
    </row>
    <row r="6444" spans="2:3" x14ac:dyDescent="0.25">
      <c r="B6444" s="257">
        <v>6381</v>
      </c>
      <c r="C6444" s="256">
        <v>127.3155988076536</v>
      </c>
    </row>
    <row r="6445" spans="2:3" x14ac:dyDescent="0.25">
      <c r="B6445" s="257">
        <v>6382</v>
      </c>
      <c r="C6445" s="256">
        <v>128.8326766775867</v>
      </c>
    </row>
    <row r="6446" spans="2:3" x14ac:dyDescent="0.25">
      <c r="B6446" s="257">
        <v>6383</v>
      </c>
      <c r="C6446" s="256">
        <v>129.19066610102769</v>
      </c>
    </row>
    <row r="6447" spans="2:3" x14ac:dyDescent="0.25">
      <c r="B6447" s="257">
        <v>6384</v>
      </c>
      <c r="C6447" s="256">
        <v>105.66959878124703</v>
      </c>
    </row>
    <row r="6448" spans="2:3" x14ac:dyDescent="0.25">
      <c r="B6448" s="257">
        <v>6385</v>
      </c>
      <c r="C6448" s="256">
        <v>107.61547174397255</v>
      </c>
    </row>
    <row r="6449" spans="2:3" x14ac:dyDescent="0.25">
      <c r="B6449" s="257">
        <v>6386</v>
      </c>
      <c r="C6449" s="256">
        <v>156.08130133369178</v>
      </c>
    </row>
    <row r="6450" spans="2:3" x14ac:dyDescent="0.25">
      <c r="B6450" s="257">
        <v>6387</v>
      </c>
      <c r="C6450" s="256">
        <v>156.08601024490378</v>
      </c>
    </row>
    <row r="6451" spans="2:3" x14ac:dyDescent="0.25">
      <c r="B6451" s="257">
        <v>6388</v>
      </c>
      <c r="C6451" s="256">
        <v>128.48603628917937</v>
      </c>
    </row>
    <row r="6452" spans="2:3" x14ac:dyDescent="0.25">
      <c r="B6452" s="257">
        <v>6389</v>
      </c>
      <c r="C6452" s="256">
        <v>94.066367270942607</v>
      </c>
    </row>
    <row r="6453" spans="2:3" x14ac:dyDescent="0.25">
      <c r="B6453" s="257">
        <v>6390</v>
      </c>
      <c r="C6453" s="256">
        <v>127.96241019337457</v>
      </c>
    </row>
    <row r="6454" spans="2:3" x14ac:dyDescent="0.25">
      <c r="B6454" s="257">
        <v>6391</v>
      </c>
      <c r="C6454" s="256">
        <v>119.10253096913935</v>
      </c>
    </row>
    <row r="6455" spans="2:3" x14ac:dyDescent="0.25">
      <c r="B6455" s="257">
        <v>6392</v>
      </c>
      <c r="C6455" s="256">
        <v>152.426438234751</v>
      </c>
    </row>
    <row r="6456" spans="2:3" x14ac:dyDescent="0.25">
      <c r="B6456" s="257">
        <v>6393</v>
      </c>
      <c r="C6456" s="256">
        <v>98.158815913046752</v>
      </c>
    </row>
    <row r="6457" spans="2:3" x14ac:dyDescent="0.25">
      <c r="B6457" s="257">
        <v>6394</v>
      </c>
      <c r="C6457" s="256">
        <v>142.91820642255723</v>
      </c>
    </row>
    <row r="6458" spans="2:3" x14ac:dyDescent="0.25">
      <c r="B6458" s="257">
        <v>6395</v>
      </c>
      <c r="C6458" s="256">
        <v>130.33917447677112</v>
      </c>
    </row>
    <row r="6459" spans="2:3" x14ac:dyDescent="0.25">
      <c r="B6459" s="257">
        <v>6396</v>
      </c>
      <c r="C6459" s="256">
        <v>99.337183680613933</v>
      </c>
    </row>
    <row r="6460" spans="2:3" x14ac:dyDescent="0.25">
      <c r="B6460" s="257">
        <v>6397</v>
      </c>
      <c r="C6460" s="256">
        <v>130.83730681213339</v>
      </c>
    </row>
    <row r="6461" spans="2:3" x14ac:dyDescent="0.25">
      <c r="B6461" s="257">
        <v>6398</v>
      </c>
      <c r="C6461" s="256">
        <v>107.42491059362624</v>
      </c>
    </row>
    <row r="6462" spans="2:3" x14ac:dyDescent="0.25">
      <c r="B6462" s="257">
        <v>6399</v>
      </c>
      <c r="C6462" s="256">
        <v>130.99602034336328</v>
      </c>
    </row>
    <row r="6463" spans="2:3" x14ac:dyDescent="0.25">
      <c r="B6463" s="257">
        <v>6400</v>
      </c>
      <c r="C6463" s="256">
        <v>128.45301347013691</v>
      </c>
    </row>
    <row r="6464" spans="2:3" x14ac:dyDescent="0.25">
      <c r="B6464" s="257">
        <v>6401</v>
      </c>
      <c r="C6464" s="256">
        <v>83.282834545212125</v>
      </c>
    </row>
    <row r="6465" spans="2:3" x14ac:dyDescent="0.25">
      <c r="B6465" s="257">
        <v>6402</v>
      </c>
      <c r="C6465" s="256">
        <v>136.0569398153535</v>
      </c>
    </row>
    <row r="6466" spans="2:3" x14ac:dyDescent="0.25">
      <c r="B6466" s="257">
        <v>6403</v>
      </c>
      <c r="C6466" s="256">
        <v>104.09325747730803</v>
      </c>
    </row>
    <row r="6467" spans="2:3" x14ac:dyDescent="0.25">
      <c r="B6467" s="257">
        <v>6404</v>
      </c>
      <c r="C6467" s="256">
        <v>132.47625763865472</v>
      </c>
    </row>
    <row r="6468" spans="2:3" x14ac:dyDescent="0.25">
      <c r="B6468" s="257">
        <v>6405</v>
      </c>
      <c r="C6468" s="256">
        <v>133.79802453531266</v>
      </c>
    </row>
    <row r="6469" spans="2:3" x14ac:dyDescent="0.25">
      <c r="B6469" s="257">
        <v>6406</v>
      </c>
      <c r="C6469" s="256">
        <v>76.583197378250418</v>
      </c>
    </row>
    <row r="6470" spans="2:3" x14ac:dyDescent="0.25">
      <c r="B6470" s="257">
        <v>6407</v>
      </c>
      <c r="C6470" s="256">
        <v>79.996804815651203</v>
      </c>
    </row>
    <row r="6471" spans="2:3" x14ac:dyDescent="0.25">
      <c r="B6471" s="257">
        <v>6408</v>
      </c>
      <c r="C6471" s="256">
        <v>114.26736268915523</v>
      </c>
    </row>
    <row r="6472" spans="2:3" x14ac:dyDescent="0.25">
      <c r="B6472" s="257">
        <v>6409</v>
      </c>
      <c r="C6472" s="256">
        <v>98.976332003764696</v>
      </c>
    </row>
    <row r="6473" spans="2:3" x14ac:dyDescent="0.25">
      <c r="B6473" s="257">
        <v>6410</v>
      </c>
      <c r="C6473" s="256">
        <v>95.493253841023815</v>
      </c>
    </row>
    <row r="6474" spans="2:3" x14ac:dyDescent="0.25">
      <c r="B6474" s="257">
        <v>6411</v>
      </c>
      <c r="C6474" s="256">
        <v>138.15152011465065</v>
      </c>
    </row>
    <row r="6475" spans="2:3" x14ac:dyDescent="0.25">
      <c r="B6475" s="257">
        <v>6412</v>
      </c>
      <c r="C6475" s="256">
        <v>143.03605193876612</v>
      </c>
    </row>
    <row r="6476" spans="2:3" x14ac:dyDescent="0.25">
      <c r="B6476" s="257">
        <v>6413</v>
      </c>
      <c r="C6476" s="256">
        <v>97.988559684006688</v>
      </c>
    </row>
    <row r="6477" spans="2:3" x14ac:dyDescent="0.25">
      <c r="B6477" s="257">
        <v>6414</v>
      </c>
      <c r="C6477" s="256">
        <v>99.815721097801401</v>
      </c>
    </row>
    <row r="6478" spans="2:3" x14ac:dyDescent="0.25">
      <c r="B6478" s="257">
        <v>6415</v>
      </c>
      <c r="C6478" s="256">
        <v>78.502880698443491</v>
      </c>
    </row>
    <row r="6479" spans="2:3" x14ac:dyDescent="0.25">
      <c r="B6479" s="257">
        <v>6416</v>
      </c>
      <c r="C6479" s="256">
        <v>105.6908472254123</v>
      </c>
    </row>
    <row r="6480" spans="2:3" x14ac:dyDescent="0.25">
      <c r="B6480" s="257">
        <v>6417</v>
      </c>
      <c r="C6480" s="256">
        <v>138.17224918981117</v>
      </c>
    </row>
    <row r="6481" spans="2:3" x14ac:dyDescent="0.25">
      <c r="B6481" s="257">
        <v>6418</v>
      </c>
      <c r="C6481" s="256">
        <v>138.64301653571084</v>
      </c>
    </row>
    <row r="6482" spans="2:3" x14ac:dyDescent="0.25">
      <c r="B6482" s="257">
        <v>6419</v>
      </c>
      <c r="C6482" s="256">
        <v>120.80064679834581</v>
      </c>
    </row>
    <row r="6483" spans="2:3" x14ac:dyDescent="0.25">
      <c r="B6483" s="257">
        <v>6420</v>
      </c>
      <c r="C6483" s="256">
        <v>134.20096928963707</v>
      </c>
    </row>
    <row r="6484" spans="2:3" x14ac:dyDescent="0.25">
      <c r="B6484" s="257">
        <v>6421</v>
      </c>
      <c r="C6484" s="256">
        <v>124.50403111197701</v>
      </c>
    </row>
    <row r="6485" spans="2:3" x14ac:dyDescent="0.25">
      <c r="B6485" s="257">
        <v>6422</v>
      </c>
      <c r="C6485" s="256">
        <v>102.15161786818203</v>
      </c>
    </row>
    <row r="6486" spans="2:3" x14ac:dyDescent="0.25">
      <c r="B6486" s="257">
        <v>6423</v>
      </c>
      <c r="C6486" s="256">
        <v>118.99578045911329</v>
      </c>
    </row>
    <row r="6487" spans="2:3" x14ac:dyDescent="0.25">
      <c r="B6487" s="257">
        <v>6424</v>
      </c>
      <c r="C6487" s="256">
        <v>109.17381433682381</v>
      </c>
    </row>
    <row r="6488" spans="2:3" x14ac:dyDescent="0.25">
      <c r="B6488" s="257">
        <v>6425</v>
      </c>
      <c r="C6488" s="256">
        <v>160.62678102448976</v>
      </c>
    </row>
    <row r="6489" spans="2:3" x14ac:dyDescent="0.25">
      <c r="B6489" s="257">
        <v>6426</v>
      </c>
      <c r="C6489" s="256">
        <v>122.98829206573149</v>
      </c>
    </row>
    <row r="6490" spans="2:3" x14ac:dyDescent="0.25">
      <c r="B6490" s="257">
        <v>6427</v>
      </c>
      <c r="C6490" s="256">
        <v>122.42128319726582</v>
      </c>
    </row>
    <row r="6491" spans="2:3" x14ac:dyDescent="0.25">
      <c r="B6491" s="257">
        <v>6428</v>
      </c>
      <c r="C6491" s="256">
        <v>103.77466136834161</v>
      </c>
    </row>
    <row r="6492" spans="2:3" x14ac:dyDescent="0.25">
      <c r="B6492" s="257">
        <v>6429</v>
      </c>
      <c r="C6492" s="256">
        <v>89.431087123234988</v>
      </c>
    </row>
    <row r="6493" spans="2:3" x14ac:dyDescent="0.25">
      <c r="B6493" s="257">
        <v>6430</v>
      </c>
      <c r="C6493" s="256">
        <v>112.77076769390194</v>
      </c>
    </row>
    <row r="6494" spans="2:3" x14ac:dyDescent="0.25">
      <c r="B6494" s="257">
        <v>6431</v>
      </c>
      <c r="C6494" s="256">
        <v>134.71682231766758</v>
      </c>
    </row>
    <row r="6495" spans="2:3" x14ac:dyDescent="0.25">
      <c r="B6495" s="257">
        <v>6432</v>
      </c>
      <c r="C6495" s="256">
        <v>106.51411362970414</v>
      </c>
    </row>
    <row r="6496" spans="2:3" x14ac:dyDescent="0.25">
      <c r="B6496" s="257">
        <v>6433</v>
      </c>
      <c r="C6496" s="256">
        <v>136.97067372943286</v>
      </c>
    </row>
    <row r="6497" spans="2:3" x14ac:dyDescent="0.25">
      <c r="B6497" s="257">
        <v>6434</v>
      </c>
      <c r="C6497" s="256">
        <v>126.89999528235909</v>
      </c>
    </row>
    <row r="6498" spans="2:3" x14ac:dyDescent="0.25">
      <c r="B6498" s="257">
        <v>6435</v>
      </c>
      <c r="C6498" s="256">
        <v>71.390415271622871</v>
      </c>
    </row>
    <row r="6499" spans="2:3" x14ac:dyDescent="0.25">
      <c r="B6499" s="257">
        <v>6436</v>
      </c>
      <c r="C6499" s="256">
        <v>136.59730222352647</v>
      </c>
    </row>
    <row r="6500" spans="2:3" x14ac:dyDescent="0.25">
      <c r="B6500" s="257">
        <v>6437</v>
      </c>
      <c r="C6500" s="256">
        <v>128.7865799424942</v>
      </c>
    </row>
    <row r="6501" spans="2:3" x14ac:dyDescent="0.25">
      <c r="B6501" s="257">
        <v>6438</v>
      </c>
      <c r="C6501" s="256">
        <v>74.005731704793277</v>
      </c>
    </row>
    <row r="6502" spans="2:3" x14ac:dyDescent="0.25">
      <c r="B6502" s="257">
        <v>6439</v>
      </c>
      <c r="C6502" s="256">
        <v>73.329288483366625</v>
      </c>
    </row>
    <row r="6503" spans="2:3" x14ac:dyDescent="0.25">
      <c r="B6503" s="257">
        <v>6440</v>
      </c>
      <c r="C6503" s="256">
        <v>154.36968901659455</v>
      </c>
    </row>
    <row r="6504" spans="2:3" x14ac:dyDescent="0.25">
      <c r="B6504" s="257">
        <v>6441</v>
      </c>
      <c r="C6504" s="256">
        <v>163.45080868692509</v>
      </c>
    </row>
    <row r="6505" spans="2:3" x14ac:dyDescent="0.25">
      <c r="B6505" s="257">
        <v>6442</v>
      </c>
      <c r="C6505" s="256">
        <v>125.4910315532257</v>
      </c>
    </row>
    <row r="6506" spans="2:3" x14ac:dyDescent="0.25">
      <c r="B6506" s="257">
        <v>6443</v>
      </c>
      <c r="C6506" s="256">
        <v>67.575768498066992</v>
      </c>
    </row>
    <row r="6507" spans="2:3" x14ac:dyDescent="0.25">
      <c r="B6507" s="257">
        <v>6444</v>
      </c>
      <c r="C6507" s="256">
        <v>108.3660850644917</v>
      </c>
    </row>
    <row r="6508" spans="2:3" x14ac:dyDescent="0.25">
      <c r="B6508" s="257">
        <v>6445</v>
      </c>
      <c r="C6508" s="256">
        <v>135.25457739629803</v>
      </c>
    </row>
    <row r="6509" spans="2:3" x14ac:dyDescent="0.25">
      <c r="B6509" s="257">
        <v>6446</v>
      </c>
      <c r="C6509" s="256">
        <v>132.20645156858831</v>
      </c>
    </row>
    <row r="6510" spans="2:3" x14ac:dyDescent="0.25">
      <c r="B6510" s="257">
        <v>6447</v>
      </c>
      <c r="C6510" s="256">
        <v>119.6152070917329</v>
      </c>
    </row>
    <row r="6511" spans="2:3" x14ac:dyDescent="0.25">
      <c r="B6511" s="257">
        <v>6448</v>
      </c>
      <c r="C6511" s="256">
        <v>102.21648186244097</v>
      </c>
    </row>
    <row r="6512" spans="2:3" x14ac:dyDescent="0.25">
      <c r="B6512" s="257">
        <v>6449</v>
      </c>
      <c r="C6512" s="256">
        <v>120.22064517283647</v>
      </c>
    </row>
    <row r="6513" spans="2:3" x14ac:dyDescent="0.25">
      <c r="B6513" s="257">
        <v>6450</v>
      </c>
      <c r="C6513" s="256">
        <v>174.2797043083967</v>
      </c>
    </row>
    <row r="6514" spans="2:3" x14ac:dyDescent="0.25">
      <c r="B6514" s="257">
        <v>6451</v>
      </c>
      <c r="C6514" s="256">
        <v>164.41475539062594</v>
      </c>
    </row>
    <row r="6515" spans="2:3" x14ac:dyDescent="0.25">
      <c r="B6515" s="257">
        <v>6452</v>
      </c>
      <c r="C6515" s="256">
        <v>135.98512172003316</v>
      </c>
    </row>
    <row r="6516" spans="2:3" x14ac:dyDescent="0.25">
      <c r="B6516" s="257">
        <v>6453</v>
      </c>
      <c r="C6516" s="256">
        <v>105.76312936603215</v>
      </c>
    </row>
    <row r="6517" spans="2:3" x14ac:dyDescent="0.25">
      <c r="B6517" s="257">
        <v>6454</v>
      </c>
      <c r="C6517" s="256">
        <v>109.10823638509571</v>
      </c>
    </row>
    <row r="6518" spans="2:3" x14ac:dyDescent="0.25">
      <c r="B6518" s="257">
        <v>6455</v>
      </c>
      <c r="C6518" s="256">
        <v>113.64159790047056</v>
      </c>
    </row>
    <row r="6519" spans="2:3" x14ac:dyDescent="0.25">
      <c r="B6519" s="257">
        <v>6456</v>
      </c>
      <c r="C6519" s="256">
        <v>70.236297495239427</v>
      </c>
    </row>
    <row r="6520" spans="2:3" x14ac:dyDescent="0.25">
      <c r="B6520" s="257">
        <v>6457</v>
      </c>
      <c r="C6520" s="256">
        <v>75.921988058369777</v>
      </c>
    </row>
    <row r="6521" spans="2:3" x14ac:dyDescent="0.25">
      <c r="B6521" s="257">
        <v>6458</v>
      </c>
      <c r="C6521" s="256">
        <v>119.315461006527</v>
      </c>
    </row>
    <row r="6522" spans="2:3" x14ac:dyDescent="0.25">
      <c r="B6522" s="257">
        <v>6459</v>
      </c>
      <c r="C6522" s="256">
        <v>117.5076744467999</v>
      </c>
    </row>
    <row r="6523" spans="2:3" x14ac:dyDescent="0.25">
      <c r="B6523" s="257">
        <v>6460</v>
      </c>
      <c r="C6523" s="256">
        <v>104.01216874956626</v>
      </c>
    </row>
    <row r="6524" spans="2:3" x14ac:dyDescent="0.25">
      <c r="B6524" s="257">
        <v>6461</v>
      </c>
      <c r="C6524" s="256">
        <v>106.75984021232779</v>
      </c>
    </row>
    <row r="6525" spans="2:3" x14ac:dyDescent="0.25">
      <c r="B6525" s="257">
        <v>6462</v>
      </c>
      <c r="C6525" s="256">
        <v>150.7722232133506</v>
      </c>
    </row>
    <row r="6526" spans="2:3" x14ac:dyDescent="0.25">
      <c r="B6526" s="257">
        <v>6463</v>
      </c>
      <c r="C6526" s="256">
        <v>101.59343793538355</v>
      </c>
    </row>
    <row r="6527" spans="2:3" x14ac:dyDescent="0.25">
      <c r="B6527" s="257">
        <v>6464</v>
      </c>
      <c r="C6527" s="256">
        <v>117.25416278296451</v>
      </c>
    </row>
    <row r="6528" spans="2:3" x14ac:dyDescent="0.25">
      <c r="B6528" s="257">
        <v>6465</v>
      </c>
      <c r="C6528" s="256">
        <v>111.62395285831113</v>
      </c>
    </row>
    <row r="6529" spans="2:3" x14ac:dyDescent="0.25">
      <c r="B6529" s="257">
        <v>6466</v>
      </c>
      <c r="C6529" s="256">
        <v>144.62485337695733</v>
      </c>
    </row>
    <row r="6530" spans="2:3" x14ac:dyDescent="0.25">
      <c r="B6530" s="257">
        <v>6467</v>
      </c>
      <c r="C6530" s="256">
        <v>100.27442165052331</v>
      </c>
    </row>
    <row r="6531" spans="2:3" x14ac:dyDescent="0.25">
      <c r="B6531" s="257">
        <v>6468</v>
      </c>
      <c r="C6531" s="256">
        <v>89.419164117405302</v>
      </c>
    </row>
    <row r="6532" spans="2:3" x14ac:dyDescent="0.25">
      <c r="B6532" s="257">
        <v>6469</v>
      </c>
      <c r="C6532" s="256">
        <v>132.99406046489139</v>
      </c>
    </row>
    <row r="6533" spans="2:3" x14ac:dyDescent="0.25">
      <c r="B6533" s="257">
        <v>6470</v>
      </c>
      <c r="C6533" s="256">
        <v>150.75407671930387</v>
      </c>
    </row>
    <row r="6534" spans="2:3" x14ac:dyDescent="0.25">
      <c r="B6534" s="257">
        <v>6471</v>
      </c>
      <c r="C6534" s="256">
        <v>104.51719815871213</v>
      </c>
    </row>
    <row r="6535" spans="2:3" x14ac:dyDescent="0.25">
      <c r="B6535" s="257">
        <v>6472</v>
      </c>
      <c r="C6535" s="256">
        <v>107.01892808746673</v>
      </c>
    </row>
    <row r="6536" spans="2:3" x14ac:dyDescent="0.25">
      <c r="B6536" s="257">
        <v>6473</v>
      </c>
      <c r="C6536" s="256">
        <v>147.46336530604913</v>
      </c>
    </row>
    <row r="6537" spans="2:3" x14ac:dyDescent="0.25">
      <c r="B6537" s="257">
        <v>6474</v>
      </c>
      <c r="C6537" s="256">
        <v>68.740231505311016</v>
      </c>
    </row>
    <row r="6538" spans="2:3" x14ac:dyDescent="0.25">
      <c r="B6538" s="257">
        <v>6475</v>
      </c>
      <c r="C6538" s="256">
        <v>143.32708582246732</v>
      </c>
    </row>
    <row r="6539" spans="2:3" x14ac:dyDescent="0.25">
      <c r="B6539" s="257">
        <v>6476</v>
      </c>
      <c r="C6539" s="256">
        <v>99.452657290911148</v>
      </c>
    </row>
    <row r="6540" spans="2:3" x14ac:dyDescent="0.25">
      <c r="B6540" s="257">
        <v>6477</v>
      </c>
      <c r="C6540" s="256">
        <v>164.62033016670551</v>
      </c>
    </row>
    <row r="6541" spans="2:3" x14ac:dyDescent="0.25">
      <c r="B6541" s="257">
        <v>6478</v>
      </c>
      <c r="C6541" s="256">
        <v>134.82909341797026</v>
      </c>
    </row>
    <row r="6542" spans="2:3" x14ac:dyDescent="0.25">
      <c r="B6542" s="257">
        <v>6479</v>
      </c>
      <c r="C6542" s="256">
        <v>80.373211349647136</v>
      </c>
    </row>
    <row r="6543" spans="2:3" x14ac:dyDescent="0.25">
      <c r="B6543" s="257">
        <v>6480</v>
      </c>
      <c r="C6543" s="256">
        <v>121.38921815521275</v>
      </c>
    </row>
    <row r="6544" spans="2:3" x14ac:dyDescent="0.25">
      <c r="B6544" s="257">
        <v>6481</v>
      </c>
      <c r="C6544" s="256">
        <v>67.444748170481574</v>
      </c>
    </row>
    <row r="6545" spans="2:3" x14ac:dyDescent="0.25">
      <c r="B6545" s="257">
        <v>6482</v>
      </c>
      <c r="C6545" s="256">
        <v>156.77600436267934</v>
      </c>
    </row>
    <row r="6546" spans="2:3" x14ac:dyDescent="0.25">
      <c r="B6546" s="257">
        <v>6483</v>
      </c>
      <c r="C6546" s="256">
        <v>142.30278955420351</v>
      </c>
    </row>
    <row r="6547" spans="2:3" x14ac:dyDescent="0.25">
      <c r="B6547" s="257">
        <v>6484</v>
      </c>
      <c r="C6547" s="256">
        <v>142.12117454325292</v>
      </c>
    </row>
    <row r="6548" spans="2:3" x14ac:dyDescent="0.25">
      <c r="B6548" s="257">
        <v>6485</v>
      </c>
      <c r="C6548" s="256">
        <v>158.77358978358876</v>
      </c>
    </row>
    <row r="6549" spans="2:3" x14ac:dyDescent="0.25">
      <c r="B6549" s="257">
        <v>6486</v>
      </c>
      <c r="C6549" s="256">
        <v>77.401798189360079</v>
      </c>
    </row>
    <row r="6550" spans="2:3" x14ac:dyDescent="0.25">
      <c r="B6550" s="257">
        <v>6487</v>
      </c>
      <c r="C6550" s="256">
        <v>145.57190972949758</v>
      </c>
    </row>
    <row r="6551" spans="2:3" x14ac:dyDescent="0.25">
      <c r="B6551" s="257">
        <v>6488</v>
      </c>
      <c r="C6551" s="256">
        <v>118.28519406579892</v>
      </c>
    </row>
    <row r="6552" spans="2:3" x14ac:dyDescent="0.25">
      <c r="B6552" s="257">
        <v>6489</v>
      </c>
      <c r="C6552" s="256">
        <v>81.847901672704467</v>
      </c>
    </row>
    <row r="6553" spans="2:3" x14ac:dyDescent="0.25">
      <c r="B6553" s="257">
        <v>6490</v>
      </c>
      <c r="C6553" s="256">
        <v>73.135202743256229</v>
      </c>
    </row>
    <row r="6554" spans="2:3" x14ac:dyDescent="0.25">
      <c r="B6554" s="257">
        <v>6491</v>
      </c>
      <c r="C6554" s="256">
        <v>102.87133689529722</v>
      </c>
    </row>
    <row r="6555" spans="2:3" x14ac:dyDescent="0.25">
      <c r="B6555" s="257">
        <v>6492</v>
      </c>
      <c r="C6555" s="256">
        <v>96.220583450100477</v>
      </c>
    </row>
    <row r="6556" spans="2:3" x14ac:dyDescent="0.25">
      <c r="B6556" s="257">
        <v>6493</v>
      </c>
      <c r="C6556" s="256">
        <v>131.43383360059829</v>
      </c>
    </row>
    <row r="6557" spans="2:3" x14ac:dyDescent="0.25">
      <c r="B6557" s="257">
        <v>6494</v>
      </c>
      <c r="C6557" s="256">
        <v>134.43116872783804</v>
      </c>
    </row>
    <row r="6558" spans="2:3" x14ac:dyDescent="0.25">
      <c r="B6558" s="257">
        <v>6495</v>
      </c>
      <c r="C6558" s="256">
        <v>154.07359691686122</v>
      </c>
    </row>
    <row r="6559" spans="2:3" x14ac:dyDescent="0.25">
      <c r="B6559" s="257">
        <v>6496</v>
      </c>
      <c r="C6559" s="256">
        <v>118.75073903978894</v>
      </c>
    </row>
    <row r="6560" spans="2:3" x14ac:dyDescent="0.25">
      <c r="B6560" s="257">
        <v>6497</v>
      </c>
      <c r="C6560" s="256">
        <v>73.744396686877622</v>
      </c>
    </row>
    <row r="6561" spans="2:3" x14ac:dyDescent="0.25">
      <c r="B6561" s="257">
        <v>6498</v>
      </c>
      <c r="C6561" s="256">
        <v>137.25394700023085</v>
      </c>
    </row>
    <row r="6562" spans="2:3" x14ac:dyDescent="0.25">
      <c r="B6562" s="257">
        <v>6499</v>
      </c>
      <c r="C6562" s="256">
        <v>145.37474334641013</v>
      </c>
    </row>
    <row r="6563" spans="2:3" x14ac:dyDescent="0.25">
      <c r="B6563" s="257">
        <v>6500</v>
      </c>
      <c r="C6563" s="256">
        <v>152.50355558946796</v>
      </c>
    </row>
    <row r="6564" spans="2:3" x14ac:dyDescent="0.25">
      <c r="B6564" s="257">
        <v>6501</v>
      </c>
      <c r="C6564" s="256">
        <v>178.78569069896471</v>
      </c>
    </row>
    <row r="6565" spans="2:3" x14ac:dyDescent="0.25">
      <c r="B6565" s="257">
        <v>6502</v>
      </c>
      <c r="C6565" s="256">
        <v>120.71373267900242</v>
      </c>
    </row>
    <row r="6566" spans="2:3" x14ac:dyDescent="0.25">
      <c r="B6566" s="257">
        <v>6503</v>
      </c>
      <c r="C6566" s="256">
        <v>78.707583769867981</v>
      </c>
    </row>
    <row r="6567" spans="2:3" x14ac:dyDescent="0.25">
      <c r="B6567" s="257">
        <v>6504</v>
      </c>
      <c r="C6567" s="256">
        <v>204.30247212346546</v>
      </c>
    </row>
    <row r="6568" spans="2:3" x14ac:dyDescent="0.25">
      <c r="B6568" s="257">
        <v>6505</v>
      </c>
      <c r="C6568" s="256">
        <v>90.476037226322234</v>
      </c>
    </row>
    <row r="6569" spans="2:3" x14ac:dyDescent="0.25">
      <c r="B6569" s="257">
        <v>6506</v>
      </c>
      <c r="C6569" s="256">
        <v>122.47032000299369</v>
      </c>
    </row>
    <row r="6570" spans="2:3" x14ac:dyDescent="0.25">
      <c r="B6570" s="257">
        <v>6507</v>
      </c>
      <c r="C6570" s="256">
        <v>91.685870824350346</v>
      </c>
    </row>
    <row r="6571" spans="2:3" x14ac:dyDescent="0.25">
      <c r="B6571" s="257">
        <v>6508</v>
      </c>
      <c r="C6571" s="256">
        <v>150.36928737527921</v>
      </c>
    </row>
    <row r="6572" spans="2:3" x14ac:dyDescent="0.25">
      <c r="B6572" s="257">
        <v>6509</v>
      </c>
      <c r="C6572" s="256">
        <v>152.94200401239272</v>
      </c>
    </row>
    <row r="6573" spans="2:3" x14ac:dyDescent="0.25">
      <c r="B6573" s="257">
        <v>6510</v>
      </c>
      <c r="C6573" s="256">
        <v>113.43005622639382</v>
      </c>
    </row>
    <row r="6574" spans="2:3" x14ac:dyDescent="0.25">
      <c r="B6574" s="257">
        <v>6511</v>
      </c>
      <c r="C6574" s="256">
        <v>128.06750552163754</v>
      </c>
    </row>
    <row r="6575" spans="2:3" x14ac:dyDescent="0.25">
      <c r="B6575" s="257">
        <v>6512</v>
      </c>
      <c r="C6575" s="256">
        <v>161.38882861670547</v>
      </c>
    </row>
    <row r="6576" spans="2:3" x14ac:dyDescent="0.25">
      <c r="B6576" s="257">
        <v>6513</v>
      </c>
      <c r="C6576" s="256">
        <v>150.78399341061359</v>
      </c>
    </row>
    <row r="6577" spans="2:3" x14ac:dyDescent="0.25">
      <c r="B6577" s="257">
        <v>6514</v>
      </c>
      <c r="C6577" s="256">
        <v>120.04786517654311</v>
      </c>
    </row>
    <row r="6578" spans="2:3" x14ac:dyDescent="0.25">
      <c r="B6578" s="257">
        <v>6515</v>
      </c>
      <c r="C6578" s="256">
        <v>120.43253060349961</v>
      </c>
    </row>
    <row r="6579" spans="2:3" x14ac:dyDescent="0.25">
      <c r="B6579" s="257">
        <v>6516</v>
      </c>
      <c r="C6579" s="256">
        <v>125.86541371767134</v>
      </c>
    </row>
    <row r="6580" spans="2:3" x14ac:dyDescent="0.25">
      <c r="B6580" s="257">
        <v>6517</v>
      </c>
      <c r="C6580" s="256">
        <v>127.66318531426863</v>
      </c>
    </row>
    <row r="6581" spans="2:3" x14ac:dyDescent="0.25">
      <c r="B6581" s="257">
        <v>6518</v>
      </c>
      <c r="C6581" s="256">
        <v>99.55563537003033</v>
      </c>
    </row>
    <row r="6582" spans="2:3" x14ac:dyDescent="0.25">
      <c r="B6582" s="257">
        <v>6519</v>
      </c>
      <c r="C6582" s="256">
        <v>112.285959497427</v>
      </c>
    </row>
    <row r="6583" spans="2:3" x14ac:dyDescent="0.25">
      <c r="B6583" s="257">
        <v>6520</v>
      </c>
      <c r="C6583" s="256">
        <v>159.34024922301097</v>
      </c>
    </row>
    <row r="6584" spans="2:3" x14ac:dyDescent="0.25">
      <c r="B6584" s="257">
        <v>6521</v>
      </c>
      <c r="C6584" s="256">
        <v>97.949185076824094</v>
      </c>
    </row>
    <row r="6585" spans="2:3" x14ac:dyDescent="0.25">
      <c r="B6585" s="257">
        <v>6522</v>
      </c>
      <c r="C6585" s="256">
        <v>126.87174713059623</v>
      </c>
    </row>
    <row r="6586" spans="2:3" x14ac:dyDescent="0.25">
      <c r="B6586" s="257">
        <v>6523</v>
      </c>
      <c r="C6586" s="256">
        <v>127.43314576485689</v>
      </c>
    </row>
    <row r="6587" spans="2:3" x14ac:dyDescent="0.25">
      <c r="B6587" s="257">
        <v>6524</v>
      </c>
      <c r="C6587" s="256">
        <v>86.581991473348438</v>
      </c>
    </row>
    <row r="6588" spans="2:3" x14ac:dyDescent="0.25">
      <c r="B6588" s="257">
        <v>6525</v>
      </c>
      <c r="C6588" s="256">
        <v>95.919396270609866</v>
      </c>
    </row>
    <row r="6589" spans="2:3" x14ac:dyDescent="0.25">
      <c r="B6589" s="257">
        <v>6526</v>
      </c>
      <c r="C6589" s="256">
        <v>130.66698962213246</v>
      </c>
    </row>
    <row r="6590" spans="2:3" x14ac:dyDescent="0.25">
      <c r="B6590" s="257">
        <v>6527</v>
      </c>
      <c r="C6590" s="256">
        <v>133.15729675636652</v>
      </c>
    </row>
    <row r="6591" spans="2:3" x14ac:dyDescent="0.25">
      <c r="B6591" s="257">
        <v>6528</v>
      </c>
      <c r="C6591" s="256">
        <v>131.76215126069414</v>
      </c>
    </row>
    <row r="6592" spans="2:3" x14ac:dyDescent="0.25">
      <c r="B6592" s="257">
        <v>6529</v>
      </c>
      <c r="C6592" s="256">
        <v>139.51822521320221</v>
      </c>
    </row>
    <row r="6593" spans="2:3" x14ac:dyDescent="0.25">
      <c r="B6593" s="257">
        <v>6530</v>
      </c>
      <c r="C6593" s="256">
        <v>120.5403953682022</v>
      </c>
    </row>
    <row r="6594" spans="2:3" x14ac:dyDescent="0.25">
      <c r="B6594" s="257">
        <v>6531</v>
      </c>
      <c r="C6594" s="256">
        <v>142.60921399404143</v>
      </c>
    </row>
    <row r="6595" spans="2:3" x14ac:dyDescent="0.25">
      <c r="B6595" s="257">
        <v>6532</v>
      </c>
      <c r="C6595" s="256">
        <v>118.68776546186166</v>
      </c>
    </row>
    <row r="6596" spans="2:3" x14ac:dyDescent="0.25">
      <c r="B6596" s="257">
        <v>6533</v>
      </c>
      <c r="C6596" s="256">
        <v>95.772939885230159</v>
      </c>
    </row>
    <row r="6597" spans="2:3" x14ac:dyDescent="0.25">
      <c r="B6597" s="257">
        <v>6534</v>
      </c>
      <c r="C6597" s="256">
        <v>138.85141247704385</v>
      </c>
    </row>
    <row r="6598" spans="2:3" x14ac:dyDescent="0.25">
      <c r="B6598" s="257">
        <v>6535</v>
      </c>
      <c r="C6598" s="256">
        <v>164.66389516794311</v>
      </c>
    </row>
    <row r="6599" spans="2:3" x14ac:dyDescent="0.25">
      <c r="B6599" s="257">
        <v>6536</v>
      </c>
      <c r="C6599" s="256">
        <v>125.00441837553385</v>
      </c>
    </row>
    <row r="6600" spans="2:3" x14ac:dyDescent="0.25">
      <c r="B6600" s="257">
        <v>6537</v>
      </c>
      <c r="C6600" s="256">
        <v>99.026489146918877</v>
      </c>
    </row>
    <row r="6601" spans="2:3" x14ac:dyDescent="0.25">
      <c r="B6601" s="257">
        <v>6538</v>
      </c>
      <c r="C6601" s="256">
        <v>115.45201722122384</v>
      </c>
    </row>
    <row r="6602" spans="2:3" x14ac:dyDescent="0.25">
      <c r="B6602" s="257">
        <v>6539</v>
      </c>
      <c r="C6602" s="256">
        <v>152.78364649347731</v>
      </c>
    </row>
    <row r="6603" spans="2:3" x14ac:dyDescent="0.25">
      <c r="B6603" s="257">
        <v>6540</v>
      </c>
      <c r="C6603" s="256">
        <v>132.44926698799424</v>
      </c>
    </row>
    <row r="6604" spans="2:3" x14ac:dyDescent="0.25">
      <c r="B6604" s="257">
        <v>6541</v>
      </c>
      <c r="C6604" s="256">
        <v>135.67273297995203</v>
      </c>
    </row>
    <row r="6605" spans="2:3" x14ac:dyDescent="0.25">
      <c r="B6605" s="257">
        <v>6542</v>
      </c>
      <c r="C6605" s="256">
        <v>120.63578675337715</v>
      </c>
    </row>
    <row r="6606" spans="2:3" x14ac:dyDescent="0.25">
      <c r="B6606" s="257">
        <v>6543</v>
      </c>
      <c r="C6606" s="256">
        <v>81.763365327473963</v>
      </c>
    </row>
    <row r="6607" spans="2:3" x14ac:dyDescent="0.25">
      <c r="B6607" s="257">
        <v>6544</v>
      </c>
      <c r="C6607" s="256">
        <v>72.477855864818835</v>
      </c>
    </row>
    <row r="6608" spans="2:3" x14ac:dyDescent="0.25">
      <c r="B6608" s="257">
        <v>6545</v>
      </c>
      <c r="C6608" s="256">
        <v>106.81833036213678</v>
      </c>
    </row>
    <row r="6609" spans="2:3" x14ac:dyDescent="0.25">
      <c r="B6609" s="257">
        <v>6546</v>
      </c>
      <c r="C6609" s="256">
        <v>149.3376986861656</v>
      </c>
    </row>
    <row r="6610" spans="2:3" x14ac:dyDescent="0.25">
      <c r="B6610" s="257">
        <v>6547</v>
      </c>
      <c r="C6610" s="256">
        <v>144.09244768243889</v>
      </c>
    </row>
    <row r="6611" spans="2:3" x14ac:dyDescent="0.25">
      <c r="B6611" s="257">
        <v>6548</v>
      </c>
      <c r="C6611" s="256">
        <v>93.863213475501595</v>
      </c>
    </row>
    <row r="6612" spans="2:3" x14ac:dyDescent="0.25">
      <c r="B6612" s="257">
        <v>6549</v>
      </c>
      <c r="C6612" s="256">
        <v>97.26966436405435</v>
      </c>
    </row>
    <row r="6613" spans="2:3" x14ac:dyDescent="0.25">
      <c r="B6613" s="257">
        <v>6550</v>
      </c>
      <c r="C6613" s="256">
        <v>162.45304239914</v>
      </c>
    </row>
    <row r="6614" spans="2:3" x14ac:dyDescent="0.25">
      <c r="B6614" s="257">
        <v>6551</v>
      </c>
      <c r="C6614" s="256">
        <v>114.67813825943146</v>
      </c>
    </row>
    <row r="6615" spans="2:3" x14ac:dyDescent="0.25">
      <c r="B6615" s="257">
        <v>6552</v>
      </c>
      <c r="C6615" s="256">
        <v>90.13087837318389</v>
      </c>
    </row>
    <row r="6616" spans="2:3" x14ac:dyDescent="0.25">
      <c r="B6616" s="257">
        <v>6553</v>
      </c>
      <c r="C6616" s="256">
        <v>42.741075487588901</v>
      </c>
    </row>
    <row r="6617" spans="2:3" x14ac:dyDescent="0.25">
      <c r="B6617" s="257">
        <v>6554</v>
      </c>
      <c r="C6617" s="256">
        <v>163.21717647126957</v>
      </c>
    </row>
    <row r="6618" spans="2:3" x14ac:dyDescent="0.25">
      <c r="B6618" s="257">
        <v>6555</v>
      </c>
      <c r="C6618" s="256">
        <v>136.54723509498695</v>
      </c>
    </row>
    <row r="6619" spans="2:3" x14ac:dyDescent="0.25">
      <c r="B6619" s="257">
        <v>6556</v>
      </c>
      <c r="C6619" s="256">
        <v>87.223727564047664</v>
      </c>
    </row>
    <row r="6620" spans="2:3" x14ac:dyDescent="0.25">
      <c r="B6620" s="257">
        <v>6557</v>
      </c>
      <c r="C6620" s="256">
        <v>160.39122108071706</v>
      </c>
    </row>
    <row r="6621" spans="2:3" x14ac:dyDescent="0.25">
      <c r="B6621" s="257">
        <v>6558</v>
      </c>
      <c r="C6621" s="256">
        <v>123.34868104158379</v>
      </c>
    </row>
    <row r="6622" spans="2:3" x14ac:dyDescent="0.25">
      <c r="B6622" s="257">
        <v>6559</v>
      </c>
      <c r="C6622" s="256">
        <v>79.154411854365094</v>
      </c>
    </row>
    <row r="6623" spans="2:3" x14ac:dyDescent="0.25">
      <c r="B6623" s="257">
        <v>6560</v>
      </c>
      <c r="C6623" s="256">
        <v>114.68337896237686</v>
      </c>
    </row>
    <row r="6624" spans="2:3" x14ac:dyDescent="0.25">
      <c r="B6624" s="257">
        <v>6561</v>
      </c>
      <c r="C6624" s="256">
        <v>120.50164257007792</v>
      </c>
    </row>
    <row r="6625" spans="2:3" x14ac:dyDescent="0.25">
      <c r="B6625" s="257">
        <v>6562</v>
      </c>
      <c r="C6625" s="256">
        <v>146.20906585742065</v>
      </c>
    </row>
    <row r="6626" spans="2:3" x14ac:dyDescent="0.25">
      <c r="B6626" s="257">
        <v>6563</v>
      </c>
      <c r="C6626" s="256">
        <v>134.72464063089379</v>
      </c>
    </row>
    <row r="6627" spans="2:3" x14ac:dyDescent="0.25">
      <c r="B6627" s="257">
        <v>6564</v>
      </c>
      <c r="C6627" s="256">
        <v>136.36210585391194</v>
      </c>
    </row>
    <row r="6628" spans="2:3" x14ac:dyDescent="0.25">
      <c r="B6628" s="257">
        <v>6565</v>
      </c>
      <c r="C6628" s="256">
        <v>116.15046156304415</v>
      </c>
    </row>
    <row r="6629" spans="2:3" x14ac:dyDescent="0.25">
      <c r="B6629" s="257">
        <v>6566</v>
      </c>
      <c r="C6629" s="256">
        <v>136.35322413784985</v>
      </c>
    </row>
    <row r="6630" spans="2:3" x14ac:dyDescent="0.25">
      <c r="B6630" s="257">
        <v>6567</v>
      </c>
      <c r="C6630" s="256">
        <v>148.44527398432189</v>
      </c>
    </row>
    <row r="6631" spans="2:3" x14ac:dyDescent="0.25">
      <c r="B6631" s="257">
        <v>6568</v>
      </c>
      <c r="C6631" s="256">
        <v>117.02187661144981</v>
      </c>
    </row>
    <row r="6632" spans="2:3" x14ac:dyDescent="0.25">
      <c r="B6632" s="257">
        <v>6569</v>
      </c>
      <c r="C6632" s="256">
        <v>126.98153183335688</v>
      </c>
    </row>
    <row r="6633" spans="2:3" x14ac:dyDescent="0.25">
      <c r="B6633" s="257">
        <v>6570</v>
      </c>
      <c r="C6633" s="256">
        <v>111.86965746499355</v>
      </c>
    </row>
    <row r="6634" spans="2:3" x14ac:dyDescent="0.25">
      <c r="B6634" s="257">
        <v>6571</v>
      </c>
      <c r="C6634" s="256">
        <v>134.42912428310336</v>
      </c>
    </row>
    <row r="6635" spans="2:3" x14ac:dyDescent="0.25">
      <c r="B6635" s="257">
        <v>6572</v>
      </c>
      <c r="C6635" s="256">
        <v>138.33954378518524</v>
      </c>
    </row>
    <row r="6636" spans="2:3" x14ac:dyDescent="0.25">
      <c r="B6636" s="257">
        <v>6573</v>
      </c>
      <c r="C6636" s="256">
        <v>99.896552384094889</v>
      </c>
    </row>
    <row r="6637" spans="2:3" x14ac:dyDescent="0.25">
      <c r="B6637" s="257">
        <v>6574</v>
      </c>
      <c r="C6637" s="256">
        <v>144.83212969260998</v>
      </c>
    </row>
    <row r="6638" spans="2:3" x14ac:dyDescent="0.25">
      <c r="B6638" s="257">
        <v>6575</v>
      </c>
      <c r="C6638" s="256">
        <v>130.83382273638014</v>
      </c>
    </row>
    <row r="6639" spans="2:3" x14ac:dyDescent="0.25">
      <c r="B6639" s="257">
        <v>6576</v>
      </c>
      <c r="C6639" s="256">
        <v>90.074722465237059</v>
      </c>
    </row>
    <row r="6640" spans="2:3" x14ac:dyDescent="0.25">
      <c r="B6640" s="257">
        <v>6577</v>
      </c>
      <c r="C6640" s="256">
        <v>100.85553893364224</v>
      </c>
    </row>
    <row r="6641" spans="2:3" x14ac:dyDescent="0.25">
      <c r="B6641" s="257">
        <v>6578</v>
      </c>
      <c r="C6641" s="256">
        <v>119.28603136008448</v>
      </c>
    </row>
    <row r="6642" spans="2:3" x14ac:dyDescent="0.25">
      <c r="B6642" s="257">
        <v>6579</v>
      </c>
      <c r="C6642" s="256">
        <v>150.0118884928998</v>
      </c>
    </row>
    <row r="6643" spans="2:3" x14ac:dyDescent="0.25">
      <c r="B6643" s="257">
        <v>6580</v>
      </c>
      <c r="C6643" s="256">
        <v>148.08079900652294</v>
      </c>
    </row>
    <row r="6644" spans="2:3" x14ac:dyDescent="0.25">
      <c r="B6644" s="257">
        <v>6581</v>
      </c>
      <c r="C6644" s="256">
        <v>132.71143704768193</v>
      </c>
    </row>
    <row r="6645" spans="2:3" x14ac:dyDescent="0.25">
      <c r="B6645" s="257">
        <v>6582</v>
      </c>
      <c r="C6645" s="256">
        <v>123.18393598904942</v>
      </c>
    </row>
    <row r="6646" spans="2:3" x14ac:dyDescent="0.25">
      <c r="B6646" s="257">
        <v>6583</v>
      </c>
      <c r="C6646" s="256">
        <v>95.480659665423303</v>
      </c>
    </row>
    <row r="6647" spans="2:3" x14ac:dyDescent="0.25">
      <c r="B6647" s="257">
        <v>6584</v>
      </c>
      <c r="C6647" s="256">
        <v>146.76820616678805</v>
      </c>
    </row>
    <row r="6648" spans="2:3" x14ac:dyDescent="0.25">
      <c r="B6648" s="257">
        <v>6585</v>
      </c>
      <c r="C6648" s="256">
        <v>138.38691164560035</v>
      </c>
    </row>
    <row r="6649" spans="2:3" x14ac:dyDescent="0.25">
      <c r="B6649" s="257">
        <v>6586</v>
      </c>
      <c r="C6649" s="256">
        <v>84.415863360927361</v>
      </c>
    </row>
    <row r="6650" spans="2:3" x14ac:dyDescent="0.25">
      <c r="B6650" s="257">
        <v>6587</v>
      </c>
      <c r="C6650" s="256">
        <v>122.7228147033029</v>
      </c>
    </row>
    <row r="6651" spans="2:3" x14ac:dyDescent="0.25">
      <c r="B6651" s="257">
        <v>6588</v>
      </c>
      <c r="C6651" s="256">
        <v>106.47279999991073</v>
      </c>
    </row>
    <row r="6652" spans="2:3" x14ac:dyDescent="0.25">
      <c r="B6652" s="257">
        <v>6589</v>
      </c>
      <c r="C6652" s="256">
        <v>139.75609724392763</v>
      </c>
    </row>
    <row r="6653" spans="2:3" x14ac:dyDescent="0.25">
      <c r="B6653" s="257">
        <v>6590</v>
      </c>
      <c r="C6653" s="256">
        <v>70.752025090586727</v>
      </c>
    </row>
    <row r="6654" spans="2:3" x14ac:dyDescent="0.25">
      <c r="B6654" s="257">
        <v>6591</v>
      </c>
      <c r="C6654" s="256">
        <v>127.8920170813133</v>
      </c>
    </row>
    <row r="6655" spans="2:3" x14ac:dyDescent="0.25">
      <c r="B6655" s="257">
        <v>6592</v>
      </c>
      <c r="C6655" s="256">
        <v>110.74560337972271</v>
      </c>
    </row>
    <row r="6656" spans="2:3" x14ac:dyDescent="0.25">
      <c r="B6656" s="257">
        <v>6593</v>
      </c>
      <c r="C6656" s="256">
        <v>157.29534757284824</v>
      </c>
    </row>
    <row r="6657" spans="2:3" x14ac:dyDescent="0.25">
      <c r="B6657" s="257">
        <v>6594</v>
      </c>
      <c r="C6657" s="256">
        <v>133.23981433499154</v>
      </c>
    </row>
    <row r="6658" spans="2:3" x14ac:dyDescent="0.25">
      <c r="B6658" s="257">
        <v>6595</v>
      </c>
      <c r="C6658" s="256">
        <v>130.66042807236707</v>
      </c>
    </row>
    <row r="6659" spans="2:3" x14ac:dyDescent="0.25">
      <c r="B6659" s="257">
        <v>6596</v>
      </c>
      <c r="C6659" s="256">
        <v>132.67272076322757</v>
      </c>
    </row>
    <row r="6660" spans="2:3" x14ac:dyDescent="0.25">
      <c r="B6660" s="257">
        <v>6597</v>
      </c>
      <c r="C6660" s="256">
        <v>137.74927338268643</v>
      </c>
    </row>
    <row r="6661" spans="2:3" x14ac:dyDescent="0.25">
      <c r="B6661" s="257">
        <v>6598</v>
      </c>
      <c r="C6661" s="256">
        <v>144.29765426731095</v>
      </c>
    </row>
    <row r="6662" spans="2:3" x14ac:dyDescent="0.25">
      <c r="B6662" s="257">
        <v>6599</v>
      </c>
      <c r="C6662" s="256">
        <v>134.10998922499542</v>
      </c>
    </row>
    <row r="6663" spans="2:3" x14ac:dyDescent="0.25">
      <c r="B6663" s="257">
        <v>6600</v>
      </c>
      <c r="C6663" s="256">
        <v>146.22252740561862</v>
      </c>
    </row>
    <row r="6664" spans="2:3" x14ac:dyDescent="0.25">
      <c r="B6664" s="257">
        <v>6601</v>
      </c>
      <c r="C6664" s="256">
        <v>118.37715895011006</v>
      </c>
    </row>
    <row r="6665" spans="2:3" x14ac:dyDescent="0.25">
      <c r="B6665" s="257">
        <v>6602</v>
      </c>
      <c r="C6665" s="256">
        <v>159.58114936322076</v>
      </c>
    </row>
    <row r="6666" spans="2:3" x14ac:dyDescent="0.25">
      <c r="B6666" s="257">
        <v>6603</v>
      </c>
      <c r="C6666" s="256">
        <v>136.18185558124549</v>
      </c>
    </row>
    <row r="6667" spans="2:3" x14ac:dyDescent="0.25">
      <c r="B6667" s="257">
        <v>6604</v>
      </c>
      <c r="C6667" s="256">
        <v>114.5655933959217</v>
      </c>
    </row>
    <row r="6668" spans="2:3" x14ac:dyDescent="0.25">
      <c r="B6668" s="257">
        <v>6605</v>
      </c>
      <c r="C6668" s="256">
        <v>109.56606068764064</v>
      </c>
    </row>
    <row r="6669" spans="2:3" x14ac:dyDescent="0.25">
      <c r="B6669" s="257">
        <v>6606</v>
      </c>
      <c r="C6669" s="256">
        <v>153.59607222982123</v>
      </c>
    </row>
    <row r="6670" spans="2:3" x14ac:dyDescent="0.25">
      <c r="B6670" s="257">
        <v>6607</v>
      </c>
      <c r="C6670" s="256">
        <v>139.24062731673948</v>
      </c>
    </row>
    <row r="6671" spans="2:3" x14ac:dyDescent="0.25">
      <c r="B6671" s="257">
        <v>6608</v>
      </c>
      <c r="C6671" s="256">
        <v>147.66215729869327</v>
      </c>
    </row>
    <row r="6672" spans="2:3" x14ac:dyDescent="0.25">
      <c r="B6672" s="257">
        <v>6609</v>
      </c>
      <c r="C6672" s="256">
        <v>98.030808627452359</v>
      </c>
    </row>
    <row r="6673" spans="2:3" x14ac:dyDescent="0.25">
      <c r="B6673" s="257">
        <v>6610</v>
      </c>
      <c r="C6673" s="256">
        <v>98.897579803713498</v>
      </c>
    </row>
    <row r="6674" spans="2:3" x14ac:dyDescent="0.25">
      <c r="B6674" s="257">
        <v>6611</v>
      </c>
      <c r="C6674" s="256">
        <v>115.97700998175297</v>
      </c>
    </row>
    <row r="6675" spans="2:3" x14ac:dyDescent="0.25">
      <c r="B6675" s="257">
        <v>6612</v>
      </c>
      <c r="C6675" s="256">
        <v>146.0403374586507</v>
      </c>
    </row>
    <row r="6676" spans="2:3" x14ac:dyDescent="0.25">
      <c r="B6676" s="257">
        <v>6613</v>
      </c>
      <c r="C6676" s="256">
        <v>112.35095724337474</v>
      </c>
    </row>
    <row r="6677" spans="2:3" x14ac:dyDescent="0.25">
      <c r="B6677" s="257">
        <v>6614</v>
      </c>
      <c r="C6677" s="256">
        <v>139.96986093686974</v>
      </c>
    </row>
    <row r="6678" spans="2:3" x14ac:dyDescent="0.25">
      <c r="B6678" s="257">
        <v>6615</v>
      </c>
      <c r="C6678" s="256">
        <v>125.29115299453996</v>
      </c>
    </row>
    <row r="6679" spans="2:3" x14ac:dyDescent="0.25">
      <c r="B6679" s="257">
        <v>6616</v>
      </c>
      <c r="C6679" s="256">
        <v>105.41995756260884</v>
      </c>
    </row>
    <row r="6680" spans="2:3" x14ac:dyDescent="0.25">
      <c r="B6680" s="257">
        <v>6617</v>
      </c>
      <c r="C6680" s="256">
        <v>113.78696532680024</v>
      </c>
    </row>
    <row r="6681" spans="2:3" x14ac:dyDescent="0.25">
      <c r="B6681" s="257">
        <v>6618</v>
      </c>
      <c r="C6681" s="256">
        <v>125.19060428257508</v>
      </c>
    </row>
    <row r="6682" spans="2:3" x14ac:dyDescent="0.25">
      <c r="B6682" s="257">
        <v>6619</v>
      </c>
      <c r="C6682" s="256">
        <v>91.830952880211086</v>
      </c>
    </row>
    <row r="6683" spans="2:3" x14ac:dyDescent="0.25">
      <c r="B6683" s="257">
        <v>6620</v>
      </c>
      <c r="C6683" s="256">
        <v>93.139434025483837</v>
      </c>
    </row>
    <row r="6684" spans="2:3" x14ac:dyDescent="0.25">
      <c r="B6684" s="257">
        <v>6621</v>
      </c>
      <c r="C6684" s="256">
        <v>82.462414314263199</v>
      </c>
    </row>
    <row r="6685" spans="2:3" x14ac:dyDescent="0.25">
      <c r="B6685" s="257">
        <v>6622</v>
      </c>
      <c r="C6685" s="256">
        <v>94.056769686718582</v>
      </c>
    </row>
    <row r="6686" spans="2:3" x14ac:dyDescent="0.25">
      <c r="B6686" s="257">
        <v>6623</v>
      </c>
      <c r="C6686" s="256">
        <v>147.74782306676113</v>
      </c>
    </row>
    <row r="6687" spans="2:3" x14ac:dyDescent="0.25">
      <c r="B6687" s="257">
        <v>6624</v>
      </c>
      <c r="C6687" s="256">
        <v>84.487571296897954</v>
      </c>
    </row>
    <row r="6688" spans="2:3" x14ac:dyDescent="0.25">
      <c r="B6688" s="257">
        <v>6625</v>
      </c>
      <c r="C6688" s="256">
        <v>111.39079316326406</v>
      </c>
    </row>
    <row r="6689" spans="2:3" x14ac:dyDescent="0.25">
      <c r="B6689" s="257">
        <v>6626</v>
      </c>
      <c r="C6689" s="256">
        <v>63.950334301075678</v>
      </c>
    </row>
    <row r="6690" spans="2:3" x14ac:dyDescent="0.25">
      <c r="B6690" s="257">
        <v>6627</v>
      </c>
      <c r="C6690" s="256">
        <v>60.770944798717373</v>
      </c>
    </row>
    <row r="6691" spans="2:3" x14ac:dyDescent="0.25">
      <c r="B6691" s="257">
        <v>6628</v>
      </c>
      <c r="C6691" s="256">
        <v>92.182126140183016</v>
      </c>
    </row>
    <row r="6692" spans="2:3" x14ac:dyDescent="0.25">
      <c r="B6692" s="257">
        <v>6629</v>
      </c>
      <c r="C6692" s="256">
        <v>145.0867963753706</v>
      </c>
    </row>
    <row r="6693" spans="2:3" x14ac:dyDescent="0.25">
      <c r="B6693" s="257">
        <v>6630</v>
      </c>
      <c r="C6693" s="256">
        <v>98.069748799347423</v>
      </c>
    </row>
    <row r="6694" spans="2:3" x14ac:dyDescent="0.25">
      <c r="B6694" s="257">
        <v>6631</v>
      </c>
      <c r="C6694" s="256">
        <v>112.86293646867699</v>
      </c>
    </row>
    <row r="6695" spans="2:3" x14ac:dyDescent="0.25">
      <c r="B6695" s="257">
        <v>6632</v>
      </c>
      <c r="C6695" s="256">
        <v>99.689510251491043</v>
      </c>
    </row>
    <row r="6696" spans="2:3" x14ac:dyDescent="0.25">
      <c r="B6696" s="257">
        <v>6633</v>
      </c>
      <c r="C6696" s="256">
        <v>118.39270771037164</v>
      </c>
    </row>
    <row r="6697" spans="2:3" x14ac:dyDescent="0.25">
      <c r="B6697" s="257">
        <v>6634</v>
      </c>
      <c r="C6697" s="256">
        <v>108.3504299353521</v>
      </c>
    </row>
    <row r="6698" spans="2:3" x14ac:dyDescent="0.25">
      <c r="B6698" s="257">
        <v>6635</v>
      </c>
      <c r="C6698" s="256">
        <v>139.34338929603413</v>
      </c>
    </row>
    <row r="6699" spans="2:3" x14ac:dyDescent="0.25">
      <c r="B6699" s="257">
        <v>6636</v>
      </c>
      <c r="C6699" s="256">
        <v>68.787596391630501</v>
      </c>
    </row>
    <row r="6700" spans="2:3" x14ac:dyDescent="0.25">
      <c r="B6700" s="257">
        <v>6637</v>
      </c>
      <c r="C6700" s="256">
        <v>159.22902075403107</v>
      </c>
    </row>
    <row r="6701" spans="2:3" x14ac:dyDescent="0.25">
      <c r="B6701" s="257">
        <v>6638</v>
      </c>
      <c r="C6701" s="256">
        <v>107.67871435856692</v>
      </c>
    </row>
    <row r="6702" spans="2:3" x14ac:dyDescent="0.25">
      <c r="B6702" s="257">
        <v>6639</v>
      </c>
      <c r="C6702" s="256">
        <v>100.74296661866825</v>
      </c>
    </row>
    <row r="6703" spans="2:3" x14ac:dyDescent="0.25">
      <c r="B6703" s="257">
        <v>6640</v>
      </c>
      <c r="C6703" s="256">
        <v>159.04585834209038</v>
      </c>
    </row>
    <row r="6704" spans="2:3" x14ac:dyDescent="0.25">
      <c r="B6704" s="257">
        <v>6641</v>
      </c>
      <c r="C6704" s="256">
        <v>149.32297572260137</v>
      </c>
    </row>
    <row r="6705" spans="2:3" x14ac:dyDescent="0.25">
      <c r="B6705" s="257">
        <v>6642</v>
      </c>
      <c r="C6705" s="256">
        <v>67.705086843578471</v>
      </c>
    </row>
    <row r="6706" spans="2:3" x14ac:dyDescent="0.25">
      <c r="B6706" s="257">
        <v>6643</v>
      </c>
      <c r="C6706" s="256">
        <v>142.05703333177598</v>
      </c>
    </row>
    <row r="6707" spans="2:3" x14ac:dyDescent="0.25">
      <c r="B6707" s="257">
        <v>6644</v>
      </c>
      <c r="C6707" s="256">
        <v>129.20933089667494</v>
      </c>
    </row>
    <row r="6708" spans="2:3" x14ac:dyDescent="0.25">
      <c r="B6708" s="257">
        <v>6645</v>
      </c>
      <c r="C6708" s="256">
        <v>113.24962075020173</v>
      </c>
    </row>
    <row r="6709" spans="2:3" x14ac:dyDescent="0.25">
      <c r="B6709" s="257">
        <v>6646</v>
      </c>
      <c r="C6709" s="256">
        <v>52.962045847910773</v>
      </c>
    </row>
    <row r="6710" spans="2:3" x14ac:dyDescent="0.25">
      <c r="B6710" s="257">
        <v>6647</v>
      </c>
      <c r="C6710" s="256">
        <v>142.87589490379872</v>
      </c>
    </row>
    <row r="6711" spans="2:3" x14ac:dyDescent="0.25">
      <c r="B6711" s="257">
        <v>6648</v>
      </c>
      <c r="C6711" s="256">
        <v>108.99303224014835</v>
      </c>
    </row>
    <row r="6712" spans="2:3" x14ac:dyDescent="0.25">
      <c r="B6712" s="257">
        <v>6649</v>
      </c>
      <c r="C6712" s="256">
        <v>112.26274406590362</v>
      </c>
    </row>
    <row r="6713" spans="2:3" x14ac:dyDescent="0.25">
      <c r="B6713" s="257">
        <v>6650</v>
      </c>
      <c r="C6713" s="256">
        <v>100.13738620135027</v>
      </c>
    </row>
    <row r="6714" spans="2:3" x14ac:dyDescent="0.25">
      <c r="B6714" s="257">
        <v>6651</v>
      </c>
      <c r="C6714" s="256">
        <v>135.52707447532873</v>
      </c>
    </row>
    <row r="6715" spans="2:3" x14ac:dyDescent="0.25">
      <c r="B6715" s="257">
        <v>6652</v>
      </c>
      <c r="C6715" s="256">
        <v>93.844757816620557</v>
      </c>
    </row>
    <row r="6716" spans="2:3" x14ac:dyDescent="0.25">
      <c r="B6716" s="257">
        <v>6653</v>
      </c>
      <c r="C6716" s="256">
        <v>109.62642728811885</v>
      </c>
    </row>
    <row r="6717" spans="2:3" x14ac:dyDescent="0.25">
      <c r="B6717" s="257">
        <v>6654</v>
      </c>
      <c r="C6717" s="256">
        <v>149.17625537029537</v>
      </c>
    </row>
    <row r="6718" spans="2:3" x14ac:dyDescent="0.25">
      <c r="B6718" s="257">
        <v>6655</v>
      </c>
      <c r="C6718" s="256">
        <v>167.54827309980425</v>
      </c>
    </row>
    <row r="6719" spans="2:3" x14ac:dyDescent="0.25">
      <c r="B6719" s="257">
        <v>6656</v>
      </c>
      <c r="C6719" s="256">
        <v>105.49800294340521</v>
      </c>
    </row>
    <row r="6720" spans="2:3" x14ac:dyDescent="0.25">
      <c r="B6720" s="257">
        <v>6657</v>
      </c>
      <c r="C6720" s="256">
        <v>145.53674375061928</v>
      </c>
    </row>
    <row r="6721" spans="2:3" x14ac:dyDescent="0.25">
      <c r="B6721" s="257">
        <v>6658</v>
      </c>
      <c r="C6721" s="256">
        <v>126.76202135874129</v>
      </c>
    </row>
    <row r="6722" spans="2:3" x14ac:dyDescent="0.25">
      <c r="B6722" s="257">
        <v>6659</v>
      </c>
      <c r="C6722" s="256">
        <v>179.0331076157093</v>
      </c>
    </row>
    <row r="6723" spans="2:3" x14ac:dyDescent="0.25">
      <c r="B6723" s="257">
        <v>6660</v>
      </c>
      <c r="C6723" s="256">
        <v>117.61515708253874</v>
      </c>
    </row>
    <row r="6724" spans="2:3" x14ac:dyDescent="0.25">
      <c r="B6724" s="257">
        <v>6661</v>
      </c>
      <c r="C6724" s="256">
        <v>161.24389973218823</v>
      </c>
    </row>
    <row r="6725" spans="2:3" x14ac:dyDescent="0.25">
      <c r="B6725" s="257">
        <v>6662</v>
      </c>
      <c r="C6725" s="256">
        <v>136.97927779469975</v>
      </c>
    </row>
    <row r="6726" spans="2:3" x14ac:dyDescent="0.25">
      <c r="B6726" s="257">
        <v>6663</v>
      </c>
      <c r="C6726" s="256">
        <v>109.87793462522471</v>
      </c>
    </row>
    <row r="6727" spans="2:3" x14ac:dyDescent="0.25">
      <c r="B6727" s="257">
        <v>6664</v>
      </c>
      <c r="C6727" s="256">
        <v>117.29168965974739</v>
      </c>
    </row>
    <row r="6728" spans="2:3" x14ac:dyDescent="0.25">
      <c r="B6728" s="257">
        <v>6665</v>
      </c>
      <c r="C6728" s="256">
        <v>118.49459376921592</v>
      </c>
    </row>
    <row r="6729" spans="2:3" x14ac:dyDescent="0.25">
      <c r="B6729" s="257">
        <v>6666</v>
      </c>
      <c r="C6729" s="256">
        <v>70.401018917538693</v>
      </c>
    </row>
    <row r="6730" spans="2:3" x14ac:dyDescent="0.25">
      <c r="B6730" s="257">
        <v>6667</v>
      </c>
      <c r="C6730" s="256">
        <v>93.942740340162544</v>
      </c>
    </row>
    <row r="6731" spans="2:3" x14ac:dyDescent="0.25">
      <c r="B6731" s="257">
        <v>6668</v>
      </c>
      <c r="C6731" s="256">
        <v>143.40921941058423</v>
      </c>
    </row>
    <row r="6732" spans="2:3" x14ac:dyDescent="0.25">
      <c r="B6732" s="257">
        <v>6669</v>
      </c>
      <c r="C6732" s="256">
        <v>87.125906188531758</v>
      </c>
    </row>
    <row r="6733" spans="2:3" x14ac:dyDescent="0.25">
      <c r="B6733" s="257">
        <v>6670</v>
      </c>
      <c r="C6733" s="256">
        <v>65.643107061803761</v>
      </c>
    </row>
    <row r="6734" spans="2:3" x14ac:dyDescent="0.25">
      <c r="B6734" s="257">
        <v>6671</v>
      </c>
      <c r="C6734" s="256">
        <v>85.769738218049298</v>
      </c>
    </row>
    <row r="6735" spans="2:3" x14ac:dyDescent="0.25">
      <c r="B6735" s="257">
        <v>6672</v>
      </c>
      <c r="C6735" s="256">
        <v>155.20432725614472</v>
      </c>
    </row>
    <row r="6736" spans="2:3" x14ac:dyDescent="0.25">
      <c r="B6736" s="257">
        <v>6673</v>
      </c>
      <c r="C6736" s="256">
        <v>103.25273168099436</v>
      </c>
    </row>
    <row r="6737" spans="2:3" x14ac:dyDescent="0.25">
      <c r="B6737" s="257">
        <v>6674</v>
      </c>
      <c r="C6737" s="256">
        <v>120.38081730378647</v>
      </c>
    </row>
    <row r="6738" spans="2:3" x14ac:dyDescent="0.25">
      <c r="B6738" s="257">
        <v>6675</v>
      </c>
      <c r="C6738" s="256">
        <v>120.41873280147249</v>
      </c>
    </row>
    <row r="6739" spans="2:3" x14ac:dyDescent="0.25">
      <c r="B6739" s="257">
        <v>6676</v>
      </c>
      <c r="C6739" s="256">
        <v>138.36537289095955</v>
      </c>
    </row>
    <row r="6740" spans="2:3" x14ac:dyDescent="0.25">
      <c r="B6740" s="257">
        <v>6677</v>
      </c>
      <c r="C6740" s="256">
        <v>141.36308465142915</v>
      </c>
    </row>
    <row r="6741" spans="2:3" x14ac:dyDescent="0.25">
      <c r="B6741" s="257">
        <v>6678</v>
      </c>
      <c r="C6741" s="256">
        <v>170.73356261610223</v>
      </c>
    </row>
    <row r="6742" spans="2:3" x14ac:dyDescent="0.25">
      <c r="B6742" s="257">
        <v>6679</v>
      </c>
      <c r="C6742" s="256">
        <v>152.92170703506685</v>
      </c>
    </row>
    <row r="6743" spans="2:3" x14ac:dyDescent="0.25">
      <c r="B6743" s="257">
        <v>6680</v>
      </c>
      <c r="C6743" s="256">
        <v>118.74694557459476</v>
      </c>
    </row>
    <row r="6744" spans="2:3" x14ac:dyDescent="0.25">
      <c r="B6744" s="257">
        <v>6681</v>
      </c>
      <c r="C6744" s="256">
        <v>115.45238782663233</v>
      </c>
    </row>
    <row r="6745" spans="2:3" x14ac:dyDescent="0.25">
      <c r="B6745" s="257">
        <v>6682</v>
      </c>
      <c r="C6745" s="256">
        <v>123.63217983480483</v>
      </c>
    </row>
    <row r="6746" spans="2:3" x14ac:dyDescent="0.25">
      <c r="B6746" s="257">
        <v>6683</v>
      </c>
      <c r="C6746" s="256">
        <v>96.74594995336048</v>
      </c>
    </row>
    <row r="6747" spans="2:3" x14ac:dyDescent="0.25">
      <c r="B6747" s="257">
        <v>6684</v>
      </c>
      <c r="C6747" s="256">
        <v>124.58321515167296</v>
      </c>
    </row>
    <row r="6748" spans="2:3" x14ac:dyDescent="0.25">
      <c r="B6748" s="257">
        <v>6685</v>
      </c>
      <c r="C6748" s="256">
        <v>135.5628624844818</v>
      </c>
    </row>
    <row r="6749" spans="2:3" x14ac:dyDescent="0.25">
      <c r="B6749" s="257">
        <v>6686</v>
      </c>
      <c r="C6749" s="256">
        <v>128.88023054686158</v>
      </c>
    </row>
    <row r="6750" spans="2:3" x14ac:dyDescent="0.25">
      <c r="B6750" s="257">
        <v>6687</v>
      </c>
      <c r="C6750" s="256">
        <v>126.99643663651409</v>
      </c>
    </row>
    <row r="6751" spans="2:3" x14ac:dyDescent="0.25">
      <c r="B6751" s="257">
        <v>6688</v>
      </c>
      <c r="C6751" s="256">
        <v>129.20132275043372</v>
      </c>
    </row>
    <row r="6752" spans="2:3" x14ac:dyDescent="0.25">
      <c r="B6752" s="257">
        <v>6689</v>
      </c>
      <c r="C6752" s="256">
        <v>134.52225514640747</v>
      </c>
    </row>
    <row r="6753" spans="2:3" x14ac:dyDescent="0.25">
      <c r="B6753" s="257">
        <v>6690</v>
      </c>
      <c r="C6753" s="256">
        <v>125.56479085379496</v>
      </c>
    </row>
    <row r="6754" spans="2:3" x14ac:dyDescent="0.25">
      <c r="B6754" s="257">
        <v>6691</v>
      </c>
      <c r="C6754" s="256">
        <v>115.46393624296283</v>
      </c>
    </row>
    <row r="6755" spans="2:3" x14ac:dyDescent="0.25">
      <c r="B6755" s="257">
        <v>6692</v>
      </c>
      <c r="C6755" s="256">
        <v>109.59251257509003</v>
      </c>
    </row>
    <row r="6756" spans="2:3" x14ac:dyDescent="0.25">
      <c r="B6756" s="257">
        <v>6693</v>
      </c>
      <c r="C6756" s="256">
        <v>108.22672944080867</v>
      </c>
    </row>
    <row r="6757" spans="2:3" x14ac:dyDescent="0.25">
      <c r="B6757" s="257">
        <v>6694</v>
      </c>
      <c r="C6757" s="256">
        <v>130.34403110919641</v>
      </c>
    </row>
    <row r="6758" spans="2:3" x14ac:dyDescent="0.25">
      <c r="B6758" s="257">
        <v>6695</v>
      </c>
      <c r="C6758" s="256">
        <v>88.733278209431973</v>
      </c>
    </row>
    <row r="6759" spans="2:3" x14ac:dyDescent="0.25">
      <c r="B6759" s="257">
        <v>6696</v>
      </c>
      <c r="C6759" s="256">
        <v>101.64316549123328</v>
      </c>
    </row>
    <row r="6760" spans="2:3" x14ac:dyDescent="0.25">
      <c r="B6760" s="257">
        <v>6697</v>
      </c>
      <c r="C6760" s="256">
        <v>104.99219571801424</v>
      </c>
    </row>
    <row r="6761" spans="2:3" x14ac:dyDescent="0.25">
      <c r="B6761" s="257">
        <v>6698</v>
      </c>
      <c r="C6761" s="256">
        <v>84.989580714147252</v>
      </c>
    </row>
    <row r="6762" spans="2:3" x14ac:dyDescent="0.25">
      <c r="B6762" s="257">
        <v>6699</v>
      </c>
      <c r="C6762" s="256">
        <v>121.93525770815955</v>
      </c>
    </row>
    <row r="6763" spans="2:3" x14ac:dyDescent="0.25">
      <c r="B6763" s="257">
        <v>6700</v>
      </c>
      <c r="C6763" s="256">
        <v>99.315291743700456</v>
      </c>
    </row>
    <row r="6764" spans="2:3" x14ac:dyDescent="0.25">
      <c r="B6764" s="257">
        <v>6701</v>
      </c>
      <c r="C6764" s="256">
        <v>143.58871355919831</v>
      </c>
    </row>
    <row r="6765" spans="2:3" x14ac:dyDescent="0.25">
      <c r="B6765" s="257">
        <v>6702</v>
      </c>
      <c r="C6765" s="256">
        <v>102.03321192809949</v>
      </c>
    </row>
    <row r="6766" spans="2:3" x14ac:dyDescent="0.25">
      <c r="B6766" s="257">
        <v>6703</v>
      </c>
      <c r="C6766" s="256">
        <v>101.66944298441501</v>
      </c>
    </row>
    <row r="6767" spans="2:3" x14ac:dyDescent="0.25">
      <c r="B6767" s="257">
        <v>6704</v>
      </c>
      <c r="C6767" s="256">
        <v>56.792689976914176</v>
      </c>
    </row>
    <row r="6768" spans="2:3" x14ac:dyDescent="0.25">
      <c r="B6768" s="257">
        <v>6705</v>
      </c>
      <c r="C6768" s="256">
        <v>98.221823594486096</v>
      </c>
    </row>
    <row r="6769" spans="2:3" x14ac:dyDescent="0.25">
      <c r="B6769" s="257">
        <v>6706</v>
      </c>
      <c r="C6769" s="256">
        <v>160.0934286795322</v>
      </c>
    </row>
    <row r="6770" spans="2:3" x14ac:dyDescent="0.25">
      <c r="B6770" s="257">
        <v>6707</v>
      </c>
      <c r="C6770" s="256">
        <v>93.366930645309367</v>
      </c>
    </row>
    <row r="6771" spans="2:3" x14ac:dyDescent="0.25">
      <c r="B6771" s="257">
        <v>6708</v>
      </c>
      <c r="C6771" s="256">
        <v>109.18723291369199</v>
      </c>
    </row>
    <row r="6772" spans="2:3" x14ac:dyDescent="0.25">
      <c r="B6772" s="257">
        <v>6709</v>
      </c>
      <c r="C6772" s="256">
        <v>130.40555361171928</v>
      </c>
    </row>
    <row r="6773" spans="2:3" x14ac:dyDescent="0.25">
      <c r="B6773" s="257">
        <v>6710</v>
      </c>
      <c r="C6773" s="256">
        <v>136.08250881914083</v>
      </c>
    </row>
    <row r="6774" spans="2:3" x14ac:dyDescent="0.25">
      <c r="B6774" s="257">
        <v>6711</v>
      </c>
      <c r="C6774" s="256">
        <v>121.03891930823094</v>
      </c>
    </row>
    <row r="6775" spans="2:3" x14ac:dyDescent="0.25">
      <c r="B6775" s="257">
        <v>6712</v>
      </c>
      <c r="C6775" s="256">
        <v>131.87492391408213</v>
      </c>
    </row>
    <row r="6776" spans="2:3" x14ac:dyDescent="0.25">
      <c r="B6776" s="257">
        <v>6713</v>
      </c>
      <c r="C6776" s="256">
        <v>98.802386341090198</v>
      </c>
    </row>
    <row r="6777" spans="2:3" x14ac:dyDescent="0.25">
      <c r="B6777" s="257">
        <v>6714</v>
      </c>
      <c r="C6777" s="256">
        <v>83.374901344742227</v>
      </c>
    </row>
    <row r="6778" spans="2:3" x14ac:dyDescent="0.25">
      <c r="B6778" s="257">
        <v>6715</v>
      </c>
      <c r="C6778" s="256">
        <v>117.65959892910321</v>
      </c>
    </row>
    <row r="6779" spans="2:3" x14ac:dyDescent="0.25">
      <c r="B6779" s="257">
        <v>6716</v>
      </c>
      <c r="C6779" s="256">
        <v>102.63321850474637</v>
      </c>
    </row>
    <row r="6780" spans="2:3" x14ac:dyDescent="0.25">
      <c r="B6780" s="257">
        <v>6717</v>
      </c>
      <c r="C6780" s="256">
        <v>94.585629235608408</v>
      </c>
    </row>
    <row r="6781" spans="2:3" x14ac:dyDescent="0.25">
      <c r="B6781" s="257">
        <v>6718</v>
      </c>
      <c r="C6781" s="256">
        <v>119.35412340747683</v>
      </c>
    </row>
    <row r="6782" spans="2:3" x14ac:dyDescent="0.25">
      <c r="B6782" s="257">
        <v>6719</v>
      </c>
      <c r="C6782" s="256">
        <v>101.97042951381883</v>
      </c>
    </row>
    <row r="6783" spans="2:3" x14ac:dyDescent="0.25">
      <c r="B6783" s="257">
        <v>6720</v>
      </c>
      <c r="C6783" s="256">
        <v>84.23089794037503</v>
      </c>
    </row>
    <row r="6784" spans="2:3" x14ac:dyDescent="0.25">
      <c r="B6784" s="257">
        <v>6721</v>
      </c>
      <c r="C6784" s="256">
        <v>127.30091998965739</v>
      </c>
    </row>
    <row r="6785" spans="2:3" x14ac:dyDescent="0.25">
      <c r="B6785" s="257">
        <v>6722</v>
      </c>
      <c r="C6785" s="256">
        <v>97.861410927549642</v>
      </c>
    </row>
    <row r="6786" spans="2:3" x14ac:dyDescent="0.25">
      <c r="B6786" s="257">
        <v>6723</v>
      </c>
      <c r="C6786" s="256">
        <v>129.88462664039275</v>
      </c>
    </row>
    <row r="6787" spans="2:3" x14ac:dyDescent="0.25">
      <c r="B6787" s="257">
        <v>6724</v>
      </c>
      <c r="C6787" s="256">
        <v>110.13013518690812</v>
      </c>
    </row>
    <row r="6788" spans="2:3" x14ac:dyDescent="0.25">
      <c r="B6788" s="257">
        <v>6725</v>
      </c>
      <c r="C6788" s="256">
        <v>133.56028352879397</v>
      </c>
    </row>
    <row r="6789" spans="2:3" x14ac:dyDescent="0.25">
      <c r="B6789" s="257">
        <v>6726</v>
      </c>
      <c r="C6789" s="256">
        <v>107.68427575014455</v>
      </c>
    </row>
    <row r="6790" spans="2:3" x14ac:dyDescent="0.25">
      <c r="B6790" s="257">
        <v>6727</v>
      </c>
      <c r="C6790" s="256">
        <v>137.48477951202582</v>
      </c>
    </row>
    <row r="6791" spans="2:3" x14ac:dyDescent="0.25">
      <c r="B6791" s="257">
        <v>6728</v>
      </c>
      <c r="C6791" s="256">
        <v>162.32195242167293</v>
      </c>
    </row>
    <row r="6792" spans="2:3" x14ac:dyDescent="0.25">
      <c r="B6792" s="257">
        <v>6729</v>
      </c>
      <c r="C6792" s="256">
        <v>124.63303982640849</v>
      </c>
    </row>
    <row r="6793" spans="2:3" x14ac:dyDescent="0.25">
      <c r="B6793" s="257">
        <v>6730</v>
      </c>
      <c r="C6793" s="256">
        <v>119.67950469001906</v>
      </c>
    </row>
    <row r="6794" spans="2:3" x14ac:dyDescent="0.25">
      <c r="B6794" s="257">
        <v>6731</v>
      </c>
      <c r="C6794" s="256">
        <v>131.27790014082726</v>
      </c>
    </row>
    <row r="6795" spans="2:3" x14ac:dyDescent="0.25">
      <c r="B6795" s="257">
        <v>6732</v>
      </c>
      <c r="C6795" s="256">
        <v>136.85359265094129</v>
      </c>
    </row>
    <row r="6796" spans="2:3" x14ac:dyDescent="0.25">
      <c r="B6796" s="257">
        <v>6733</v>
      </c>
      <c r="C6796" s="256">
        <v>116.76733123270834</v>
      </c>
    </row>
    <row r="6797" spans="2:3" x14ac:dyDescent="0.25">
      <c r="B6797" s="257">
        <v>6734</v>
      </c>
      <c r="C6797" s="256">
        <v>84.675473299007294</v>
      </c>
    </row>
    <row r="6798" spans="2:3" x14ac:dyDescent="0.25">
      <c r="B6798" s="257">
        <v>6735</v>
      </c>
      <c r="C6798" s="256">
        <v>81.580939782329779</v>
      </c>
    </row>
    <row r="6799" spans="2:3" x14ac:dyDescent="0.25">
      <c r="B6799" s="257">
        <v>6736</v>
      </c>
      <c r="C6799" s="256">
        <v>79.977965931013813</v>
      </c>
    </row>
    <row r="6800" spans="2:3" x14ac:dyDescent="0.25">
      <c r="B6800" s="257">
        <v>6737</v>
      </c>
      <c r="C6800" s="256">
        <v>144.38593913689007</v>
      </c>
    </row>
    <row r="6801" spans="2:3" x14ac:dyDescent="0.25">
      <c r="B6801" s="257">
        <v>6738</v>
      </c>
      <c r="C6801" s="256">
        <v>159.50568353529064</v>
      </c>
    </row>
    <row r="6802" spans="2:3" x14ac:dyDescent="0.25">
      <c r="B6802" s="257">
        <v>6739</v>
      </c>
      <c r="C6802" s="256">
        <v>119.98488445934156</v>
      </c>
    </row>
    <row r="6803" spans="2:3" x14ac:dyDescent="0.25">
      <c r="B6803" s="257">
        <v>6740</v>
      </c>
      <c r="C6803" s="256">
        <v>140.1062386969339</v>
      </c>
    </row>
    <row r="6804" spans="2:3" x14ac:dyDescent="0.25">
      <c r="B6804" s="257">
        <v>6741</v>
      </c>
      <c r="C6804" s="256">
        <v>93.065753396579865</v>
      </c>
    </row>
    <row r="6805" spans="2:3" x14ac:dyDescent="0.25">
      <c r="B6805" s="257">
        <v>6742</v>
      </c>
      <c r="C6805" s="256">
        <v>117.39905435632062</v>
      </c>
    </row>
    <row r="6806" spans="2:3" x14ac:dyDescent="0.25">
      <c r="B6806" s="257">
        <v>6743</v>
      </c>
      <c r="C6806" s="256">
        <v>97.433099618857128</v>
      </c>
    </row>
    <row r="6807" spans="2:3" x14ac:dyDescent="0.25">
      <c r="B6807" s="257">
        <v>6744</v>
      </c>
      <c r="C6807" s="256">
        <v>127.56156769546959</v>
      </c>
    </row>
    <row r="6808" spans="2:3" x14ac:dyDescent="0.25">
      <c r="B6808" s="257">
        <v>6745</v>
      </c>
      <c r="C6808" s="256">
        <v>100.58147975478076</v>
      </c>
    </row>
    <row r="6809" spans="2:3" x14ac:dyDescent="0.25">
      <c r="B6809" s="257">
        <v>6746</v>
      </c>
      <c r="C6809" s="256">
        <v>166.52963869264411</v>
      </c>
    </row>
    <row r="6810" spans="2:3" x14ac:dyDescent="0.25">
      <c r="B6810" s="257">
        <v>6747</v>
      </c>
      <c r="C6810" s="256">
        <v>164.88682990061056</v>
      </c>
    </row>
    <row r="6811" spans="2:3" x14ac:dyDescent="0.25">
      <c r="B6811" s="257">
        <v>6748</v>
      </c>
      <c r="C6811" s="256">
        <v>94.850283499362575</v>
      </c>
    </row>
    <row r="6812" spans="2:3" x14ac:dyDescent="0.25">
      <c r="B6812" s="257">
        <v>6749</v>
      </c>
      <c r="C6812" s="256">
        <v>76.337178512898646</v>
      </c>
    </row>
    <row r="6813" spans="2:3" x14ac:dyDescent="0.25">
      <c r="B6813" s="257">
        <v>6750</v>
      </c>
      <c r="C6813" s="256">
        <v>83.651556356828905</v>
      </c>
    </row>
    <row r="6814" spans="2:3" x14ac:dyDescent="0.25">
      <c r="B6814" s="257">
        <v>6751</v>
      </c>
      <c r="C6814" s="256">
        <v>107.93730296073107</v>
      </c>
    </row>
    <row r="6815" spans="2:3" x14ac:dyDescent="0.25">
      <c r="B6815" s="257">
        <v>6752</v>
      </c>
      <c r="C6815" s="256">
        <v>158.53830516242456</v>
      </c>
    </row>
    <row r="6816" spans="2:3" x14ac:dyDescent="0.25">
      <c r="B6816" s="257">
        <v>6753</v>
      </c>
      <c r="C6816" s="256">
        <v>81.551207475901464</v>
      </c>
    </row>
    <row r="6817" spans="2:3" x14ac:dyDescent="0.25">
      <c r="B6817" s="257">
        <v>6754</v>
      </c>
      <c r="C6817" s="256">
        <v>138.19531719673867</v>
      </c>
    </row>
    <row r="6818" spans="2:3" x14ac:dyDescent="0.25">
      <c r="B6818" s="257">
        <v>6755</v>
      </c>
      <c r="C6818" s="256">
        <v>136.23165963915443</v>
      </c>
    </row>
    <row r="6819" spans="2:3" x14ac:dyDescent="0.25">
      <c r="B6819" s="257">
        <v>6756</v>
      </c>
      <c r="C6819" s="256">
        <v>119.12841220328218</v>
      </c>
    </row>
    <row r="6820" spans="2:3" x14ac:dyDescent="0.25">
      <c r="B6820" s="257">
        <v>6757</v>
      </c>
      <c r="C6820" s="256">
        <v>111.43976251644081</v>
      </c>
    </row>
    <row r="6821" spans="2:3" x14ac:dyDescent="0.25">
      <c r="B6821" s="257">
        <v>6758</v>
      </c>
      <c r="C6821" s="256">
        <v>130.44000297688709</v>
      </c>
    </row>
    <row r="6822" spans="2:3" x14ac:dyDescent="0.25">
      <c r="B6822" s="257">
        <v>6759</v>
      </c>
      <c r="C6822" s="256">
        <v>113.8231034123334</v>
      </c>
    </row>
    <row r="6823" spans="2:3" x14ac:dyDescent="0.25">
      <c r="B6823" s="257">
        <v>6760</v>
      </c>
      <c r="C6823" s="256">
        <v>107.00013408582751</v>
      </c>
    </row>
    <row r="6824" spans="2:3" x14ac:dyDescent="0.25">
      <c r="B6824" s="257">
        <v>6761</v>
      </c>
      <c r="C6824" s="256">
        <v>113.33894787305579</v>
      </c>
    </row>
    <row r="6825" spans="2:3" x14ac:dyDescent="0.25">
      <c r="B6825" s="257">
        <v>6762</v>
      </c>
      <c r="C6825" s="256">
        <v>93.86901310121246</v>
      </c>
    </row>
    <row r="6826" spans="2:3" x14ac:dyDescent="0.25">
      <c r="B6826" s="257">
        <v>6763</v>
      </c>
      <c r="C6826" s="256">
        <v>96.738112858428366</v>
      </c>
    </row>
    <row r="6827" spans="2:3" x14ac:dyDescent="0.25">
      <c r="B6827" s="257">
        <v>6764</v>
      </c>
      <c r="C6827" s="256">
        <v>136.04907488580827</v>
      </c>
    </row>
    <row r="6828" spans="2:3" x14ac:dyDescent="0.25">
      <c r="B6828" s="257">
        <v>6765</v>
      </c>
      <c r="C6828" s="256">
        <v>181.11129350196273</v>
      </c>
    </row>
    <row r="6829" spans="2:3" x14ac:dyDescent="0.25">
      <c r="B6829" s="257">
        <v>6766</v>
      </c>
      <c r="C6829" s="256">
        <v>135.75743307366639</v>
      </c>
    </row>
    <row r="6830" spans="2:3" x14ac:dyDescent="0.25">
      <c r="B6830" s="257">
        <v>6767</v>
      </c>
      <c r="C6830" s="256">
        <v>93.872987901694501</v>
      </c>
    </row>
    <row r="6831" spans="2:3" x14ac:dyDescent="0.25">
      <c r="B6831" s="257">
        <v>6768</v>
      </c>
      <c r="C6831" s="256">
        <v>115.27636208110019</v>
      </c>
    </row>
    <row r="6832" spans="2:3" x14ac:dyDescent="0.25">
      <c r="B6832" s="257">
        <v>6769</v>
      </c>
      <c r="C6832" s="256">
        <v>79.611993885737348</v>
      </c>
    </row>
    <row r="6833" spans="2:3" x14ac:dyDescent="0.25">
      <c r="B6833" s="257">
        <v>6770</v>
      </c>
      <c r="C6833" s="256">
        <v>120.49002832177511</v>
      </c>
    </row>
    <row r="6834" spans="2:3" x14ac:dyDescent="0.25">
      <c r="B6834" s="257">
        <v>6771</v>
      </c>
      <c r="C6834" s="256">
        <v>145.14667596962741</v>
      </c>
    </row>
    <row r="6835" spans="2:3" x14ac:dyDescent="0.25">
      <c r="B6835" s="257">
        <v>6772</v>
      </c>
      <c r="C6835" s="256">
        <v>160.07156944724665</v>
      </c>
    </row>
    <row r="6836" spans="2:3" x14ac:dyDescent="0.25">
      <c r="B6836" s="257">
        <v>6773</v>
      </c>
      <c r="C6836" s="256">
        <v>96.385224517397347</v>
      </c>
    </row>
    <row r="6837" spans="2:3" x14ac:dyDescent="0.25">
      <c r="B6837" s="257">
        <v>6774</v>
      </c>
      <c r="C6837" s="256">
        <v>90.998237969913362</v>
      </c>
    </row>
    <row r="6838" spans="2:3" x14ac:dyDescent="0.25">
      <c r="B6838" s="257">
        <v>6775</v>
      </c>
      <c r="C6838" s="256">
        <v>127.42213735038638</v>
      </c>
    </row>
    <row r="6839" spans="2:3" x14ac:dyDescent="0.25">
      <c r="B6839" s="257">
        <v>6776</v>
      </c>
      <c r="C6839" s="256">
        <v>135.96785496638125</v>
      </c>
    </row>
    <row r="6840" spans="2:3" x14ac:dyDescent="0.25">
      <c r="B6840" s="257">
        <v>6777</v>
      </c>
      <c r="C6840" s="256">
        <v>115.59587580658128</v>
      </c>
    </row>
    <row r="6841" spans="2:3" x14ac:dyDescent="0.25">
      <c r="B6841" s="257">
        <v>6778</v>
      </c>
      <c r="C6841" s="256">
        <v>148.1952931318427</v>
      </c>
    </row>
    <row r="6842" spans="2:3" x14ac:dyDescent="0.25">
      <c r="B6842" s="257">
        <v>6779</v>
      </c>
      <c r="C6842" s="256">
        <v>90.0261638895077</v>
      </c>
    </row>
    <row r="6843" spans="2:3" x14ac:dyDescent="0.25">
      <c r="B6843" s="257">
        <v>6780</v>
      </c>
      <c r="C6843" s="256">
        <v>136.92294369960049</v>
      </c>
    </row>
    <row r="6844" spans="2:3" x14ac:dyDescent="0.25">
      <c r="B6844" s="257">
        <v>6781</v>
      </c>
      <c r="C6844" s="256">
        <v>121.0592553790038</v>
      </c>
    </row>
    <row r="6845" spans="2:3" x14ac:dyDescent="0.25">
      <c r="B6845" s="257">
        <v>6782</v>
      </c>
      <c r="C6845" s="256">
        <v>102.45549525232499</v>
      </c>
    </row>
    <row r="6846" spans="2:3" x14ac:dyDescent="0.25">
      <c r="B6846" s="257">
        <v>6783</v>
      </c>
      <c r="C6846" s="256">
        <v>99.526154691392492</v>
      </c>
    </row>
    <row r="6847" spans="2:3" x14ac:dyDescent="0.25">
      <c r="B6847" s="257">
        <v>6784</v>
      </c>
      <c r="C6847" s="256">
        <v>118.13384352472232</v>
      </c>
    </row>
    <row r="6848" spans="2:3" x14ac:dyDescent="0.25">
      <c r="B6848" s="257">
        <v>6785</v>
      </c>
      <c r="C6848" s="256">
        <v>116.53750206762595</v>
      </c>
    </row>
    <row r="6849" spans="2:3" x14ac:dyDescent="0.25">
      <c r="B6849" s="257">
        <v>6786</v>
      </c>
      <c r="C6849" s="256">
        <v>118.42504538665301</v>
      </c>
    </row>
    <row r="6850" spans="2:3" x14ac:dyDescent="0.25">
      <c r="B6850" s="257">
        <v>6787</v>
      </c>
      <c r="C6850" s="256">
        <v>138.29589169285347</v>
      </c>
    </row>
    <row r="6851" spans="2:3" x14ac:dyDescent="0.25">
      <c r="B6851" s="257">
        <v>6788</v>
      </c>
      <c r="C6851" s="256">
        <v>131.23665038024154</v>
      </c>
    </row>
    <row r="6852" spans="2:3" x14ac:dyDescent="0.25">
      <c r="B6852" s="257">
        <v>6789</v>
      </c>
      <c r="C6852" s="256">
        <v>139.81291670528933</v>
      </c>
    </row>
    <row r="6853" spans="2:3" x14ac:dyDescent="0.25">
      <c r="B6853" s="257">
        <v>6790</v>
      </c>
      <c r="C6853" s="256">
        <v>114.9390579152697</v>
      </c>
    </row>
    <row r="6854" spans="2:3" x14ac:dyDescent="0.25">
      <c r="B6854" s="257">
        <v>6791</v>
      </c>
      <c r="C6854" s="256">
        <v>146.82665847384698</v>
      </c>
    </row>
    <row r="6855" spans="2:3" x14ac:dyDescent="0.25">
      <c r="B6855" s="257">
        <v>6792</v>
      </c>
      <c r="C6855" s="256">
        <v>80.15465109291695</v>
      </c>
    </row>
    <row r="6856" spans="2:3" x14ac:dyDescent="0.25">
      <c r="B6856" s="257">
        <v>6793</v>
      </c>
      <c r="C6856" s="256">
        <v>107.60152470490978</v>
      </c>
    </row>
    <row r="6857" spans="2:3" x14ac:dyDescent="0.25">
      <c r="B6857" s="257">
        <v>6794</v>
      </c>
      <c r="C6857" s="256">
        <v>130.40839024594328</v>
      </c>
    </row>
    <row r="6858" spans="2:3" x14ac:dyDescent="0.25">
      <c r="B6858" s="257">
        <v>6795</v>
      </c>
      <c r="C6858" s="256">
        <v>127.24278747276689</v>
      </c>
    </row>
    <row r="6859" spans="2:3" x14ac:dyDescent="0.25">
      <c r="B6859" s="257">
        <v>6796</v>
      </c>
      <c r="C6859" s="256">
        <v>140.3128403762347</v>
      </c>
    </row>
    <row r="6860" spans="2:3" x14ac:dyDescent="0.25">
      <c r="B6860" s="257">
        <v>6797</v>
      </c>
      <c r="C6860" s="256">
        <v>120.56854715278909</v>
      </c>
    </row>
    <row r="6861" spans="2:3" x14ac:dyDescent="0.25">
      <c r="B6861" s="257">
        <v>6798</v>
      </c>
      <c r="C6861" s="256">
        <v>101.80471771802644</v>
      </c>
    </row>
    <row r="6862" spans="2:3" x14ac:dyDescent="0.25">
      <c r="B6862" s="257">
        <v>6799</v>
      </c>
      <c r="C6862" s="256">
        <v>101.71031449077236</v>
      </c>
    </row>
    <row r="6863" spans="2:3" x14ac:dyDescent="0.25">
      <c r="B6863" s="257">
        <v>6800</v>
      </c>
      <c r="C6863" s="256">
        <v>43.651942610069739</v>
      </c>
    </row>
    <row r="6864" spans="2:3" x14ac:dyDescent="0.25">
      <c r="B6864" s="257">
        <v>6801</v>
      </c>
      <c r="C6864" s="256">
        <v>159.1649053669191</v>
      </c>
    </row>
    <row r="6865" spans="2:3" x14ac:dyDescent="0.25">
      <c r="B6865" s="257">
        <v>6802</v>
      </c>
      <c r="C6865" s="256">
        <v>131.40336156446088</v>
      </c>
    </row>
    <row r="6866" spans="2:3" x14ac:dyDescent="0.25">
      <c r="B6866" s="257">
        <v>6803</v>
      </c>
      <c r="C6866" s="256">
        <v>111.75277058462397</v>
      </c>
    </row>
    <row r="6867" spans="2:3" x14ac:dyDescent="0.25">
      <c r="B6867" s="257">
        <v>6804</v>
      </c>
      <c r="C6867" s="256">
        <v>122.89302932891444</v>
      </c>
    </row>
    <row r="6868" spans="2:3" x14ac:dyDescent="0.25">
      <c r="B6868" s="257">
        <v>6805</v>
      </c>
      <c r="C6868" s="256">
        <v>103.99757194414117</v>
      </c>
    </row>
    <row r="6869" spans="2:3" x14ac:dyDescent="0.25">
      <c r="B6869" s="257">
        <v>6806</v>
      </c>
      <c r="C6869" s="256">
        <v>109.76383317139295</v>
      </c>
    </row>
    <row r="6870" spans="2:3" x14ac:dyDescent="0.25">
      <c r="B6870" s="257">
        <v>6807</v>
      </c>
      <c r="C6870" s="256">
        <v>105.48716610995956</v>
      </c>
    </row>
    <row r="6871" spans="2:3" x14ac:dyDescent="0.25">
      <c r="B6871" s="257">
        <v>6808</v>
      </c>
      <c r="C6871" s="256">
        <v>122.74637212088632</v>
      </c>
    </row>
    <row r="6872" spans="2:3" x14ac:dyDescent="0.25">
      <c r="B6872" s="257">
        <v>6809</v>
      </c>
      <c r="C6872" s="256">
        <v>63.981082014752062</v>
      </c>
    </row>
    <row r="6873" spans="2:3" x14ac:dyDescent="0.25">
      <c r="B6873" s="257">
        <v>6810</v>
      </c>
      <c r="C6873" s="256">
        <v>145.03104786441514</v>
      </c>
    </row>
    <row r="6874" spans="2:3" x14ac:dyDescent="0.25">
      <c r="B6874" s="257">
        <v>6811</v>
      </c>
      <c r="C6874" s="256">
        <v>123.60838112981821</v>
      </c>
    </row>
    <row r="6875" spans="2:3" x14ac:dyDescent="0.25">
      <c r="B6875" s="257">
        <v>6812</v>
      </c>
      <c r="C6875" s="256">
        <v>103.52191238089425</v>
      </c>
    </row>
    <row r="6876" spans="2:3" x14ac:dyDescent="0.25">
      <c r="B6876" s="257">
        <v>6813</v>
      </c>
      <c r="C6876" s="256">
        <v>115.78004410791485</v>
      </c>
    </row>
    <row r="6877" spans="2:3" x14ac:dyDescent="0.25">
      <c r="B6877" s="257">
        <v>6814</v>
      </c>
      <c r="C6877" s="256">
        <v>144.66365856760368</v>
      </c>
    </row>
    <row r="6878" spans="2:3" x14ac:dyDescent="0.25">
      <c r="B6878" s="257">
        <v>6815</v>
      </c>
      <c r="C6878" s="256">
        <v>135.09600115177489</v>
      </c>
    </row>
    <row r="6879" spans="2:3" x14ac:dyDescent="0.25">
      <c r="B6879" s="257">
        <v>6816</v>
      </c>
      <c r="C6879" s="256">
        <v>110.26978028337058</v>
      </c>
    </row>
    <row r="6880" spans="2:3" x14ac:dyDescent="0.25">
      <c r="B6880" s="257">
        <v>6817</v>
      </c>
      <c r="C6880" s="256">
        <v>130.85637105512535</v>
      </c>
    </row>
    <row r="6881" spans="2:3" x14ac:dyDescent="0.25">
      <c r="B6881" s="257">
        <v>6818</v>
      </c>
      <c r="C6881" s="256">
        <v>146.97697335920029</v>
      </c>
    </row>
    <row r="6882" spans="2:3" x14ac:dyDescent="0.25">
      <c r="B6882" s="257">
        <v>6819</v>
      </c>
      <c r="C6882" s="256">
        <v>136.19265335545407</v>
      </c>
    </row>
    <row r="6883" spans="2:3" x14ac:dyDescent="0.25">
      <c r="B6883" s="257">
        <v>6820</v>
      </c>
      <c r="C6883" s="256">
        <v>139.70374297511617</v>
      </c>
    </row>
    <row r="6884" spans="2:3" x14ac:dyDescent="0.25">
      <c r="B6884" s="257">
        <v>6821</v>
      </c>
      <c r="C6884" s="256">
        <v>128.972726727435</v>
      </c>
    </row>
    <row r="6885" spans="2:3" x14ac:dyDescent="0.25">
      <c r="B6885" s="257">
        <v>6822</v>
      </c>
      <c r="C6885" s="256">
        <v>80.182165423399994</v>
      </c>
    </row>
    <row r="6886" spans="2:3" x14ac:dyDescent="0.25">
      <c r="B6886" s="257">
        <v>6823</v>
      </c>
      <c r="C6886" s="256">
        <v>91.073937574462946</v>
      </c>
    </row>
    <row r="6887" spans="2:3" x14ac:dyDescent="0.25">
      <c r="B6887" s="257">
        <v>6824</v>
      </c>
      <c r="C6887" s="256">
        <v>145.39073538087794</v>
      </c>
    </row>
    <row r="6888" spans="2:3" x14ac:dyDescent="0.25">
      <c r="B6888" s="257">
        <v>6825</v>
      </c>
      <c r="C6888" s="256">
        <v>114.29051029017145</v>
      </c>
    </row>
    <row r="6889" spans="2:3" x14ac:dyDescent="0.25">
      <c r="B6889" s="257">
        <v>6826</v>
      </c>
      <c r="C6889" s="256">
        <v>105.98386573450556</v>
      </c>
    </row>
    <row r="6890" spans="2:3" x14ac:dyDescent="0.25">
      <c r="B6890" s="257">
        <v>6827</v>
      </c>
      <c r="C6890" s="256">
        <v>153.11089409110173</v>
      </c>
    </row>
    <row r="6891" spans="2:3" x14ac:dyDescent="0.25">
      <c r="B6891" s="257">
        <v>6828</v>
      </c>
      <c r="C6891" s="256">
        <v>145.75393354732961</v>
      </c>
    </row>
    <row r="6892" spans="2:3" x14ac:dyDescent="0.25">
      <c r="B6892" s="257">
        <v>6829</v>
      </c>
      <c r="C6892" s="256">
        <v>111.88255228597073</v>
      </c>
    </row>
    <row r="6893" spans="2:3" x14ac:dyDescent="0.25">
      <c r="B6893" s="257">
        <v>6830</v>
      </c>
      <c r="C6893" s="256">
        <v>107.73763944476258</v>
      </c>
    </row>
    <row r="6894" spans="2:3" x14ac:dyDescent="0.25">
      <c r="B6894" s="257">
        <v>6831</v>
      </c>
      <c r="C6894" s="256">
        <v>144.69709454485096</v>
      </c>
    </row>
    <row r="6895" spans="2:3" x14ac:dyDescent="0.25">
      <c r="B6895" s="257">
        <v>6832</v>
      </c>
      <c r="C6895" s="256">
        <v>97.475132725859908</v>
      </c>
    </row>
    <row r="6896" spans="2:3" x14ac:dyDescent="0.25">
      <c r="B6896" s="257">
        <v>6833</v>
      </c>
      <c r="C6896" s="256">
        <v>139.09499886814834</v>
      </c>
    </row>
    <row r="6897" spans="2:3" x14ac:dyDescent="0.25">
      <c r="B6897" s="257">
        <v>6834</v>
      </c>
      <c r="C6897" s="256">
        <v>140.24458547972014</v>
      </c>
    </row>
    <row r="6898" spans="2:3" x14ac:dyDescent="0.25">
      <c r="B6898" s="257">
        <v>6835</v>
      </c>
      <c r="C6898" s="256">
        <v>152.78614696315347</v>
      </c>
    </row>
    <row r="6899" spans="2:3" x14ac:dyDescent="0.25">
      <c r="B6899" s="257">
        <v>6836</v>
      </c>
      <c r="C6899" s="256">
        <v>93.253896874167467</v>
      </c>
    </row>
    <row r="6900" spans="2:3" x14ac:dyDescent="0.25">
      <c r="B6900" s="257">
        <v>6837</v>
      </c>
      <c r="C6900" s="256">
        <v>140.12999690969519</v>
      </c>
    </row>
    <row r="6901" spans="2:3" x14ac:dyDescent="0.25">
      <c r="B6901" s="257">
        <v>6838</v>
      </c>
      <c r="C6901" s="256">
        <v>153.89091301716314</v>
      </c>
    </row>
    <row r="6902" spans="2:3" x14ac:dyDescent="0.25">
      <c r="B6902" s="257">
        <v>6839</v>
      </c>
      <c r="C6902" s="256">
        <v>106.41184078318028</v>
      </c>
    </row>
    <row r="6903" spans="2:3" x14ac:dyDescent="0.25">
      <c r="B6903" s="257">
        <v>6840</v>
      </c>
      <c r="C6903" s="256">
        <v>149.92391006323942</v>
      </c>
    </row>
    <row r="6904" spans="2:3" x14ac:dyDescent="0.25">
      <c r="B6904" s="257">
        <v>6841</v>
      </c>
      <c r="C6904" s="256">
        <v>137.20781646153534</v>
      </c>
    </row>
    <row r="6905" spans="2:3" x14ac:dyDescent="0.25">
      <c r="B6905" s="257">
        <v>6842</v>
      </c>
      <c r="C6905" s="256">
        <v>100.14907405854353</v>
      </c>
    </row>
    <row r="6906" spans="2:3" x14ac:dyDescent="0.25">
      <c r="B6906" s="257">
        <v>6843</v>
      </c>
      <c r="C6906" s="256">
        <v>125.61426072124937</v>
      </c>
    </row>
    <row r="6907" spans="2:3" x14ac:dyDescent="0.25">
      <c r="B6907" s="257">
        <v>6844</v>
      </c>
      <c r="C6907" s="256">
        <v>120.25391795578683</v>
      </c>
    </row>
    <row r="6908" spans="2:3" x14ac:dyDescent="0.25">
      <c r="B6908" s="257">
        <v>6845</v>
      </c>
      <c r="C6908" s="256">
        <v>145.92389961065439</v>
      </c>
    </row>
    <row r="6909" spans="2:3" x14ac:dyDescent="0.25">
      <c r="B6909" s="257">
        <v>6846</v>
      </c>
      <c r="C6909" s="256">
        <v>76.362888287952984</v>
      </c>
    </row>
    <row r="6910" spans="2:3" x14ac:dyDescent="0.25">
      <c r="B6910" s="257">
        <v>6847</v>
      </c>
      <c r="C6910" s="256">
        <v>128.47366641693313</v>
      </c>
    </row>
    <row r="6911" spans="2:3" x14ac:dyDescent="0.25">
      <c r="B6911" s="257">
        <v>6848</v>
      </c>
      <c r="C6911" s="256">
        <v>88.070081944950275</v>
      </c>
    </row>
    <row r="6912" spans="2:3" x14ac:dyDescent="0.25">
      <c r="B6912" s="257">
        <v>6849</v>
      </c>
      <c r="C6912" s="256">
        <v>151.17564555635022</v>
      </c>
    </row>
    <row r="6913" spans="2:3" x14ac:dyDescent="0.25">
      <c r="B6913" s="257">
        <v>6850</v>
      </c>
      <c r="C6913" s="256">
        <v>82.430285556558573</v>
      </c>
    </row>
    <row r="6914" spans="2:3" x14ac:dyDescent="0.25">
      <c r="B6914" s="257">
        <v>6851</v>
      </c>
      <c r="C6914" s="256">
        <v>93.715205430161276</v>
      </c>
    </row>
    <row r="6915" spans="2:3" x14ac:dyDescent="0.25">
      <c r="B6915" s="257">
        <v>6852</v>
      </c>
      <c r="C6915" s="256">
        <v>113.37522375020689</v>
      </c>
    </row>
    <row r="6916" spans="2:3" x14ac:dyDescent="0.25">
      <c r="B6916" s="257">
        <v>6853</v>
      </c>
      <c r="C6916" s="256">
        <v>122.01317769958918</v>
      </c>
    </row>
    <row r="6917" spans="2:3" x14ac:dyDescent="0.25">
      <c r="B6917" s="257">
        <v>6854</v>
      </c>
      <c r="C6917" s="256">
        <v>94.828165224061223</v>
      </c>
    </row>
    <row r="6918" spans="2:3" x14ac:dyDescent="0.25">
      <c r="B6918" s="257">
        <v>6855</v>
      </c>
      <c r="C6918" s="256">
        <v>184.30325086591967</v>
      </c>
    </row>
    <row r="6919" spans="2:3" x14ac:dyDescent="0.25">
      <c r="B6919" s="257">
        <v>6856</v>
      </c>
      <c r="C6919" s="256">
        <v>129.24408011669971</v>
      </c>
    </row>
    <row r="6920" spans="2:3" x14ac:dyDescent="0.25">
      <c r="B6920" s="257">
        <v>6857</v>
      </c>
      <c r="C6920" s="256">
        <v>108.96692560851046</v>
      </c>
    </row>
    <row r="6921" spans="2:3" x14ac:dyDescent="0.25">
      <c r="B6921" s="257">
        <v>6858</v>
      </c>
      <c r="C6921" s="256">
        <v>179.28215803911425</v>
      </c>
    </row>
    <row r="6922" spans="2:3" x14ac:dyDescent="0.25">
      <c r="B6922" s="257">
        <v>6859</v>
      </c>
      <c r="C6922" s="256">
        <v>139.76979836050498</v>
      </c>
    </row>
    <row r="6923" spans="2:3" x14ac:dyDescent="0.25">
      <c r="B6923" s="257">
        <v>6860</v>
      </c>
      <c r="C6923" s="256">
        <v>193.57121807109866</v>
      </c>
    </row>
    <row r="6924" spans="2:3" x14ac:dyDescent="0.25">
      <c r="B6924" s="257">
        <v>6861</v>
      </c>
      <c r="C6924" s="256">
        <v>123.96656908783804</v>
      </c>
    </row>
    <row r="6925" spans="2:3" x14ac:dyDescent="0.25">
      <c r="B6925" s="257">
        <v>6862</v>
      </c>
      <c r="C6925" s="256">
        <v>125.6940540889596</v>
      </c>
    </row>
    <row r="6926" spans="2:3" x14ac:dyDescent="0.25">
      <c r="B6926" s="257">
        <v>6863</v>
      </c>
      <c r="C6926" s="256">
        <v>88.340594027373271</v>
      </c>
    </row>
    <row r="6927" spans="2:3" x14ac:dyDescent="0.25">
      <c r="B6927" s="257">
        <v>6864</v>
      </c>
      <c r="C6927" s="256">
        <v>128.67350369952987</v>
      </c>
    </row>
    <row r="6928" spans="2:3" x14ac:dyDescent="0.25">
      <c r="B6928" s="257">
        <v>6865</v>
      </c>
      <c r="C6928" s="256">
        <v>124.71830195129823</v>
      </c>
    </row>
    <row r="6929" spans="2:3" x14ac:dyDescent="0.25">
      <c r="B6929" s="257">
        <v>6866</v>
      </c>
      <c r="C6929" s="256">
        <v>157.36598941192761</v>
      </c>
    </row>
    <row r="6930" spans="2:3" x14ac:dyDescent="0.25">
      <c r="B6930" s="257">
        <v>6867</v>
      </c>
      <c r="C6930" s="256">
        <v>107.83298739533865</v>
      </c>
    </row>
    <row r="6931" spans="2:3" x14ac:dyDescent="0.25">
      <c r="B6931" s="257">
        <v>6868</v>
      </c>
      <c r="C6931" s="256">
        <v>123.43079661140791</v>
      </c>
    </row>
    <row r="6932" spans="2:3" x14ac:dyDescent="0.25">
      <c r="B6932" s="257">
        <v>6869</v>
      </c>
      <c r="C6932" s="256">
        <v>98.763226786291227</v>
      </c>
    </row>
    <row r="6933" spans="2:3" x14ac:dyDescent="0.25">
      <c r="B6933" s="257">
        <v>6870</v>
      </c>
      <c r="C6933" s="256">
        <v>167.91168568462015</v>
      </c>
    </row>
    <row r="6934" spans="2:3" x14ac:dyDescent="0.25">
      <c r="B6934" s="257">
        <v>6871</v>
      </c>
      <c r="C6934" s="256">
        <v>99.468263186577914</v>
      </c>
    </row>
    <row r="6935" spans="2:3" x14ac:dyDescent="0.25">
      <c r="B6935" s="257">
        <v>6872</v>
      </c>
      <c r="C6935" s="256">
        <v>141.16523417108289</v>
      </c>
    </row>
    <row r="6936" spans="2:3" x14ac:dyDescent="0.25">
      <c r="B6936" s="257">
        <v>6873</v>
      </c>
      <c r="C6936" s="256">
        <v>59.18224189858973</v>
      </c>
    </row>
    <row r="6937" spans="2:3" x14ac:dyDescent="0.25">
      <c r="B6937" s="257">
        <v>6874</v>
      </c>
      <c r="C6937" s="256">
        <v>91.308369434826346</v>
      </c>
    </row>
    <row r="6938" spans="2:3" x14ac:dyDescent="0.25">
      <c r="B6938" s="257">
        <v>6875</v>
      </c>
      <c r="C6938" s="256">
        <v>126.91808417483442</v>
      </c>
    </row>
    <row r="6939" spans="2:3" x14ac:dyDescent="0.25">
      <c r="B6939" s="257">
        <v>6876</v>
      </c>
      <c r="C6939" s="256">
        <v>112.52526694967557</v>
      </c>
    </row>
    <row r="6940" spans="2:3" x14ac:dyDescent="0.25">
      <c r="B6940" s="257">
        <v>6877</v>
      </c>
      <c r="C6940" s="256">
        <v>119.81763497907285</v>
      </c>
    </row>
    <row r="6941" spans="2:3" x14ac:dyDescent="0.25">
      <c r="B6941" s="257">
        <v>6878</v>
      </c>
      <c r="C6941" s="256">
        <v>116.74609541296846</v>
      </c>
    </row>
    <row r="6942" spans="2:3" x14ac:dyDescent="0.25">
      <c r="B6942" s="257">
        <v>6879</v>
      </c>
      <c r="C6942" s="256">
        <v>107.76210249349592</v>
      </c>
    </row>
    <row r="6943" spans="2:3" x14ac:dyDescent="0.25">
      <c r="B6943" s="257">
        <v>6880</v>
      </c>
      <c r="C6943" s="256">
        <v>107.20409621730523</v>
      </c>
    </row>
    <row r="6944" spans="2:3" x14ac:dyDescent="0.25">
      <c r="B6944" s="257">
        <v>6881</v>
      </c>
      <c r="C6944" s="256">
        <v>138.62491341726886</v>
      </c>
    </row>
    <row r="6945" spans="2:3" x14ac:dyDescent="0.25">
      <c r="B6945" s="257">
        <v>6882</v>
      </c>
      <c r="C6945" s="256">
        <v>140.8962742787694</v>
      </c>
    </row>
    <row r="6946" spans="2:3" x14ac:dyDescent="0.25">
      <c r="B6946" s="257">
        <v>6883</v>
      </c>
      <c r="C6946" s="256">
        <v>150.1481226404899</v>
      </c>
    </row>
    <row r="6947" spans="2:3" x14ac:dyDescent="0.25">
      <c r="B6947" s="257">
        <v>6884</v>
      </c>
      <c r="C6947" s="256">
        <v>190.31761874503033</v>
      </c>
    </row>
    <row r="6948" spans="2:3" x14ac:dyDescent="0.25">
      <c r="B6948" s="257">
        <v>6885</v>
      </c>
      <c r="C6948" s="256">
        <v>127.7667110171771</v>
      </c>
    </row>
    <row r="6949" spans="2:3" x14ac:dyDescent="0.25">
      <c r="B6949" s="257">
        <v>6886</v>
      </c>
      <c r="C6949" s="256">
        <v>114.34436098434205</v>
      </c>
    </row>
    <row r="6950" spans="2:3" x14ac:dyDescent="0.25">
      <c r="B6950" s="257">
        <v>6887</v>
      </c>
      <c r="C6950" s="256">
        <v>197.60606410556016</v>
      </c>
    </row>
    <row r="6951" spans="2:3" x14ac:dyDescent="0.25">
      <c r="B6951" s="257">
        <v>6888</v>
      </c>
      <c r="C6951" s="256">
        <v>110.88069161404533</v>
      </c>
    </row>
    <row r="6952" spans="2:3" x14ac:dyDescent="0.25">
      <c r="B6952" s="257">
        <v>6889</v>
      </c>
      <c r="C6952" s="256">
        <v>164.0392255366325</v>
      </c>
    </row>
    <row r="6953" spans="2:3" x14ac:dyDescent="0.25">
      <c r="B6953" s="257">
        <v>6890</v>
      </c>
      <c r="C6953" s="256">
        <v>113.48887249583129</v>
      </c>
    </row>
    <row r="6954" spans="2:3" x14ac:dyDescent="0.25">
      <c r="B6954" s="257">
        <v>6891</v>
      </c>
      <c r="C6954" s="256">
        <v>118.46275467209541</v>
      </c>
    </row>
    <row r="6955" spans="2:3" x14ac:dyDescent="0.25">
      <c r="B6955" s="257">
        <v>6892</v>
      </c>
      <c r="C6955" s="256">
        <v>120.84623831123265</v>
      </c>
    </row>
    <row r="6956" spans="2:3" x14ac:dyDescent="0.25">
      <c r="B6956" s="257">
        <v>6893</v>
      </c>
      <c r="C6956" s="256">
        <v>136.02491782333539</v>
      </c>
    </row>
    <row r="6957" spans="2:3" x14ac:dyDescent="0.25">
      <c r="B6957" s="257">
        <v>6894</v>
      </c>
      <c r="C6957" s="256">
        <v>145.38177492184968</v>
      </c>
    </row>
    <row r="6958" spans="2:3" x14ac:dyDescent="0.25">
      <c r="B6958" s="257">
        <v>6895</v>
      </c>
      <c r="C6958" s="256">
        <v>94.937370026850701</v>
      </c>
    </row>
    <row r="6959" spans="2:3" x14ac:dyDescent="0.25">
      <c r="B6959" s="257">
        <v>6896</v>
      </c>
      <c r="C6959" s="256">
        <v>82.021155362005189</v>
      </c>
    </row>
    <row r="6960" spans="2:3" x14ac:dyDescent="0.25">
      <c r="B6960" s="257">
        <v>6897</v>
      </c>
      <c r="C6960" s="256">
        <v>147.43954868566723</v>
      </c>
    </row>
    <row r="6961" spans="2:3" x14ac:dyDescent="0.25">
      <c r="B6961" s="257">
        <v>6898</v>
      </c>
      <c r="C6961" s="256">
        <v>86.328176228952401</v>
      </c>
    </row>
    <row r="6962" spans="2:3" x14ac:dyDescent="0.25">
      <c r="B6962" s="257">
        <v>6899</v>
      </c>
      <c r="C6962" s="256">
        <v>115.48030198904982</v>
      </c>
    </row>
    <row r="6963" spans="2:3" x14ac:dyDescent="0.25">
      <c r="B6963" s="257">
        <v>6900</v>
      </c>
      <c r="C6963" s="256">
        <v>137.6403897597873</v>
      </c>
    </row>
    <row r="6964" spans="2:3" x14ac:dyDescent="0.25">
      <c r="B6964" s="257">
        <v>6901</v>
      </c>
      <c r="C6964" s="256">
        <v>131.14989178940397</v>
      </c>
    </row>
    <row r="6965" spans="2:3" x14ac:dyDescent="0.25">
      <c r="B6965" s="257">
        <v>6902</v>
      </c>
      <c r="C6965" s="256">
        <v>110.71775072260753</v>
      </c>
    </row>
    <row r="6966" spans="2:3" x14ac:dyDescent="0.25">
      <c r="B6966" s="257">
        <v>6903</v>
      </c>
      <c r="C6966" s="256">
        <v>79.122827881753409</v>
      </c>
    </row>
    <row r="6967" spans="2:3" x14ac:dyDescent="0.25">
      <c r="B6967" s="257">
        <v>6904</v>
      </c>
      <c r="C6967" s="256">
        <v>123.55549393654539</v>
      </c>
    </row>
    <row r="6968" spans="2:3" x14ac:dyDescent="0.25">
      <c r="B6968" s="257">
        <v>6905</v>
      </c>
      <c r="C6968" s="256">
        <v>92.401426432491206</v>
      </c>
    </row>
    <row r="6969" spans="2:3" x14ac:dyDescent="0.25">
      <c r="B6969" s="257">
        <v>6906</v>
      </c>
      <c r="C6969" s="256">
        <v>136.00055649549728</v>
      </c>
    </row>
    <row r="6970" spans="2:3" x14ac:dyDescent="0.25">
      <c r="B6970" s="257">
        <v>6907</v>
      </c>
      <c r="C6970" s="256">
        <v>136.18737097242104</v>
      </c>
    </row>
    <row r="6971" spans="2:3" x14ac:dyDescent="0.25">
      <c r="B6971" s="257">
        <v>6908</v>
      </c>
      <c r="C6971" s="256">
        <v>145.2578542139974</v>
      </c>
    </row>
    <row r="6972" spans="2:3" x14ac:dyDescent="0.25">
      <c r="B6972" s="257">
        <v>6909</v>
      </c>
      <c r="C6972" s="256">
        <v>130.65982884285162</v>
      </c>
    </row>
    <row r="6973" spans="2:3" x14ac:dyDescent="0.25">
      <c r="B6973" s="257">
        <v>6910</v>
      </c>
      <c r="C6973" s="256">
        <v>142.08639376177877</v>
      </c>
    </row>
    <row r="6974" spans="2:3" x14ac:dyDescent="0.25">
      <c r="B6974" s="257">
        <v>6911</v>
      </c>
      <c r="C6974" s="256">
        <v>69.039169436070281</v>
      </c>
    </row>
    <row r="6975" spans="2:3" x14ac:dyDescent="0.25">
      <c r="B6975" s="257">
        <v>6912</v>
      </c>
      <c r="C6975" s="256">
        <v>108.67518870528264</v>
      </c>
    </row>
    <row r="6976" spans="2:3" x14ac:dyDescent="0.25">
      <c r="B6976" s="257">
        <v>6913</v>
      </c>
      <c r="C6976" s="256">
        <v>132.4207647353808</v>
      </c>
    </row>
    <row r="6977" spans="2:3" x14ac:dyDescent="0.25">
      <c r="B6977" s="257">
        <v>6914</v>
      </c>
      <c r="C6977" s="256">
        <v>95.481779126601651</v>
      </c>
    </row>
    <row r="6978" spans="2:3" x14ac:dyDescent="0.25">
      <c r="B6978" s="257">
        <v>6915</v>
      </c>
      <c r="C6978" s="256">
        <v>111.89501923500303</v>
      </c>
    </row>
    <row r="6979" spans="2:3" x14ac:dyDescent="0.25">
      <c r="B6979" s="257">
        <v>6916</v>
      </c>
      <c r="C6979" s="256">
        <v>100.45056996130174</v>
      </c>
    </row>
    <row r="6980" spans="2:3" x14ac:dyDescent="0.25">
      <c r="B6980" s="257">
        <v>6917</v>
      </c>
      <c r="C6980" s="256">
        <v>156.38787848995506</v>
      </c>
    </row>
    <row r="6981" spans="2:3" x14ac:dyDescent="0.25">
      <c r="B6981" s="257">
        <v>6918</v>
      </c>
      <c r="C6981" s="256">
        <v>147.51713542634465</v>
      </c>
    </row>
    <row r="6982" spans="2:3" x14ac:dyDescent="0.25">
      <c r="B6982" s="257">
        <v>6919</v>
      </c>
      <c r="C6982" s="256">
        <v>107.63355616422147</v>
      </c>
    </row>
    <row r="6983" spans="2:3" x14ac:dyDescent="0.25">
      <c r="B6983" s="257">
        <v>6920</v>
      </c>
      <c r="C6983" s="256">
        <v>91.84738094823652</v>
      </c>
    </row>
    <row r="6984" spans="2:3" x14ac:dyDescent="0.25">
      <c r="B6984" s="257">
        <v>6921</v>
      </c>
      <c r="C6984" s="256">
        <v>79.541894975405938</v>
      </c>
    </row>
    <row r="6985" spans="2:3" x14ac:dyDescent="0.25">
      <c r="B6985" s="257">
        <v>6922</v>
      </c>
      <c r="C6985" s="256">
        <v>140.40101917492285</v>
      </c>
    </row>
    <row r="6986" spans="2:3" x14ac:dyDescent="0.25">
      <c r="B6986" s="257">
        <v>6923</v>
      </c>
      <c r="C6986" s="256">
        <v>120.13318179385793</v>
      </c>
    </row>
    <row r="6987" spans="2:3" x14ac:dyDescent="0.25">
      <c r="B6987" s="257">
        <v>6924</v>
      </c>
      <c r="C6987" s="256">
        <v>170.10745566348731</v>
      </c>
    </row>
    <row r="6988" spans="2:3" x14ac:dyDescent="0.25">
      <c r="B6988" s="257">
        <v>6925</v>
      </c>
      <c r="C6988" s="256">
        <v>154.41539334889353</v>
      </c>
    </row>
    <row r="6989" spans="2:3" x14ac:dyDescent="0.25">
      <c r="B6989" s="257">
        <v>6926</v>
      </c>
      <c r="C6989" s="256">
        <v>84.711831793412202</v>
      </c>
    </row>
    <row r="6990" spans="2:3" x14ac:dyDescent="0.25">
      <c r="B6990" s="257">
        <v>6927</v>
      </c>
      <c r="C6990" s="256">
        <v>111.39339473249174</v>
      </c>
    </row>
    <row r="6991" spans="2:3" x14ac:dyDescent="0.25">
      <c r="B6991" s="257">
        <v>6928</v>
      </c>
      <c r="C6991" s="256">
        <v>136.67176368170229</v>
      </c>
    </row>
    <row r="6992" spans="2:3" x14ac:dyDescent="0.25">
      <c r="B6992" s="257">
        <v>6929</v>
      </c>
      <c r="C6992" s="256">
        <v>101.70627055432178</v>
      </c>
    </row>
    <row r="6993" spans="2:3" x14ac:dyDescent="0.25">
      <c r="B6993" s="257">
        <v>6930</v>
      </c>
      <c r="C6993" s="256">
        <v>105.55362567965388</v>
      </c>
    </row>
    <row r="6994" spans="2:3" x14ac:dyDescent="0.25">
      <c r="B6994" s="257">
        <v>6931</v>
      </c>
      <c r="C6994" s="256">
        <v>123.48666132450685</v>
      </c>
    </row>
    <row r="6995" spans="2:3" x14ac:dyDescent="0.25">
      <c r="B6995" s="257">
        <v>6932</v>
      </c>
      <c r="C6995" s="256">
        <v>129.86858174889463</v>
      </c>
    </row>
    <row r="6996" spans="2:3" x14ac:dyDescent="0.25">
      <c r="B6996" s="257">
        <v>6933</v>
      </c>
      <c r="C6996" s="256">
        <v>141.46889883962012</v>
      </c>
    </row>
    <row r="6997" spans="2:3" x14ac:dyDescent="0.25">
      <c r="B6997" s="257">
        <v>6934</v>
      </c>
      <c r="C6997" s="256">
        <v>162.74405802778833</v>
      </c>
    </row>
    <row r="6998" spans="2:3" x14ac:dyDescent="0.25">
      <c r="B6998" s="257">
        <v>6935</v>
      </c>
      <c r="C6998" s="256">
        <v>107.64490916700773</v>
      </c>
    </row>
    <row r="6999" spans="2:3" x14ac:dyDescent="0.25">
      <c r="B6999" s="257">
        <v>6936</v>
      </c>
      <c r="C6999" s="256">
        <v>96.893087698577204</v>
      </c>
    </row>
    <row r="7000" spans="2:3" x14ac:dyDescent="0.25">
      <c r="B7000" s="257">
        <v>6937</v>
      </c>
      <c r="C7000" s="256">
        <v>121.61313969105716</v>
      </c>
    </row>
    <row r="7001" spans="2:3" x14ac:dyDescent="0.25">
      <c r="B7001" s="257">
        <v>6938</v>
      </c>
      <c r="C7001" s="256">
        <v>187.31103348243795</v>
      </c>
    </row>
    <row r="7002" spans="2:3" x14ac:dyDescent="0.25">
      <c r="B7002" s="257">
        <v>6939</v>
      </c>
      <c r="C7002" s="256">
        <v>155.14642386674197</v>
      </c>
    </row>
    <row r="7003" spans="2:3" x14ac:dyDescent="0.25">
      <c r="B7003" s="257">
        <v>6940</v>
      </c>
      <c r="C7003" s="256">
        <v>138.63447773529947</v>
      </c>
    </row>
    <row r="7004" spans="2:3" x14ac:dyDescent="0.25">
      <c r="B7004" s="257">
        <v>6941</v>
      </c>
      <c r="C7004" s="256">
        <v>117.22130828645362</v>
      </c>
    </row>
    <row r="7005" spans="2:3" x14ac:dyDescent="0.25">
      <c r="B7005" s="257">
        <v>6942</v>
      </c>
      <c r="C7005" s="256">
        <v>93.392675982831548</v>
      </c>
    </row>
    <row r="7006" spans="2:3" x14ac:dyDescent="0.25">
      <c r="B7006" s="257">
        <v>6943</v>
      </c>
      <c r="C7006" s="256">
        <v>109.22250709528122</v>
      </c>
    </row>
    <row r="7007" spans="2:3" x14ac:dyDescent="0.25">
      <c r="B7007" s="257">
        <v>6944</v>
      </c>
      <c r="C7007" s="256">
        <v>89.234573333362519</v>
      </c>
    </row>
    <row r="7008" spans="2:3" x14ac:dyDescent="0.25">
      <c r="B7008" s="257">
        <v>6945</v>
      </c>
      <c r="C7008" s="256">
        <v>124.61868062494645</v>
      </c>
    </row>
    <row r="7009" spans="2:3" x14ac:dyDescent="0.25">
      <c r="B7009" s="257">
        <v>6946</v>
      </c>
      <c r="C7009" s="256">
        <v>110.4958028821594</v>
      </c>
    </row>
    <row r="7010" spans="2:3" x14ac:dyDescent="0.25">
      <c r="B7010" s="257">
        <v>6947</v>
      </c>
      <c r="C7010" s="256">
        <v>147.34317230427058</v>
      </c>
    </row>
    <row r="7011" spans="2:3" x14ac:dyDescent="0.25">
      <c r="B7011" s="257">
        <v>6948</v>
      </c>
      <c r="C7011" s="256">
        <v>144.19007650852552</v>
      </c>
    </row>
    <row r="7012" spans="2:3" x14ac:dyDescent="0.25">
      <c r="B7012" s="257">
        <v>6949</v>
      </c>
      <c r="C7012" s="256">
        <v>144.5701577962694</v>
      </c>
    </row>
    <row r="7013" spans="2:3" x14ac:dyDescent="0.25">
      <c r="B7013" s="257">
        <v>6950</v>
      </c>
      <c r="C7013" s="256">
        <v>106.89638713458108</v>
      </c>
    </row>
    <row r="7014" spans="2:3" x14ac:dyDescent="0.25">
      <c r="B7014" s="257">
        <v>6951</v>
      </c>
      <c r="C7014" s="256">
        <v>79.837371628119115</v>
      </c>
    </row>
    <row r="7015" spans="2:3" x14ac:dyDescent="0.25">
      <c r="B7015" s="257">
        <v>6952</v>
      </c>
      <c r="C7015" s="256">
        <v>158.96698899390972</v>
      </c>
    </row>
    <row r="7016" spans="2:3" x14ac:dyDescent="0.25">
      <c r="B7016" s="257">
        <v>6953</v>
      </c>
      <c r="C7016" s="256">
        <v>113.32944160394838</v>
      </c>
    </row>
    <row r="7017" spans="2:3" x14ac:dyDescent="0.25">
      <c r="B7017" s="257">
        <v>6954</v>
      </c>
      <c r="C7017" s="256">
        <v>121.33315678363418</v>
      </c>
    </row>
    <row r="7018" spans="2:3" x14ac:dyDescent="0.25">
      <c r="B7018" s="257">
        <v>6955</v>
      </c>
      <c r="C7018" s="256">
        <v>120.33025989617164</v>
      </c>
    </row>
    <row r="7019" spans="2:3" x14ac:dyDescent="0.25">
      <c r="B7019" s="257">
        <v>6956</v>
      </c>
      <c r="C7019" s="256">
        <v>103.55781317057264</v>
      </c>
    </row>
    <row r="7020" spans="2:3" x14ac:dyDescent="0.25">
      <c r="B7020" s="257">
        <v>6957</v>
      </c>
      <c r="C7020" s="256">
        <v>116.26773220818369</v>
      </c>
    </row>
    <row r="7021" spans="2:3" x14ac:dyDescent="0.25">
      <c r="B7021" s="257">
        <v>6958</v>
      </c>
      <c r="C7021" s="256">
        <v>125.55032420438468</v>
      </c>
    </row>
    <row r="7022" spans="2:3" x14ac:dyDescent="0.25">
      <c r="B7022" s="257">
        <v>6959</v>
      </c>
      <c r="C7022" s="256">
        <v>135.00410706073458</v>
      </c>
    </row>
    <row r="7023" spans="2:3" x14ac:dyDescent="0.25">
      <c r="B7023" s="257">
        <v>6960</v>
      </c>
      <c r="C7023" s="256">
        <v>103.42675088593515</v>
      </c>
    </row>
    <row r="7024" spans="2:3" x14ac:dyDescent="0.25">
      <c r="B7024" s="257">
        <v>6961</v>
      </c>
      <c r="C7024" s="256">
        <v>108.339003536143</v>
      </c>
    </row>
    <row r="7025" spans="2:3" x14ac:dyDescent="0.25">
      <c r="B7025" s="257">
        <v>6962</v>
      </c>
      <c r="C7025" s="256">
        <v>162.72822563488668</v>
      </c>
    </row>
    <row r="7026" spans="2:3" x14ac:dyDescent="0.25">
      <c r="B7026" s="257">
        <v>6963</v>
      </c>
      <c r="C7026" s="256">
        <v>101.78526744907236</v>
      </c>
    </row>
    <row r="7027" spans="2:3" x14ac:dyDescent="0.25">
      <c r="B7027" s="257">
        <v>6964</v>
      </c>
      <c r="C7027" s="256">
        <v>121.59544920623372</v>
      </c>
    </row>
    <row r="7028" spans="2:3" x14ac:dyDescent="0.25">
      <c r="B7028" s="257">
        <v>6965</v>
      </c>
      <c r="C7028" s="256">
        <v>61.533674847824692</v>
      </c>
    </row>
    <row r="7029" spans="2:3" x14ac:dyDescent="0.25">
      <c r="B7029" s="257">
        <v>6966</v>
      </c>
      <c r="C7029" s="256">
        <v>107.20143771719475</v>
      </c>
    </row>
    <row r="7030" spans="2:3" x14ac:dyDescent="0.25">
      <c r="B7030" s="257">
        <v>6967</v>
      </c>
      <c r="C7030" s="256">
        <v>133.97807415078614</v>
      </c>
    </row>
    <row r="7031" spans="2:3" x14ac:dyDescent="0.25">
      <c r="B7031" s="257">
        <v>6968</v>
      </c>
      <c r="C7031" s="256">
        <v>90.998615216150313</v>
      </c>
    </row>
    <row r="7032" spans="2:3" x14ac:dyDescent="0.25">
      <c r="B7032" s="257">
        <v>6969</v>
      </c>
      <c r="C7032" s="256">
        <v>99.331727546043311</v>
      </c>
    </row>
    <row r="7033" spans="2:3" x14ac:dyDescent="0.25">
      <c r="B7033" s="257">
        <v>6970</v>
      </c>
      <c r="C7033" s="256">
        <v>136.57976992904054</v>
      </c>
    </row>
    <row r="7034" spans="2:3" x14ac:dyDescent="0.25">
      <c r="B7034" s="257">
        <v>6971</v>
      </c>
      <c r="C7034" s="256">
        <v>115.05178327915667</v>
      </c>
    </row>
    <row r="7035" spans="2:3" x14ac:dyDescent="0.25">
      <c r="B7035" s="257">
        <v>6972</v>
      </c>
      <c r="C7035" s="256">
        <v>97.099958417485993</v>
      </c>
    </row>
    <row r="7036" spans="2:3" x14ac:dyDescent="0.25">
      <c r="B7036" s="257">
        <v>6973</v>
      </c>
      <c r="C7036" s="256">
        <v>141.43519470038837</v>
      </c>
    </row>
    <row r="7037" spans="2:3" x14ac:dyDescent="0.25">
      <c r="B7037" s="257">
        <v>6974</v>
      </c>
      <c r="C7037" s="256">
        <v>136.97848075040937</v>
      </c>
    </row>
    <row r="7038" spans="2:3" x14ac:dyDescent="0.25">
      <c r="B7038" s="257">
        <v>6975</v>
      </c>
      <c r="C7038" s="256">
        <v>152.41964887596603</v>
      </c>
    </row>
    <row r="7039" spans="2:3" x14ac:dyDescent="0.25">
      <c r="B7039" s="257">
        <v>6976</v>
      </c>
      <c r="C7039" s="256">
        <v>125.28067112715885</v>
      </c>
    </row>
    <row r="7040" spans="2:3" x14ac:dyDescent="0.25">
      <c r="B7040" s="257">
        <v>6977</v>
      </c>
      <c r="C7040" s="256">
        <v>102.78396624602843</v>
      </c>
    </row>
    <row r="7041" spans="2:3" x14ac:dyDescent="0.25">
      <c r="B7041" s="257">
        <v>6978</v>
      </c>
      <c r="C7041" s="256">
        <v>109.22690177599802</v>
      </c>
    </row>
    <row r="7042" spans="2:3" x14ac:dyDescent="0.25">
      <c r="B7042" s="257">
        <v>6979</v>
      </c>
      <c r="C7042" s="256">
        <v>127.92862223865016</v>
      </c>
    </row>
    <row r="7043" spans="2:3" x14ac:dyDescent="0.25">
      <c r="B7043" s="257">
        <v>6980</v>
      </c>
      <c r="C7043" s="256">
        <v>121.29958990623493</v>
      </c>
    </row>
    <row r="7044" spans="2:3" x14ac:dyDescent="0.25">
      <c r="B7044" s="257">
        <v>6981</v>
      </c>
      <c r="C7044" s="256">
        <v>106.191687685239</v>
      </c>
    </row>
    <row r="7045" spans="2:3" x14ac:dyDescent="0.25">
      <c r="B7045" s="257">
        <v>6982</v>
      </c>
      <c r="C7045" s="256">
        <v>132.20282161163362</v>
      </c>
    </row>
    <row r="7046" spans="2:3" x14ac:dyDescent="0.25">
      <c r="B7046" s="257">
        <v>6983</v>
      </c>
      <c r="C7046" s="256">
        <v>92.003254945683395</v>
      </c>
    </row>
    <row r="7047" spans="2:3" x14ac:dyDescent="0.25">
      <c r="B7047" s="257">
        <v>6984</v>
      </c>
      <c r="C7047" s="256">
        <v>127.45985595503572</v>
      </c>
    </row>
    <row r="7048" spans="2:3" x14ac:dyDescent="0.25">
      <c r="B7048" s="257">
        <v>6985</v>
      </c>
      <c r="C7048" s="256">
        <v>145.20474798916575</v>
      </c>
    </row>
    <row r="7049" spans="2:3" x14ac:dyDescent="0.25">
      <c r="B7049" s="257">
        <v>6986</v>
      </c>
      <c r="C7049" s="256">
        <v>125.52104355133888</v>
      </c>
    </row>
    <row r="7050" spans="2:3" x14ac:dyDescent="0.25">
      <c r="B7050" s="257">
        <v>6987</v>
      </c>
      <c r="C7050" s="256">
        <v>98.764522689197719</v>
      </c>
    </row>
    <row r="7051" spans="2:3" x14ac:dyDescent="0.25">
      <c r="B7051" s="257">
        <v>6988</v>
      </c>
      <c r="C7051" s="256">
        <v>118.71195791008682</v>
      </c>
    </row>
    <row r="7052" spans="2:3" x14ac:dyDescent="0.25">
      <c r="B7052" s="257">
        <v>6989</v>
      </c>
      <c r="C7052" s="256">
        <v>161.41545580627763</v>
      </c>
    </row>
    <row r="7053" spans="2:3" x14ac:dyDescent="0.25">
      <c r="B7053" s="257">
        <v>6990</v>
      </c>
      <c r="C7053" s="256">
        <v>86.808684985694413</v>
      </c>
    </row>
    <row r="7054" spans="2:3" x14ac:dyDescent="0.25">
      <c r="B7054" s="257">
        <v>6991</v>
      </c>
      <c r="C7054" s="256">
        <v>106.7790051990393</v>
      </c>
    </row>
    <row r="7055" spans="2:3" x14ac:dyDescent="0.25">
      <c r="B7055" s="257">
        <v>6992</v>
      </c>
      <c r="C7055" s="256">
        <v>121.16395589922216</v>
      </c>
    </row>
    <row r="7056" spans="2:3" x14ac:dyDescent="0.25">
      <c r="B7056" s="257">
        <v>6993</v>
      </c>
      <c r="C7056" s="256">
        <v>149.20684543632086</v>
      </c>
    </row>
    <row r="7057" spans="2:3" x14ac:dyDescent="0.25">
      <c r="B7057" s="257">
        <v>6994</v>
      </c>
      <c r="C7057" s="256">
        <v>126.68149979859554</v>
      </c>
    </row>
    <row r="7058" spans="2:3" x14ac:dyDescent="0.25">
      <c r="B7058" s="257">
        <v>6995</v>
      </c>
      <c r="C7058" s="256">
        <v>145.54326223126512</v>
      </c>
    </row>
    <row r="7059" spans="2:3" x14ac:dyDescent="0.25">
      <c r="B7059" s="257">
        <v>6996</v>
      </c>
      <c r="C7059" s="256">
        <v>63.615144656792076</v>
      </c>
    </row>
    <row r="7060" spans="2:3" x14ac:dyDescent="0.25">
      <c r="B7060" s="257">
        <v>6997</v>
      </c>
      <c r="C7060" s="256">
        <v>110.66805729151913</v>
      </c>
    </row>
    <row r="7061" spans="2:3" x14ac:dyDescent="0.25">
      <c r="B7061" s="257">
        <v>6998</v>
      </c>
      <c r="C7061" s="256">
        <v>108.00753674352305</v>
      </c>
    </row>
    <row r="7062" spans="2:3" x14ac:dyDescent="0.25">
      <c r="B7062" s="257">
        <v>6999</v>
      </c>
      <c r="C7062" s="256">
        <v>130.56917212115545</v>
      </c>
    </row>
    <row r="7063" spans="2:3" x14ac:dyDescent="0.25">
      <c r="B7063" s="257">
        <v>7000</v>
      </c>
      <c r="C7063" s="256">
        <v>140.22033642435832</v>
      </c>
    </row>
    <row r="7064" spans="2:3" x14ac:dyDescent="0.25">
      <c r="B7064" s="257">
        <v>7001</v>
      </c>
      <c r="C7064" s="256">
        <v>126.3010050698261</v>
      </c>
    </row>
    <row r="7065" spans="2:3" x14ac:dyDescent="0.25">
      <c r="B7065" s="257">
        <v>7002</v>
      </c>
      <c r="C7065" s="256">
        <v>137.062382633418</v>
      </c>
    </row>
    <row r="7066" spans="2:3" x14ac:dyDescent="0.25">
      <c r="B7066" s="257">
        <v>7003</v>
      </c>
      <c r="C7066" s="256">
        <v>126.32173858736579</v>
      </c>
    </row>
    <row r="7067" spans="2:3" x14ac:dyDescent="0.25">
      <c r="B7067" s="257">
        <v>7004</v>
      </c>
      <c r="C7067" s="256">
        <v>159.92378910853793</v>
      </c>
    </row>
    <row r="7068" spans="2:3" x14ac:dyDescent="0.25">
      <c r="B7068" s="257">
        <v>7005</v>
      </c>
      <c r="C7068" s="256">
        <v>92.504338431771188</v>
      </c>
    </row>
    <row r="7069" spans="2:3" x14ac:dyDescent="0.25">
      <c r="B7069" s="257">
        <v>7006</v>
      </c>
      <c r="C7069" s="256">
        <v>94.276403232724277</v>
      </c>
    </row>
    <row r="7070" spans="2:3" x14ac:dyDescent="0.25">
      <c r="B7070" s="257">
        <v>7007</v>
      </c>
      <c r="C7070" s="256">
        <v>177.43001157580153</v>
      </c>
    </row>
    <row r="7071" spans="2:3" x14ac:dyDescent="0.25">
      <c r="B7071" s="257">
        <v>7008</v>
      </c>
      <c r="C7071" s="256">
        <v>128.01051870001442</v>
      </c>
    </row>
    <row r="7072" spans="2:3" x14ac:dyDescent="0.25">
      <c r="B7072" s="257">
        <v>7009</v>
      </c>
      <c r="C7072" s="256">
        <v>113.04814227934961</v>
      </c>
    </row>
    <row r="7073" spans="2:3" x14ac:dyDescent="0.25">
      <c r="B7073" s="257">
        <v>7010</v>
      </c>
      <c r="C7073" s="256">
        <v>158.84022071783804</v>
      </c>
    </row>
    <row r="7074" spans="2:3" x14ac:dyDescent="0.25">
      <c r="B7074" s="257">
        <v>7011</v>
      </c>
      <c r="C7074" s="256">
        <v>118.85333446392055</v>
      </c>
    </row>
    <row r="7075" spans="2:3" x14ac:dyDescent="0.25">
      <c r="B7075" s="257">
        <v>7012</v>
      </c>
      <c r="C7075" s="256">
        <v>97.932310004733267</v>
      </c>
    </row>
    <row r="7076" spans="2:3" x14ac:dyDescent="0.25">
      <c r="B7076" s="257">
        <v>7013</v>
      </c>
      <c r="C7076" s="256">
        <v>68.267718933817761</v>
      </c>
    </row>
    <row r="7077" spans="2:3" x14ac:dyDescent="0.25">
      <c r="B7077" s="257">
        <v>7014</v>
      </c>
      <c r="C7077" s="256">
        <v>151.10953057567252</v>
      </c>
    </row>
    <row r="7078" spans="2:3" x14ac:dyDescent="0.25">
      <c r="B7078" s="257">
        <v>7015</v>
      </c>
      <c r="C7078" s="256">
        <v>56.833788436692799</v>
      </c>
    </row>
    <row r="7079" spans="2:3" x14ac:dyDescent="0.25">
      <c r="B7079" s="257">
        <v>7016</v>
      </c>
      <c r="C7079" s="256">
        <v>153.91749201605327</v>
      </c>
    </row>
    <row r="7080" spans="2:3" x14ac:dyDescent="0.25">
      <c r="B7080" s="257">
        <v>7017</v>
      </c>
      <c r="C7080" s="256">
        <v>97.198237044812316</v>
      </c>
    </row>
    <row r="7081" spans="2:3" x14ac:dyDescent="0.25">
      <c r="B7081" s="257">
        <v>7018</v>
      </c>
      <c r="C7081" s="256">
        <v>151.16365855521101</v>
      </c>
    </row>
    <row r="7082" spans="2:3" x14ac:dyDescent="0.25">
      <c r="B7082" s="257">
        <v>7019</v>
      </c>
      <c r="C7082" s="256">
        <v>175.65815955896261</v>
      </c>
    </row>
    <row r="7083" spans="2:3" x14ac:dyDescent="0.25">
      <c r="B7083" s="257">
        <v>7020</v>
      </c>
      <c r="C7083" s="256">
        <v>100.97098908172313</v>
      </c>
    </row>
    <row r="7084" spans="2:3" x14ac:dyDescent="0.25">
      <c r="B7084" s="257">
        <v>7021</v>
      </c>
      <c r="C7084" s="256">
        <v>128.01584941685132</v>
      </c>
    </row>
    <row r="7085" spans="2:3" x14ac:dyDescent="0.25">
      <c r="B7085" s="257">
        <v>7022</v>
      </c>
      <c r="C7085" s="256">
        <v>91.213854942409682</v>
      </c>
    </row>
    <row r="7086" spans="2:3" x14ac:dyDescent="0.25">
      <c r="B7086" s="257">
        <v>7023</v>
      </c>
      <c r="C7086" s="256">
        <v>117.44695245165845</v>
      </c>
    </row>
    <row r="7087" spans="2:3" x14ac:dyDescent="0.25">
      <c r="B7087" s="257">
        <v>7024</v>
      </c>
      <c r="C7087" s="256">
        <v>102.70391108035366</v>
      </c>
    </row>
    <row r="7088" spans="2:3" x14ac:dyDescent="0.25">
      <c r="B7088" s="257">
        <v>7025</v>
      </c>
      <c r="C7088" s="256">
        <v>140.07924446564203</v>
      </c>
    </row>
    <row r="7089" spans="2:3" x14ac:dyDescent="0.25">
      <c r="B7089" s="257">
        <v>7026</v>
      </c>
      <c r="C7089" s="256">
        <v>82.358472320106358</v>
      </c>
    </row>
    <row r="7090" spans="2:3" x14ac:dyDescent="0.25">
      <c r="B7090" s="257">
        <v>7027</v>
      </c>
      <c r="C7090" s="256">
        <v>131.17126927094694</v>
      </c>
    </row>
    <row r="7091" spans="2:3" x14ac:dyDescent="0.25">
      <c r="B7091" s="257">
        <v>7028</v>
      </c>
      <c r="C7091" s="256">
        <v>148.08914279136872</v>
      </c>
    </row>
    <row r="7092" spans="2:3" x14ac:dyDescent="0.25">
      <c r="B7092" s="257">
        <v>7029</v>
      </c>
      <c r="C7092" s="256">
        <v>108.11968713342733</v>
      </c>
    </row>
    <row r="7093" spans="2:3" x14ac:dyDescent="0.25">
      <c r="B7093" s="257">
        <v>7030</v>
      </c>
      <c r="C7093" s="256">
        <v>122.91937782198168</v>
      </c>
    </row>
    <row r="7094" spans="2:3" x14ac:dyDescent="0.25">
      <c r="B7094" s="257">
        <v>7031</v>
      </c>
      <c r="C7094" s="256">
        <v>121.22903106977851</v>
      </c>
    </row>
    <row r="7095" spans="2:3" x14ac:dyDescent="0.25">
      <c r="B7095" s="257">
        <v>7032</v>
      </c>
      <c r="C7095" s="256">
        <v>120.71014588188747</v>
      </c>
    </row>
    <row r="7096" spans="2:3" x14ac:dyDescent="0.25">
      <c r="B7096" s="257">
        <v>7033</v>
      </c>
      <c r="C7096" s="256">
        <v>121.034987185879</v>
      </c>
    </row>
    <row r="7097" spans="2:3" x14ac:dyDescent="0.25">
      <c r="B7097" s="257">
        <v>7034</v>
      </c>
      <c r="C7097" s="256">
        <v>170.79806396814067</v>
      </c>
    </row>
    <row r="7098" spans="2:3" x14ac:dyDescent="0.25">
      <c r="B7098" s="257">
        <v>7035</v>
      </c>
      <c r="C7098" s="256">
        <v>131.17713042572549</v>
      </c>
    </row>
    <row r="7099" spans="2:3" x14ac:dyDescent="0.25">
      <c r="B7099" s="257">
        <v>7036</v>
      </c>
      <c r="C7099" s="256">
        <v>82.442262807638087</v>
      </c>
    </row>
    <row r="7100" spans="2:3" x14ac:dyDescent="0.25">
      <c r="B7100" s="257">
        <v>7037</v>
      </c>
      <c r="C7100" s="256">
        <v>94.504763246132626</v>
      </c>
    </row>
    <row r="7101" spans="2:3" x14ac:dyDescent="0.25">
      <c r="B7101" s="257">
        <v>7038</v>
      </c>
      <c r="C7101" s="256">
        <v>133.30069704034798</v>
      </c>
    </row>
    <row r="7102" spans="2:3" x14ac:dyDescent="0.25">
      <c r="B7102" s="257">
        <v>7039</v>
      </c>
      <c r="C7102" s="256">
        <v>115.89325991355382</v>
      </c>
    </row>
    <row r="7103" spans="2:3" x14ac:dyDescent="0.25">
      <c r="B7103" s="257">
        <v>7040</v>
      </c>
      <c r="C7103" s="256">
        <v>130.70204844199239</v>
      </c>
    </row>
    <row r="7104" spans="2:3" x14ac:dyDescent="0.25">
      <c r="B7104" s="257">
        <v>7041</v>
      </c>
      <c r="C7104" s="256">
        <v>89.290203729954442</v>
      </c>
    </row>
    <row r="7105" spans="2:3" x14ac:dyDescent="0.25">
      <c r="B7105" s="257">
        <v>7042</v>
      </c>
      <c r="C7105" s="256">
        <v>111.98731590908082</v>
      </c>
    </row>
    <row r="7106" spans="2:3" x14ac:dyDescent="0.25">
      <c r="B7106" s="257">
        <v>7043</v>
      </c>
      <c r="C7106" s="256">
        <v>93.245337024587315</v>
      </c>
    </row>
    <row r="7107" spans="2:3" x14ac:dyDescent="0.25">
      <c r="B7107" s="257">
        <v>7044</v>
      </c>
      <c r="C7107" s="256">
        <v>134.69546209190941</v>
      </c>
    </row>
    <row r="7108" spans="2:3" x14ac:dyDescent="0.25">
      <c r="B7108" s="257">
        <v>7045</v>
      </c>
      <c r="C7108" s="256">
        <v>79.261500474589468</v>
      </c>
    </row>
    <row r="7109" spans="2:3" x14ac:dyDescent="0.25">
      <c r="B7109" s="257">
        <v>7046</v>
      </c>
      <c r="C7109" s="256">
        <v>90.359525115183658</v>
      </c>
    </row>
    <row r="7110" spans="2:3" x14ac:dyDescent="0.25">
      <c r="B7110" s="257">
        <v>7047</v>
      </c>
      <c r="C7110" s="256">
        <v>88.857828550943097</v>
      </c>
    </row>
    <row r="7111" spans="2:3" x14ac:dyDescent="0.25">
      <c r="B7111" s="257">
        <v>7048</v>
      </c>
      <c r="C7111" s="256">
        <v>47.44966485373665</v>
      </c>
    </row>
    <row r="7112" spans="2:3" x14ac:dyDescent="0.25">
      <c r="B7112" s="257">
        <v>7049</v>
      </c>
      <c r="C7112" s="256">
        <v>148.3526177292504</v>
      </c>
    </row>
    <row r="7113" spans="2:3" x14ac:dyDescent="0.25">
      <c r="B7113" s="257">
        <v>7050</v>
      </c>
      <c r="C7113" s="256">
        <v>120.08840968039895</v>
      </c>
    </row>
    <row r="7114" spans="2:3" x14ac:dyDescent="0.25">
      <c r="B7114" s="257">
        <v>7051</v>
      </c>
      <c r="C7114" s="256">
        <v>135.83406107643975</v>
      </c>
    </row>
    <row r="7115" spans="2:3" x14ac:dyDescent="0.25">
      <c r="B7115" s="257">
        <v>7052</v>
      </c>
      <c r="C7115" s="256">
        <v>101.46076949775247</v>
      </c>
    </row>
    <row r="7116" spans="2:3" x14ac:dyDescent="0.25">
      <c r="B7116" s="257">
        <v>7053</v>
      </c>
      <c r="C7116" s="256">
        <v>133.72401460796164</v>
      </c>
    </row>
    <row r="7117" spans="2:3" x14ac:dyDescent="0.25">
      <c r="B7117" s="257">
        <v>7054</v>
      </c>
      <c r="C7117" s="256">
        <v>70.9809078117963</v>
      </c>
    </row>
    <row r="7118" spans="2:3" x14ac:dyDescent="0.25">
      <c r="B7118" s="257">
        <v>7055</v>
      </c>
      <c r="C7118" s="256">
        <v>122.27316878076471</v>
      </c>
    </row>
    <row r="7119" spans="2:3" x14ac:dyDescent="0.25">
      <c r="B7119" s="257">
        <v>7056</v>
      </c>
      <c r="C7119" s="256">
        <v>194.86401233279892</v>
      </c>
    </row>
    <row r="7120" spans="2:3" x14ac:dyDescent="0.25">
      <c r="B7120" s="257">
        <v>7057</v>
      </c>
      <c r="C7120" s="256">
        <v>127.92151511670404</v>
      </c>
    </row>
    <row r="7121" spans="2:3" x14ac:dyDescent="0.25">
      <c r="B7121" s="257">
        <v>7058</v>
      </c>
      <c r="C7121" s="256">
        <v>101.9733764129322</v>
      </c>
    </row>
    <row r="7122" spans="2:3" x14ac:dyDescent="0.25">
      <c r="B7122" s="257">
        <v>7059</v>
      </c>
      <c r="C7122" s="256">
        <v>96.746990474348991</v>
      </c>
    </row>
    <row r="7123" spans="2:3" x14ac:dyDescent="0.25">
      <c r="B7123" s="257">
        <v>7060</v>
      </c>
      <c r="C7123" s="256">
        <v>100.27196657094206</v>
      </c>
    </row>
    <row r="7124" spans="2:3" x14ac:dyDescent="0.25">
      <c r="B7124" s="257">
        <v>7061</v>
      </c>
      <c r="C7124" s="256">
        <v>162.86377433242004</v>
      </c>
    </row>
    <row r="7125" spans="2:3" x14ac:dyDescent="0.25">
      <c r="B7125" s="257">
        <v>7062</v>
      </c>
      <c r="C7125" s="256">
        <v>144.50119346016382</v>
      </c>
    </row>
    <row r="7126" spans="2:3" x14ac:dyDescent="0.25">
      <c r="B7126" s="257">
        <v>7063</v>
      </c>
      <c r="C7126" s="256">
        <v>120.77775026714549</v>
      </c>
    </row>
    <row r="7127" spans="2:3" x14ac:dyDescent="0.25">
      <c r="B7127" s="257">
        <v>7064</v>
      </c>
      <c r="C7127" s="256">
        <v>131.97451050632773</v>
      </c>
    </row>
    <row r="7128" spans="2:3" x14ac:dyDescent="0.25">
      <c r="B7128" s="257">
        <v>7065</v>
      </c>
      <c r="C7128" s="256">
        <v>94.795178655913588</v>
      </c>
    </row>
    <row r="7129" spans="2:3" x14ac:dyDescent="0.25">
      <c r="B7129" s="257">
        <v>7066</v>
      </c>
      <c r="C7129" s="256">
        <v>115.49114673265916</v>
      </c>
    </row>
    <row r="7130" spans="2:3" x14ac:dyDescent="0.25">
      <c r="B7130" s="257">
        <v>7067</v>
      </c>
      <c r="C7130" s="256">
        <v>120.0559098277154</v>
      </c>
    </row>
    <row r="7131" spans="2:3" x14ac:dyDescent="0.25">
      <c r="B7131" s="257">
        <v>7068</v>
      </c>
      <c r="C7131" s="256">
        <v>118.7974199090487</v>
      </c>
    </row>
    <row r="7132" spans="2:3" x14ac:dyDescent="0.25">
      <c r="B7132" s="257">
        <v>7069</v>
      </c>
      <c r="C7132" s="256">
        <v>79.695792389383485</v>
      </c>
    </row>
    <row r="7133" spans="2:3" x14ac:dyDescent="0.25">
      <c r="B7133" s="257">
        <v>7070</v>
      </c>
      <c r="C7133" s="256">
        <v>122.95255212788234</v>
      </c>
    </row>
    <row r="7134" spans="2:3" x14ac:dyDescent="0.25">
      <c r="B7134" s="257">
        <v>7071</v>
      </c>
      <c r="C7134" s="256">
        <v>106.40007949211596</v>
      </c>
    </row>
    <row r="7135" spans="2:3" x14ac:dyDescent="0.25">
      <c r="B7135" s="257">
        <v>7072</v>
      </c>
      <c r="C7135" s="256">
        <v>110.6426294483731</v>
      </c>
    </row>
    <row r="7136" spans="2:3" x14ac:dyDescent="0.25">
      <c r="B7136" s="257">
        <v>7073</v>
      </c>
      <c r="C7136" s="256">
        <v>96.46921591060314</v>
      </c>
    </row>
    <row r="7137" spans="2:3" x14ac:dyDescent="0.25">
      <c r="B7137" s="257">
        <v>7074</v>
      </c>
      <c r="C7137" s="256">
        <v>178.15248970755405</v>
      </c>
    </row>
    <row r="7138" spans="2:3" x14ac:dyDescent="0.25">
      <c r="B7138" s="257">
        <v>7075</v>
      </c>
      <c r="C7138" s="256">
        <v>45.364216466736082</v>
      </c>
    </row>
    <row r="7139" spans="2:3" x14ac:dyDescent="0.25">
      <c r="B7139" s="257">
        <v>7076</v>
      </c>
      <c r="C7139" s="256">
        <v>63.753071134436489</v>
      </c>
    </row>
    <row r="7140" spans="2:3" x14ac:dyDescent="0.25">
      <c r="B7140" s="257">
        <v>7077</v>
      </c>
      <c r="C7140" s="256">
        <v>165.79991843284816</v>
      </c>
    </row>
    <row r="7141" spans="2:3" x14ac:dyDescent="0.25">
      <c r="B7141" s="257">
        <v>7078</v>
      </c>
      <c r="C7141" s="256">
        <v>87.163071699046384</v>
      </c>
    </row>
    <row r="7142" spans="2:3" x14ac:dyDescent="0.25">
      <c r="B7142" s="257">
        <v>7079</v>
      </c>
      <c r="C7142" s="256">
        <v>93.852052079755467</v>
      </c>
    </row>
    <row r="7143" spans="2:3" x14ac:dyDescent="0.25">
      <c r="B7143" s="257">
        <v>7080</v>
      </c>
      <c r="C7143" s="256">
        <v>136.18320669709885</v>
      </c>
    </row>
    <row r="7144" spans="2:3" x14ac:dyDescent="0.25">
      <c r="B7144" s="257">
        <v>7081</v>
      </c>
      <c r="C7144" s="256">
        <v>139.96785018133036</v>
      </c>
    </row>
    <row r="7145" spans="2:3" x14ac:dyDescent="0.25">
      <c r="B7145" s="257">
        <v>7082</v>
      </c>
      <c r="C7145" s="256">
        <v>108.17585557828536</v>
      </c>
    </row>
    <row r="7146" spans="2:3" x14ac:dyDescent="0.25">
      <c r="B7146" s="257">
        <v>7083</v>
      </c>
      <c r="C7146" s="256">
        <v>123.53974906602649</v>
      </c>
    </row>
    <row r="7147" spans="2:3" x14ac:dyDescent="0.25">
      <c r="B7147" s="257">
        <v>7084</v>
      </c>
      <c r="C7147" s="256">
        <v>130.40655332782083</v>
      </c>
    </row>
    <row r="7148" spans="2:3" x14ac:dyDescent="0.25">
      <c r="B7148" s="257">
        <v>7085</v>
      </c>
      <c r="C7148" s="256">
        <v>55.970397139832286</v>
      </c>
    </row>
    <row r="7149" spans="2:3" x14ac:dyDescent="0.25">
      <c r="B7149" s="257">
        <v>7086</v>
      </c>
      <c r="C7149" s="256">
        <v>101.85687516453187</v>
      </c>
    </row>
    <row r="7150" spans="2:3" x14ac:dyDescent="0.25">
      <c r="B7150" s="257">
        <v>7087</v>
      </c>
      <c r="C7150" s="256">
        <v>97.954723295389201</v>
      </c>
    </row>
    <row r="7151" spans="2:3" x14ac:dyDescent="0.25">
      <c r="B7151" s="257">
        <v>7088</v>
      </c>
      <c r="C7151" s="256">
        <v>125.24735390457579</v>
      </c>
    </row>
    <row r="7152" spans="2:3" x14ac:dyDescent="0.25">
      <c r="B7152" s="257">
        <v>7089</v>
      </c>
      <c r="C7152" s="256">
        <v>115.66285242473819</v>
      </c>
    </row>
    <row r="7153" spans="2:3" x14ac:dyDescent="0.25">
      <c r="B7153" s="257">
        <v>7090</v>
      </c>
      <c r="C7153" s="256">
        <v>142.76475351822623</v>
      </c>
    </row>
    <row r="7154" spans="2:3" x14ac:dyDescent="0.25">
      <c r="B7154" s="257">
        <v>7091</v>
      </c>
      <c r="C7154" s="256">
        <v>149.15226860917767</v>
      </c>
    </row>
    <row r="7155" spans="2:3" x14ac:dyDescent="0.25">
      <c r="B7155" s="257">
        <v>7092</v>
      </c>
      <c r="C7155" s="256">
        <v>146.25262247229418</v>
      </c>
    </row>
    <row r="7156" spans="2:3" x14ac:dyDescent="0.25">
      <c r="B7156" s="257">
        <v>7093</v>
      </c>
      <c r="C7156" s="256">
        <v>101.16843651858849</v>
      </c>
    </row>
    <row r="7157" spans="2:3" x14ac:dyDescent="0.25">
      <c r="B7157" s="257">
        <v>7094</v>
      </c>
      <c r="C7157" s="256">
        <v>151.4364848465799</v>
      </c>
    </row>
    <row r="7158" spans="2:3" x14ac:dyDescent="0.25">
      <c r="B7158" s="257">
        <v>7095</v>
      </c>
      <c r="C7158" s="256">
        <v>112.23986783515123</v>
      </c>
    </row>
    <row r="7159" spans="2:3" x14ac:dyDescent="0.25">
      <c r="B7159" s="257">
        <v>7096</v>
      </c>
      <c r="C7159" s="256">
        <v>129.919677683662</v>
      </c>
    </row>
    <row r="7160" spans="2:3" x14ac:dyDescent="0.25">
      <c r="B7160" s="257">
        <v>7097</v>
      </c>
      <c r="C7160" s="256">
        <v>140.6090449787504</v>
      </c>
    </row>
    <row r="7161" spans="2:3" x14ac:dyDescent="0.25">
      <c r="B7161" s="257">
        <v>7098</v>
      </c>
      <c r="C7161" s="256">
        <v>117.57919059933486</v>
      </c>
    </row>
    <row r="7162" spans="2:3" x14ac:dyDescent="0.25">
      <c r="B7162" s="257">
        <v>7099</v>
      </c>
      <c r="C7162" s="256">
        <v>98.917326093420286</v>
      </c>
    </row>
    <row r="7163" spans="2:3" x14ac:dyDescent="0.25">
      <c r="B7163" s="257">
        <v>7100</v>
      </c>
      <c r="C7163" s="256">
        <v>73.222934387080414</v>
      </c>
    </row>
    <row r="7164" spans="2:3" x14ac:dyDescent="0.25">
      <c r="B7164" s="257">
        <v>7101</v>
      </c>
      <c r="C7164" s="256">
        <v>98.876810382790993</v>
      </c>
    </row>
    <row r="7165" spans="2:3" x14ac:dyDescent="0.25">
      <c r="B7165" s="257">
        <v>7102</v>
      </c>
      <c r="C7165" s="256">
        <v>83.030243395864318</v>
      </c>
    </row>
    <row r="7166" spans="2:3" x14ac:dyDescent="0.25">
      <c r="B7166" s="257">
        <v>7103</v>
      </c>
      <c r="C7166" s="256">
        <v>93.277487175575601</v>
      </c>
    </row>
    <row r="7167" spans="2:3" x14ac:dyDescent="0.25">
      <c r="B7167" s="257">
        <v>7104</v>
      </c>
      <c r="C7167" s="256">
        <v>148.55712260151574</v>
      </c>
    </row>
    <row r="7168" spans="2:3" x14ac:dyDescent="0.25">
      <c r="B7168" s="257">
        <v>7105</v>
      </c>
      <c r="C7168" s="256">
        <v>143.87659309490869</v>
      </c>
    </row>
    <row r="7169" spans="2:3" x14ac:dyDescent="0.25">
      <c r="B7169" s="257">
        <v>7106</v>
      </c>
      <c r="C7169" s="256">
        <v>101.31995802728372</v>
      </c>
    </row>
    <row r="7170" spans="2:3" x14ac:dyDescent="0.25">
      <c r="B7170" s="257">
        <v>7107</v>
      </c>
      <c r="C7170" s="256">
        <v>85.16453943091166</v>
      </c>
    </row>
    <row r="7171" spans="2:3" x14ac:dyDescent="0.25">
      <c r="B7171" s="257">
        <v>7108</v>
      </c>
      <c r="C7171" s="256">
        <v>134.60860389174331</v>
      </c>
    </row>
    <row r="7172" spans="2:3" x14ac:dyDescent="0.25">
      <c r="B7172" s="257">
        <v>7109</v>
      </c>
      <c r="C7172" s="256">
        <v>98.029117861665355</v>
      </c>
    </row>
    <row r="7173" spans="2:3" x14ac:dyDescent="0.25">
      <c r="B7173" s="257">
        <v>7110</v>
      </c>
      <c r="C7173" s="256">
        <v>112.28644620033918</v>
      </c>
    </row>
    <row r="7174" spans="2:3" x14ac:dyDescent="0.25">
      <c r="B7174" s="257">
        <v>7111</v>
      </c>
      <c r="C7174" s="256">
        <v>107.6493459851276</v>
      </c>
    </row>
    <row r="7175" spans="2:3" x14ac:dyDescent="0.25">
      <c r="B7175" s="257">
        <v>7112</v>
      </c>
      <c r="C7175" s="256">
        <v>157.35260707487541</v>
      </c>
    </row>
    <row r="7176" spans="2:3" x14ac:dyDescent="0.25">
      <c r="B7176" s="257">
        <v>7113</v>
      </c>
      <c r="C7176" s="256">
        <v>81.205033708672033</v>
      </c>
    </row>
    <row r="7177" spans="2:3" x14ac:dyDescent="0.25">
      <c r="B7177" s="257">
        <v>7114</v>
      </c>
      <c r="C7177" s="256">
        <v>78.520908591833006</v>
      </c>
    </row>
    <row r="7178" spans="2:3" x14ac:dyDescent="0.25">
      <c r="B7178" s="257">
        <v>7115</v>
      </c>
      <c r="C7178" s="256">
        <v>138.02855319777129</v>
      </c>
    </row>
    <row r="7179" spans="2:3" x14ac:dyDescent="0.25">
      <c r="B7179" s="257">
        <v>7116</v>
      </c>
      <c r="C7179" s="256">
        <v>90.161147441689735</v>
      </c>
    </row>
    <row r="7180" spans="2:3" x14ac:dyDescent="0.25">
      <c r="B7180" s="257">
        <v>7117</v>
      </c>
      <c r="C7180" s="256">
        <v>142.22976333885072</v>
      </c>
    </row>
    <row r="7181" spans="2:3" x14ac:dyDescent="0.25">
      <c r="B7181" s="257">
        <v>7118</v>
      </c>
      <c r="C7181" s="256">
        <v>171.24264276548746</v>
      </c>
    </row>
    <row r="7182" spans="2:3" x14ac:dyDescent="0.25">
      <c r="B7182" s="257">
        <v>7119</v>
      </c>
      <c r="C7182" s="256">
        <v>122.85899514130831</v>
      </c>
    </row>
    <row r="7183" spans="2:3" x14ac:dyDescent="0.25">
      <c r="B7183" s="257">
        <v>7120</v>
      </c>
      <c r="C7183" s="256">
        <v>109.05552508599837</v>
      </c>
    </row>
    <row r="7184" spans="2:3" x14ac:dyDescent="0.25">
      <c r="B7184" s="257">
        <v>7121</v>
      </c>
      <c r="C7184" s="256">
        <v>108.55866159936053</v>
      </c>
    </row>
    <row r="7185" spans="2:3" x14ac:dyDescent="0.25">
      <c r="B7185" s="257">
        <v>7122</v>
      </c>
      <c r="C7185" s="256">
        <v>155.26795111278409</v>
      </c>
    </row>
    <row r="7186" spans="2:3" x14ac:dyDescent="0.25">
      <c r="B7186" s="257">
        <v>7123</v>
      </c>
      <c r="C7186" s="256">
        <v>109.29066327472941</v>
      </c>
    </row>
    <row r="7187" spans="2:3" x14ac:dyDescent="0.25">
      <c r="B7187" s="257">
        <v>7124</v>
      </c>
      <c r="C7187" s="256">
        <v>120.57822089672973</v>
      </c>
    </row>
    <row r="7188" spans="2:3" x14ac:dyDescent="0.25">
      <c r="B7188" s="257">
        <v>7125</v>
      </c>
      <c r="C7188" s="256">
        <v>159.69972095200853</v>
      </c>
    </row>
    <row r="7189" spans="2:3" x14ac:dyDescent="0.25">
      <c r="B7189" s="257">
        <v>7126</v>
      </c>
      <c r="C7189" s="256">
        <v>161.21282403689793</v>
      </c>
    </row>
    <row r="7190" spans="2:3" x14ac:dyDescent="0.25">
      <c r="B7190" s="257">
        <v>7127</v>
      </c>
      <c r="C7190" s="256">
        <v>113.36692043204336</v>
      </c>
    </row>
    <row r="7191" spans="2:3" x14ac:dyDescent="0.25">
      <c r="B7191" s="257">
        <v>7128</v>
      </c>
      <c r="C7191" s="256">
        <v>148.3464021170621</v>
      </c>
    </row>
    <row r="7192" spans="2:3" x14ac:dyDescent="0.25">
      <c r="B7192" s="257">
        <v>7129</v>
      </c>
      <c r="C7192" s="256">
        <v>105.32149777479626</v>
      </c>
    </row>
    <row r="7193" spans="2:3" x14ac:dyDescent="0.25">
      <c r="B7193" s="257">
        <v>7130</v>
      </c>
      <c r="C7193" s="256">
        <v>120.71087832738071</v>
      </c>
    </row>
    <row r="7194" spans="2:3" x14ac:dyDescent="0.25">
      <c r="B7194" s="257">
        <v>7131</v>
      </c>
      <c r="C7194" s="256">
        <v>102.16969193389838</v>
      </c>
    </row>
    <row r="7195" spans="2:3" x14ac:dyDescent="0.25">
      <c r="B7195" s="257">
        <v>7132</v>
      </c>
      <c r="C7195" s="256">
        <v>116.01607086810645</v>
      </c>
    </row>
    <row r="7196" spans="2:3" x14ac:dyDescent="0.25">
      <c r="B7196" s="257">
        <v>7133</v>
      </c>
      <c r="C7196" s="256">
        <v>139.31370907514778</v>
      </c>
    </row>
    <row r="7197" spans="2:3" x14ac:dyDescent="0.25">
      <c r="B7197" s="257">
        <v>7134</v>
      </c>
      <c r="C7197" s="256">
        <v>104.90043199874025</v>
      </c>
    </row>
    <row r="7198" spans="2:3" x14ac:dyDescent="0.25">
      <c r="B7198" s="257">
        <v>7135</v>
      </c>
      <c r="C7198" s="256">
        <v>134.53107823980713</v>
      </c>
    </row>
    <row r="7199" spans="2:3" x14ac:dyDescent="0.25">
      <c r="B7199" s="257">
        <v>7136</v>
      </c>
      <c r="C7199" s="256">
        <v>55.210407358780856</v>
      </c>
    </row>
    <row r="7200" spans="2:3" x14ac:dyDescent="0.25">
      <c r="B7200" s="257">
        <v>7137</v>
      </c>
      <c r="C7200" s="256">
        <v>146.68193734979965</v>
      </c>
    </row>
    <row r="7201" spans="2:3" x14ac:dyDescent="0.25">
      <c r="B7201" s="257">
        <v>7138</v>
      </c>
      <c r="C7201" s="256">
        <v>163.98003079918689</v>
      </c>
    </row>
    <row r="7202" spans="2:3" x14ac:dyDescent="0.25">
      <c r="B7202" s="257">
        <v>7139</v>
      </c>
      <c r="C7202" s="256">
        <v>137.41761877084616</v>
      </c>
    </row>
    <row r="7203" spans="2:3" x14ac:dyDescent="0.25">
      <c r="B7203" s="257">
        <v>7140</v>
      </c>
      <c r="C7203" s="256">
        <v>108.87377435602826</v>
      </c>
    </row>
    <row r="7204" spans="2:3" x14ac:dyDescent="0.25">
      <c r="B7204" s="257">
        <v>7141</v>
      </c>
      <c r="C7204" s="256">
        <v>111.45347843298427</v>
      </c>
    </row>
    <row r="7205" spans="2:3" x14ac:dyDescent="0.25">
      <c r="B7205" s="257">
        <v>7142</v>
      </c>
      <c r="C7205" s="256">
        <v>105.86540412025757</v>
      </c>
    </row>
    <row r="7206" spans="2:3" x14ac:dyDescent="0.25">
      <c r="B7206" s="257">
        <v>7143</v>
      </c>
      <c r="C7206" s="256">
        <v>80.027346069102492</v>
      </c>
    </row>
    <row r="7207" spans="2:3" x14ac:dyDescent="0.25">
      <c r="B7207" s="257">
        <v>7144</v>
      </c>
      <c r="C7207" s="256">
        <v>152.96644745365467</v>
      </c>
    </row>
    <row r="7208" spans="2:3" x14ac:dyDescent="0.25">
      <c r="B7208" s="257">
        <v>7145</v>
      </c>
      <c r="C7208" s="256">
        <v>83.909356840580173</v>
      </c>
    </row>
    <row r="7209" spans="2:3" x14ac:dyDescent="0.25">
      <c r="B7209" s="257">
        <v>7146</v>
      </c>
      <c r="C7209" s="256">
        <v>112.21909734881605</v>
      </c>
    </row>
    <row r="7210" spans="2:3" x14ac:dyDescent="0.25">
      <c r="B7210" s="257">
        <v>7147</v>
      </c>
      <c r="C7210" s="256">
        <v>69.59299729344157</v>
      </c>
    </row>
    <row r="7211" spans="2:3" x14ac:dyDescent="0.25">
      <c r="B7211" s="257">
        <v>7148</v>
      </c>
      <c r="C7211" s="256">
        <v>107.37416400918835</v>
      </c>
    </row>
    <row r="7212" spans="2:3" x14ac:dyDescent="0.25">
      <c r="B7212" s="257">
        <v>7149</v>
      </c>
      <c r="C7212" s="256">
        <v>99.89144415034059</v>
      </c>
    </row>
    <row r="7213" spans="2:3" x14ac:dyDescent="0.25">
      <c r="B7213" s="257">
        <v>7150</v>
      </c>
      <c r="C7213" s="256">
        <v>114.03397307497957</v>
      </c>
    </row>
    <row r="7214" spans="2:3" x14ac:dyDescent="0.25">
      <c r="B7214" s="257">
        <v>7151</v>
      </c>
      <c r="C7214" s="256">
        <v>122.89685033629607</v>
      </c>
    </row>
    <row r="7215" spans="2:3" x14ac:dyDescent="0.25">
      <c r="B7215" s="257">
        <v>7152</v>
      </c>
      <c r="C7215" s="256">
        <v>89.61603748959007</v>
      </c>
    </row>
    <row r="7216" spans="2:3" x14ac:dyDescent="0.25">
      <c r="B7216" s="257">
        <v>7153</v>
      </c>
      <c r="C7216" s="256">
        <v>144.0611701203002</v>
      </c>
    </row>
    <row r="7217" spans="2:3" x14ac:dyDescent="0.25">
      <c r="B7217" s="257">
        <v>7154</v>
      </c>
      <c r="C7217" s="256">
        <v>110.1854216275634</v>
      </c>
    </row>
    <row r="7218" spans="2:3" x14ac:dyDescent="0.25">
      <c r="B7218" s="257">
        <v>7155</v>
      </c>
      <c r="C7218" s="256">
        <v>117.82266265684262</v>
      </c>
    </row>
    <row r="7219" spans="2:3" x14ac:dyDescent="0.25">
      <c r="B7219" s="257">
        <v>7156</v>
      </c>
      <c r="C7219" s="256">
        <v>163.17818564537805</v>
      </c>
    </row>
    <row r="7220" spans="2:3" x14ac:dyDescent="0.25">
      <c r="B7220" s="257">
        <v>7157</v>
      </c>
      <c r="C7220" s="256">
        <v>132.75708131385105</v>
      </c>
    </row>
    <row r="7221" spans="2:3" x14ac:dyDescent="0.25">
      <c r="B7221" s="257">
        <v>7158</v>
      </c>
      <c r="C7221" s="256">
        <v>168.92484019168978</v>
      </c>
    </row>
    <row r="7222" spans="2:3" x14ac:dyDescent="0.25">
      <c r="B7222" s="257">
        <v>7159</v>
      </c>
      <c r="C7222" s="256">
        <v>114.75976395769754</v>
      </c>
    </row>
    <row r="7223" spans="2:3" x14ac:dyDescent="0.25">
      <c r="B7223" s="257">
        <v>7160</v>
      </c>
      <c r="C7223" s="256">
        <v>130.41532035303311</v>
      </c>
    </row>
    <row r="7224" spans="2:3" x14ac:dyDescent="0.25">
      <c r="B7224" s="257">
        <v>7161</v>
      </c>
      <c r="C7224" s="256">
        <v>101.89139432976407</v>
      </c>
    </row>
    <row r="7225" spans="2:3" x14ac:dyDescent="0.25">
      <c r="B7225" s="257">
        <v>7162</v>
      </c>
      <c r="C7225" s="256">
        <v>100.49931636976513</v>
      </c>
    </row>
    <row r="7226" spans="2:3" x14ac:dyDescent="0.25">
      <c r="B7226" s="257">
        <v>7163</v>
      </c>
      <c r="C7226" s="256">
        <v>96.717779569538479</v>
      </c>
    </row>
    <row r="7227" spans="2:3" x14ac:dyDescent="0.25">
      <c r="B7227" s="257">
        <v>7164</v>
      </c>
      <c r="C7227" s="256">
        <v>57.955472377056395</v>
      </c>
    </row>
    <row r="7228" spans="2:3" x14ac:dyDescent="0.25">
      <c r="B7228" s="257">
        <v>7165</v>
      </c>
      <c r="C7228" s="256">
        <v>131.51913236383254</v>
      </c>
    </row>
    <row r="7229" spans="2:3" x14ac:dyDescent="0.25">
      <c r="B7229" s="257">
        <v>7166</v>
      </c>
      <c r="C7229" s="256">
        <v>160.72761168425353</v>
      </c>
    </row>
    <row r="7230" spans="2:3" x14ac:dyDescent="0.25">
      <c r="B7230" s="257">
        <v>7167</v>
      </c>
      <c r="C7230" s="256">
        <v>93.694985363252016</v>
      </c>
    </row>
    <row r="7231" spans="2:3" x14ac:dyDescent="0.25">
      <c r="B7231" s="257">
        <v>7168</v>
      </c>
      <c r="C7231" s="256">
        <v>74.741307243777086</v>
      </c>
    </row>
    <row r="7232" spans="2:3" x14ac:dyDescent="0.25">
      <c r="B7232" s="257">
        <v>7169</v>
      </c>
      <c r="C7232" s="256">
        <v>116.21466885277377</v>
      </c>
    </row>
    <row r="7233" spans="2:3" x14ac:dyDescent="0.25">
      <c r="B7233" s="257">
        <v>7170</v>
      </c>
      <c r="C7233" s="256">
        <v>113.08322177482054</v>
      </c>
    </row>
    <row r="7234" spans="2:3" x14ac:dyDescent="0.25">
      <c r="B7234" s="257">
        <v>7171</v>
      </c>
      <c r="C7234" s="256">
        <v>141.1607903796554</v>
      </c>
    </row>
    <row r="7235" spans="2:3" x14ac:dyDescent="0.25">
      <c r="B7235" s="257">
        <v>7172</v>
      </c>
      <c r="C7235" s="256">
        <v>134.5415192160942</v>
      </c>
    </row>
    <row r="7236" spans="2:3" x14ac:dyDescent="0.25">
      <c r="B7236" s="257">
        <v>7173</v>
      </c>
      <c r="C7236" s="256">
        <v>110.01401030606054</v>
      </c>
    </row>
    <row r="7237" spans="2:3" x14ac:dyDescent="0.25">
      <c r="B7237" s="257">
        <v>7174</v>
      </c>
      <c r="C7237" s="256">
        <v>84.039995460227573</v>
      </c>
    </row>
    <row r="7238" spans="2:3" x14ac:dyDescent="0.25">
      <c r="B7238" s="257">
        <v>7175</v>
      </c>
      <c r="C7238" s="256">
        <v>144.09271827228523</v>
      </c>
    </row>
    <row r="7239" spans="2:3" x14ac:dyDescent="0.25">
      <c r="B7239" s="257">
        <v>7176</v>
      </c>
      <c r="C7239" s="256">
        <v>128.65017584771491</v>
      </c>
    </row>
    <row r="7240" spans="2:3" x14ac:dyDescent="0.25">
      <c r="B7240" s="257">
        <v>7177</v>
      </c>
      <c r="C7240" s="256">
        <v>191.58037531982032</v>
      </c>
    </row>
    <row r="7241" spans="2:3" x14ac:dyDescent="0.25">
      <c r="B7241" s="257">
        <v>7178</v>
      </c>
      <c r="C7241" s="256">
        <v>100.43539171055809</v>
      </c>
    </row>
    <row r="7242" spans="2:3" x14ac:dyDescent="0.25">
      <c r="B7242" s="257">
        <v>7179</v>
      </c>
      <c r="C7242" s="256">
        <v>103.67587770013257</v>
      </c>
    </row>
    <row r="7243" spans="2:3" x14ac:dyDescent="0.25">
      <c r="B7243" s="257">
        <v>7180</v>
      </c>
      <c r="C7243" s="256">
        <v>110.33061148089102</v>
      </c>
    </row>
    <row r="7244" spans="2:3" x14ac:dyDescent="0.25">
      <c r="B7244" s="257">
        <v>7181</v>
      </c>
      <c r="C7244" s="256">
        <v>98.219427729341831</v>
      </c>
    </row>
    <row r="7245" spans="2:3" x14ac:dyDescent="0.25">
      <c r="B7245" s="257">
        <v>7182</v>
      </c>
      <c r="C7245" s="256">
        <v>141.69167675522078</v>
      </c>
    </row>
    <row r="7246" spans="2:3" x14ac:dyDescent="0.25">
      <c r="B7246" s="257">
        <v>7183</v>
      </c>
      <c r="C7246" s="256">
        <v>147.71209559992053</v>
      </c>
    </row>
    <row r="7247" spans="2:3" x14ac:dyDescent="0.25">
      <c r="B7247" s="257">
        <v>7184</v>
      </c>
      <c r="C7247" s="256">
        <v>157.38228949733124</v>
      </c>
    </row>
    <row r="7248" spans="2:3" x14ac:dyDescent="0.25">
      <c r="B7248" s="257">
        <v>7185</v>
      </c>
      <c r="C7248" s="256">
        <v>75.824284300669376</v>
      </c>
    </row>
    <row r="7249" spans="2:3" x14ac:dyDescent="0.25">
      <c r="B7249" s="257">
        <v>7186</v>
      </c>
      <c r="C7249" s="256">
        <v>101.86155390229617</v>
      </c>
    </row>
    <row r="7250" spans="2:3" x14ac:dyDescent="0.25">
      <c r="B7250" s="257">
        <v>7187</v>
      </c>
      <c r="C7250" s="256">
        <v>97.874451202391327</v>
      </c>
    </row>
    <row r="7251" spans="2:3" x14ac:dyDescent="0.25">
      <c r="B7251" s="257">
        <v>7188</v>
      </c>
      <c r="C7251" s="256">
        <v>115.33472980498141</v>
      </c>
    </row>
    <row r="7252" spans="2:3" x14ac:dyDescent="0.25">
      <c r="B7252" s="257">
        <v>7189</v>
      </c>
      <c r="C7252" s="256">
        <v>90.475957088692269</v>
      </c>
    </row>
    <row r="7253" spans="2:3" x14ac:dyDescent="0.25">
      <c r="B7253" s="257">
        <v>7190</v>
      </c>
      <c r="C7253" s="256">
        <v>155.77542502418595</v>
      </c>
    </row>
    <row r="7254" spans="2:3" x14ac:dyDescent="0.25">
      <c r="B7254" s="257">
        <v>7191</v>
      </c>
      <c r="C7254" s="256">
        <v>112.95667264061102</v>
      </c>
    </row>
    <row r="7255" spans="2:3" x14ac:dyDescent="0.25">
      <c r="B7255" s="257">
        <v>7192</v>
      </c>
      <c r="C7255" s="256">
        <v>128.36204247330406</v>
      </c>
    </row>
    <row r="7256" spans="2:3" x14ac:dyDescent="0.25">
      <c r="B7256" s="257">
        <v>7193</v>
      </c>
      <c r="C7256" s="256">
        <v>119.19106205152718</v>
      </c>
    </row>
    <row r="7257" spans="2:3" x14ac:dyDescent="0.25">
      <c r="B7257" s="257">
        <v>7194</v>
      </c>
      <c r="C7257" s="256">
        <v>121.50408877817115</v>
      </c>
    </row>
    <row r="7258" spans="2:3" x14ac:dyDescent="0.25">
      <c r="B7258" s="257">
        <v>7195</v>
      </c>
      <c r="C7258" s="256">
        <v>125.20847458529899</v>
      </c>
    </row>
    <row r="7259" spans="2:3" x14ac:dyDescent="0.25">
      <c r="B7259" s="257">
        <v>7196</v>
      </c>
      <c r="C7259" s="256">
        <v>114.37729953503107</v>
      </c>
    </row>
    <row r="7260" spans="2:3" x14ac:dyDescent="0.25">
      <c r="B7260" s="257">
        <v>7197</v>
      </c>
      <c r="C7260" s="256">
        <v>135.36268704144084</v>
      </c>
    </row>
    <row r="7261" spans="2:3" x14ac:dyDescent="0.25">
      <c r="B7261" s="257">
        <v>7198</v>
      </c>
      <c r="C7261" s="256">
        <v>159.42240860193357</v>
      </c>
    </row>
    <row r="7262" spans="2:3" x14ac:dyDescent="0.25">
      <c r="B7262" s="257">
        <v>7199</v>
      </c>
      <c r="C7262" s="256">
        <v>104.55960378279896</v>
      </c>
    </row>
    <row r="7263" spans="2:3" x14ac:dyDescent="0.25">
      <c r="B7263" s="257">
        <v>7200</v>
      </c>
      <c r="C7263" s="256">
        <v>116.35194463396914</v>
      </c>
    </row>
    <row r="7264" spans="2:3" x14ac:dyDescent="0.25">
      <c r="B7264" s="257">
        <v>7201</v>
      </c>
      <c r="C7264" s="256">
        <v>110.72794259951581</v>
      </c>
    </row>
    <row r="7265" spans="2:3" x14ac:dyDescent="0.25">
      <c r="B7265" s="257">
        <v>7202</v>
      </c>
      <c r="C7265" s="256">
        <v>164.33918169863119</v>
      </c>
    </row>
    <row r="7266" spans="2:3" x14ac:dyDescent="0.25">
      <c r="B7266" s="257">
        <v>7203</v>
      </c>
      <c r="C7266" s="256">
        <v>145.09417400071007</v>
      </c>
    </row>
    <row r="7267" spans="2:3" x14ac:dyDescent="0.25">
      <c r="B7267" s="257">
        <v>7204</v>
      </c>
      <c r="C7267" s="256">
        <v>132.67413916428021</v>
      </c>
    </row>
    <row r="7268" spans="2:3" x14ac:dyDescent="0.25">
      <c r="B7268" s="257">
        <v>7205</v>
      </c>
      <c r="C7268" s="256">
        <v>141.22354690180015</v>
      </c>
    </row>
    <row r="7269" spans="2:3" x14ac:dyDescent="0.25">
      <c r="B7269" s="257">
        <v>7206</v>
      </c>
      <c r="C7269" s="256">
        <v>115.0677892666387</v>
      </c>
    </row>
    <row r="7270" spans="2:3" x14ac:dyDescent="0.25">
      <c r="B7270" s="257">
        <v>7207</v>
      </c>
      <c r="C7270" s="256">
        <v>119.59115811204762</v>
      </c>
    </row>
    <row r="7271" spans="2:3" x14ac:dyDescent="0.25">
      <c r="B7271" s="257">
        <v>7208</v>
      </c>
      <c r="C7271" s="256">
        <v>122.44778969803694</v>
      </c>
    </row>
    <row r="7272" spans="2:3" x14ac:dyDescent="0.25">
      <c r="B7272" s="257">
        <v>7209</v>
      </c>
      <c r="C7272" s="256">
        <v>97.849043753561446</v>
      </c>
    </row>
    <row r="7273" spans="2:3" x14ac:dyDescent="0.25">
      <c r="B7273" s="257">
        <v>7210</v>
      </c>
      <c r="C7273" s="256">
        <v>83.504923077685532</v>
      </c>
    </row>
    <row r="7274" spans="2:3" x14ac:dyDescent="0.25">
      <c r="B7274" s="257">
        <v>7211</v>
      </c>
      <c r="C7274" s="256">
        <v>146.77613065696718</v>
      </c>
    </row>
    <row r="7275" spans="2:3" x14ac:dyDescent="0.25">
      <c r="B7275" s="257">
        <v>7212</v>
      </c>
      <c r="C7275" s="256">
        <v>129.36632653667249</v>
      </c>
    </row>
    <row r="7276" spans="2:3" x14ac:dyDescent="0.25">
      <c r="B7276" s="257">
        <v>7213</v>
      </c>
      <c r="C7276" s="256">
        <v>133.45214879901576</v>
      </c>
    </row>
    <row r="7277" spans="2:3" x14ac:dyDescent="0.25">
      <c r="B7277" s="257">
        <v>7214</v>
      </c>
      <c r="C7277" s="256">
        <v>171.07663232056348</v>
      </c>
    </row>
    <row r="7278" spans="2:3" x14ac:dyDescent="0.25">
      <c r="B7278" s="257">
        <v>7215</v>
      </c>
      <c r="C7278" s="256">
        <v>124.66337188811437</v>
      </c>
    </row>
    <row r="7279" spans="2:3" x14ac:dyDescent="0.25">
      <c r="B7279" s="257">
        <v>7216</v>
      </c>
      <c r="C7279" s="256">
        <v>96.115981191885169</v>
      </c>
    </row>
    <row r="7280" spans="2:3" x14ac:dyDescent="0.25">
      <c r="B7280" s="257">
        <v>7217</v>
      </c>
      <c r="C7280" s="256">
        <v>105.55042578450164</v>
      </c>
    </row>
    <row r="7281" spans="2:3" x14ac:dyDescent="0.25">
      <c r="B7281" s="257">
        <v>7218</v>
      </c>
      <c r="C7281" s="256">
        <v>146.92305640440969</v>
      </c>
    </row>
    <row r="7282" spans="2:3" x14ac:dyDescent="0.25">
      <c r="B7282" s="257">
        <v>7219</v>
      </c>
      <c r="C7282" s="256">
        <v>90.420054934681815</v>
      </c>
    </row>
    <row r="7283" spans="2:3" x14ac:dyDescent="0.25">
      <c r="B7283" s="257">
        <v>7220</v>
      </c>
      <c r="C7283" s="256">
        <v>137.53333733804507</v>
      </c>
    </row>
    <row r="7284" spans="2:3" x14ac:dyDescent="0.25">
      <c r="B7284" s="257">
        <v>7221</v>
      </c>
      <c r="C7284" s="256">
        <v>159.8317066424751</v>
      </c>
    </row>
    <row r="7285" spans="2:3" x14ac:dyDescent="0.25">
      <c r="B7285" s="257">
        <v>7222</v>
      </c>
      <c r="C7285" s="256">
        <v>117.92262139660698</v>
      </c>
    </row>
    <row r="7286" spans="2:3" x14ac:dyDescent="0.25">
      <c r="B7286" s="257">
        <v>7223</v>
      </c>
      <c r="C7286" s="256">
        <v>91.815397778045011</v>
      </c>
    </row>
    <row r="7287" spans="2:3" x14ac:dyDescent="0.25">
      <c r="B7287" s="257">
        <v>7224</v>
      </c>
      <c r="C7287" s="256">
        <v>129.19806465279871</v>
      </c>
    </row>
    <row r="7288" spans="2:3" x14ac:dyDescent="0.25">
      <c r="B7288" s="257">
        <v>7225</v>
      </c>
      <c r="C7288" s="256">
        <v>112.58834984949793</v>
      </c>
    </row>
    <row r="7289" spans="2:3" x14ac:dyDescent="0.25">
      <c r="B7289" s="257">
        <v>7226</v>
      </c>
      <c r="C7289" s="256">
        <v>110.36801468242867</v>
      </c>
    </row>
    <row r="7290" spans="2:3" x14ac:dyDescent="0.25">
      <c r="B7290" s="257">
        <v>7227</v>
      </c>
      <c r="C7290" s="256">
        <v>153.61156142428609</v>
      </c>
    </row>
    <row r="7291" spans="2:3" x14ac:dyDescent="0.25">
      <c r="B7291" s="257">
        <v>7228</v>
      </c>
      <c r="C7291" s="256">
        <v>108.98126120883583</v>
      </c>
    </row>
    <row r="7292" spans="2:3" x14ac:dyDescent="0.25">
      <c r="B7292" s="257">
        <v>7229</v>
      </c>
      <c r="C7292" s="256">
        <v>149.89876958329367</v>
      </c>
    </row>
    <row r="7293" spans="2:3" x14ac:dyDescent="0.25">
      <c r="B7293" s="257">
        <v>7230</v>
      </c>
      <c r="C7293" s="256">
        <v>131.23020577118851</v>
      </c>
    </row>
    <row r="7294" spans="2:3" x14ac:dyDescent="0.25">
      <c r="B7294" s="257">
        <v>7231</v>
      </c>
      <c r="C7294" s="256">
        <v>127.07684251487061</v>
      </c>
    </row>
    <row r="7295" spans="2:3" x14ac:dyDescent="0.25">
      <c r="B7295" s="257">
        <v>7232</v>
      </c>
      <c r="C7295" s="256">
        <v>119.93414366998128</v>
      </c>
    </row>
    <row r="7296" spans="2:3" x14ac:dyDescent="0.25">
      <c r="B7296" s="257">
        <v>7233</v>
      </c>
      <c r="C7296" s="256">
        <v>130.02554590977886</v>
      </c>
    </row>
    <row r="7297" spans="2:3" x14ac:dyDescent="0.25">
      <c r="B7297" s="257">
        <v>7234</v>
      </c>
      <c r="C7297" s="256">
        <v>120.82723187210037</v>
      </c>
    </row>
    <row r="7298" spans="2:3" x14ac:dyDescent="0.25">
      <c r="B7298" s="257">
        <v>7235</v>
      </c>
      <c r="C7298" s="256">
        <v>90.325082510239625</v>
      </c>
    </row>
    <row r="7299" spans="2:3" x14ac:dyDescent="0.25">
      <c r="B7299" s="257">
        <v>7236</v>
      </c>
      <c r="C7299" s="256">
        <v>117.96471738461169</v>
      </c>
    </row>
    <row r="7300" spans="2:3" x14ac:dyDescent="0.25">
      <c r="B7300" s="257">
        <v>7237</v>
      </c>
      <c r="C7300" s="256">
        <v>139.26559835313583</v>
      </c>
    </row>
    <row r="7301" spans="2:3" x14ac:dyDescent="0.25">
      <c r="B7301" s="257">
        <v>7238</v>
      </c>
      <c r="C7301" s="256">
        <v>126.26798860310278</v>
      </c>
    </row>
    <row r="7302" spans="2:3" x14ac:dyDescent="0.25">
      <c r="B7302" s="257">
        <v>7239</v>
      </c>
      <c r="C7302" s="256">
        <v>113.06268054364524</v>
      </c>
    </row>
    <row r="7303" spans="2:3" x14ac:dyDescent="0.25">
      <c r="B7303" s="257">
        <v>7240</v>
      </c>
      <c r="C7303" s="256">
        <v>142.71882982535769</v>
      </c>
    </row>
    <row r="7304" spans="2:3" x14ac:dyDescent="0.25">
      <c r="B7304" s="257">
        <v>7241</v>
      </c>
      <c r="C7304" s="256">
        <v>105.15373454763844</v>
      </c>
    </row>
    <row r="7305" spans="2:3" x14ac:dyDescent="0.25">
      <c r="B7305" s="257">
        <v>7242</v>
      </c>
      <c r="C7305" s="256">
        <v>134.55673886019918</v>
      </c>
    </row>
    <row r="7306" spans="2:3" x14ac:dyDescent="0.25">
      <c r="B7306" s="257">
        <v>7243</v>
      </c>
      <c r="C7306" s="256">
        <v>110.92215269679558</v>
      </c>
    </row>
    <row r="7307" spans="2:3" x14ac:dyDescent="0.25">
      <c r="B7307" s="257">
        <v>7244</v>
      </c>
      <c r="C7307" s="256">
        <v>104.58302511591525</v>
      </c>
    </row>
    <row r="7308" spans="2:3" x14ac:dyDescent="0.25">
      <c r="B7308" s="257">
        <v>7245</v>
      </c>
      <c r="C7308" s="256">
        <v>110.82468624084019</v>
      </c>
    </row>
    <row r="7309" spans="2:3" x14ac:dyDescent="0.25">
      <c r="B7309" s="257">
        <v>7246</v>
      </c>
      <c r="C7309" s="256">
        <v>150.27898191259195</v>
      </c>
    </row>
    <row r="7310" spans="2:3" x14ac:dyDescent="0.25">
      <c r="B7310" s="257">
        <v>7247</v>
      </c>
      <c r="C7310" s="256">
        <v>167.17092732669391</v>
      </c>
    </row>
    <row r="7311" spans="2:3" x14ac:dyDescent="0.25">
      <c r="B7311" s="257">
        <v>7248</v>
      </c>
      <c r="C7311" s="256">
        <v>149.57223922357491</v>
      </c>
    </row>
    <row r="7312" spans="2:3" x14ac:dyDescent="0.25">
      <c r="B7312" s="257">
        <v>7249</v>
      </c>
      <c r="C7312" s="256">
        <v>128.56990352281136</v>
      </c>
    </row>
    <row r="7313" spans="2:3" x14ac:dyDescent="0.25">
      <c r="B7313" s="257">
        <v>7250</v>
      </c>
      <c r="C7313" s="256">
        <v>122.16744136941954</v>
      </c>
    </row>
    <row r="7314" spans="2:3" x14ac:dyDescent="0.25">
      <c r="B7314" s="257">
        <v>7251</v>
      </c>
      <c r="C7314" s="256">
        <v>133.04979125980918</v>
      </c>
    </row>
    <row r="7315" spans="2:3" x14ac:dyDescent="0.25">
      <c r="B7315" s="257">
        <v>7252</v>
      </c>
      <c r="C7315" s="256">
        <v>83.857964833598857</v>
      </c>
    </row>
    <row r="7316" spans="2:3" x14ac:dyDescent="0.25">
      <c r="B7316" s="257">
        <v>7253</v>
      </c>
      <c r="C7316" s="256">
        <v>138.86171685810052</v>
      </c>
    </row>
    <row r="7317" spans="2:3" x14ac:dyDescent="0.25">
      <c r="B7317" s="257">
        <v>7254</v>
      </c>
      <c r="C7317" s="256">
        <v>110.37324750573484</v>
      </c>
    </row>
    <row r="7318" spans="2:3" x14ac:dyDescent="0.25">
      <c r="B7318" s="257">
        <v>7255</v>
      </c>
      <c r="C7318" s="256">
        <v>118.01724374713932</v>
      </c>
    </row>
    <row r="7319" spans="2:3" x14ac:dyDescent="0.25">
      <c r="B7319" s="257">
        <v>7256</v>
      </c>
      <c r="C7319" s="256">
        <v>114.56624297636405</v>
      </c>
    </row>
    <row r="7320" spans="2:3" x14ac:dyDescent="0.25">
      <c r="B7320" s="257">
        <v>7257</v>
      </c>
      <c r="C7320" s="256">
        <v>98.712962727023765</v>
      </c>
    </row>
    <row r="7321" spans="2:3" x14ac:dyDescent="0.25">
      <c r="B7321" s="257">
        <v>7258</v>
      </c>
      <c r="C7321" s="256">
        <v>128.89105591142089</v>
      </c>
    </row>
    <row r="7322" spans="2:3" x14ac:dyDescent="0.25">
      <c r="B7322" s="257">
        <v>7259</v>
      </c>
      <c r="C7322" s="256">
        <v>124.85563964359366</v>
      </c>
    </row>
    <row r="7323" spans="2:3" x14ac:dyDescent="0.25">
      <c r="B7323" s="257">
        <v>7260</v>
      </c>
      <c r="C7323" s="256">
        <v>124.67552042348774</v>
      </c>
    </row>
    <row r="7324" spans="2:3" x14ac:dyDescent="0.25">
      <c r="B7324" s="257">
        <v>7261</v>
      </c>
      <c r="C7324" s="256">
        <v>134.83799764771516</v>
      </c>
    </row>
    <row r="7325" spans="2:3" x14ac:dyDescent="0.25">
      <c r="B7325" s="257">
        <v>7262</v>
      </c>
      <c r="C7325" s="256">
        <v>123.44005039086983</v>
      </c>
    </row>
    <row r="7326" spans="2:3" x14ac:dyDescent="0.25">
      <c r="B7326" s="257">
        <v>7263</v>
      </c>
      <c r="C7326" s="256">
        <v>148.88305979311693</v>
      </c>
    </row>
    <row r="7327" spans="2:3" x14ac:dyDescent="0.25">
      <c r="B7327" s="257">
        <v>7264</v>
      </c>
      <c r="C7327" s="256">
        <v>139.49933991657431</v>
      </c>
    </row>
    <row r="7328" spans="2:3" x14ac:dyDescent="0.25">
      <c r="B7328" s="257">
        <v>7265</v>
      </c>
      <c r="C7328" s="256">
        <v>167.56221787339913</v>
      </c>
    </row>
    <row r="7329" spans="2:3" x14ac:dyDescent="0.25">
      <c r="B7329" s="257">
        <v>7266</v>
      </c>
      <c r="C7329" s="256">
        <v>141.35497770146125</v>
      </c>
    </row>
    <row r="7330" spans="2:3" x14ac:dyDescent="0.25">
      <c r="B7330" s="257">
        <v>7267</v>
      </c>
      <c r="C7330" s="256">
        <v>149.59907386804292</v>
      </c>
    </row>
    <row r="7331" spans="2:3" x14ac:dyDescent="0.25">
      <c r="B7331" s="257">
        <v>7268</v>
      </c>
      <c r="C7331" s="256">
        <v>78.797315593181708</v>
      </c>
    </row>
    <row r="7332" spans="2:3" x14ac:dyDescent="0.25">
      <c r="B7332" s="257">
        <v>7269</v>
      </c>
      <c r="C7332" s="256">
        <v>67.90887835778021</v>
      </c>
    </row>
    <row r="7333" spans="2:3" x14ac:dyDescent="0.25">
      <c r="B7333" s="257">
        <v>7270</v>
      </c>
      <c r="C7333" s="256">
        <v>109.60274238717963</v>
      </c>
    </row>
    <row r="7334" spans="2:3" x14ac:dyDescent="0.25">
      <c r="B7334" s="257">
        <v>7271</v>
      </c>
      <c r="C7334" s="256">
        <v>113.12850403542518</v>
      </c>
    </row>
    <row r="7335" spans="2:3" x14ac:dyDescent="0.25">
      <c r="B7335" s="257">
        <v>7272</v>
      </c>
      <c r="C7335" s="256">
        <v>126.93632305846201</v>
      </c>
    </row>
    <row r="7336" spans="2:3" x14ac:dyDescent="0.25">
      <c r="B7336" s="257">
        <v>7273</v>
      </c>
      <c r="C7336" s="256">
        <v>137.52762349851128</v>
      </c>
    </row>
    <row r="7337" spans="2:3" x14ac:dyDescent="0.25">
      <c r="B7337" s="257">
        <v>7274</v>
      </c>
      <c r="C7337" s="256">
        <v>153.54289462905322</v>
      </c>
    </row>
    <row r="7338" spans="2:3" x14ac:dyDescent="0.25">
      <c r="B7338" s="257">
        <v>7275</v>
      </c>
      <c r="C7338" s="256">
        <v>78.752473096310979</v>
      </c>
    </row>
    <row r="7339" spans="2:3" x14ac:dyDescent="0.25">
      <c r="B7339" s="257">
        <v>7276</v>
      </c>
      <c r="C7339" s="256">
        <v>126.75239162861713</v>
      </c>
    </row>
    <row r="7340" spans="2:3" x14ac:dyDescent="0.25">
      <c r="B7340" s="257">
        <v>7277</v>
      </c>
      <c r="C7340" s="256">
        <v>104.01530414353505</v>
      </c>
    </row>
    <row r="7341" spans="2:3" x14ac:dyDescent="0.25">
      <c r="B7341" s="257">
        <v>7278</v>
      </c>
      <c r="C7341" s="256">
        <v>146.05519252855149</v>
      </c>
    </row>
    <row r="7342" spans="2:3" x14ac:dyDescent="0.25">
      <c r="B7342" s="257">
        <v>7279</v>
      </c>
      <c r="C7342" s="256">
        <v>102.34465598224604</v>
      </c>
    </row>
    <row r="7343" spans="2:3" x14ac:dyDescent="0.25">
      <c r="B7343" s="257">
        <v>7280</v>
      </c>
      <c r="C7343" s="256">
        <v>113.51632436477279</v>
      </c>
    </row>
    <row r="7344" spans="2:3" x14ac:dyDescent="0.25">
      <c r="B7344" s="257">
        <v>7281</v>
      </c>
      <c r="C7344" s="256">
        <v>141.7834783013239</v>
      </c>
    </row>
    <row r="7345" spans="2:3" x14ac:dyDescent="0.25">
      <c r="B7345" s="257">
        <v>7282</v>
      </c>
      <c r="C7345" s="256">
        <v>148.02576326588525</v>
      </c>
    </row>
    <row r="7346" spans="2:3" x14ac:dyDescent="0.25">
      <c r="B7346" s="257">
        <v>7283</v>
      </c>
      <c r="C7346" s="256">
        <v>128.30554286046646</v>
      </c>
    </row>
    <row r="7347" spans="2:3" x14ac:dyDescent="0.25">
      <c r="B7347" s="257">
        <v>7284</v>
      </c>
      <c r="C7347" s="256">
        <v>122.51077973514211</v>
      </c>
    </row>
    <row r="7348" spans="2:3" x14ac:dyDescent="0.25">
      <c r="B7348" s="257">
        <v>7285</v>
      </c>
      <c r="C7348" s="256">
        <v>99.870269739204673</v>
      </c>
    </row>
    <row r="7349" spans="2:3" x14ac:dyDescent="0.25">
      <c r="B7349" s="257">
        <v>7286</v>
      </c>
      <c r="C7349" s="256">
        <v>80.83706096488396</v>
      </c>
    </row>
    <row r="7350" spans="2:3" x14ac:dyDescent="0.25">
      <c r="B7350" s="257">
        <v>7287</v>
      </c>
      <c r="C7350" s="256">
        <v>93.833492597109284</v>
      </c>
    </row>
    <row r="7351" spans="2:3" x14ac:dyDescent="0.25">
      <c r="B7351" s="257">
        <v>7288</v>
      </c>
      <c r="C7351" s="256">
        <v>120.28059079680582</v>
      </c>
    </row>
    <row r="7352" spans="2:3" x14ac:dyDescent="0.25">
      <c r="B7352" s="257">
        <v>7289</v>
      </c>
      <c r="C7352" s="256">
        <v>127.55094972525276</v>
      </c>
    </row>
    <row r="7353" spans="2:3" x14ac:dyDescent="0.25">
      <c r="B7353" s="257">
        <v>7290</v>
      </c>
      <c r="C7353" s="256">
        <v>144.91537196625916</v>
      </c>
    </row>
    <row r="7354" spans="2:3" x14ac:dyDescent="0.25">
      <c r="B7354" s="257">
        <v>7291</v>
      </c>
      <c r="C7354" s="256">
        <v>101.91905443709439</v>
      </c>
    </row>
    <row r="7355" spans="2:3" x14ac:dyDescent="0.25">
      <c r="B7355" s="257">
        <v>7292</v>
      </c>
      <c r="C7355" s="256">
        <v>143.73616886725642</v>
      </c>
    </row>
    <row r="7356" spans="2:3" x14ac:dyDescent="0.25">
      <c r="B7356" s="257">
        <v>7293</v>
      </c>
      <c r="C7356" s="256">
        <v>117.100244683863</v>
      </c>
    </row>
    <row r="7357" spans="2:3" x14ac:dyDescent="0.25">
      <c r="B7357" s="257">
        <v>7294</v>
      </c>
      <c r="C7357" s="256">
        <v>102.95979356590072</v>
      </c>
    </row>
    <row r="7358" spans="2:3" x14ac:dyDescent="0.25">
      <c r="B7358" s="257">
        <v>7295</v>
      </c>
      <c r="C7358" s="256">
        <v>124.74669903103667</v>
      </c>
    </row>
    <row r="7359" spans="2:3" x14ac:dyDescent="0.25">
      <c r="B7359" s="257">
        <v>7296</v>
      </c>
      <c r="C7359" s="256">
        <v>117.18811105780988</v>
      </c>
    </row>
    <row r="7360" spans="2:3" x14ac:dyDescent="0.25">
      <c r="B7360" s="257">
        <v>7297</v>
      </c>
      <c r="C7360" s="256">
        <v>142.79659020011533</v>
      </c>
    </row>
    <row r="7361" spans="2:3" x14ac:dyDescent="0.25">
      <c r="B7361" s="257">
        <v>7298</v>
      </c>
      <c r="C7361" s="256">
        <v>92.031617068030357</v>
      </c>
    </row>
    <row r="7362" spans="2:3" x14ac:dyDescent="0.25">
      <c r="B7362" s="257">
        <v>7299</v>
      </c>
      <c r="C7362" s="256">
        <v>99.936631434879004</v>
      </c>
    </row>
    <row r="7363" spans="2:3" x14ac:dyDescent="0.25">
      <c r="B7363" s="257">
        <v>7300</v>
      </c>
      <c r="C7363" s="256">
        <v>122.11562003355287</v>
      </c>
    </row>
    <row r="7364" spans="2:3" x14ac:dyDescent="0.25">
      <c r="B7364" s="257">
        <v>7301</v>
      </c>
      <c r="C7364" s="256">
        <v>144.84770502140353</v>
      </c>
    </row>
    <row r="7365" spans="2:3" x14ac:dyDescent="0.25">
      <c r="B7365" s="257">
        <v>7302</v>
      </c>
      <c r="C7365" s="256">
        <v>65.723155151232618</v>
      </c>
    </row>
    <row r="7366" spans="2:3" x14ac:dyDescent="0.25">
      <c r="B7366" s="257">
        <v>7303</v>
      </c>
      <c r="C7366" s="256">
        <v>132.32701742130135</v>
      </c>
    </row>
    <row r="7367" spans="2:3" x14ac:dyDescent="0.25">
      <c r="B7367" s="257">
        <v>7304</v>
      </c>
      <c r="C7367" s="256">
        <v>108.09020235041713</v>
      </c>
    </row>
    <row r="7368" spans="2:3" x14ac:dyDescent="0.25">
      <c r="B7368" s="257">
        <v>7305</v>
      </c>
      <c r="C7368" s="256">
        <v>100.1329069256261</v>
      </c>
    </row>
    <row r="7369" spans="2:3" x14ac:dyDescent="0.25">
      <c r="B7369" s="257">
        <v>7306</v>
      </c>
      <c r="C7369" s="256">
        <v>135.32016547894858</v>
      </c>
    </row>
    <row r="7370" spans="2:3" x14ac:dyDescent="0.25">
      <c r="B7370" s="257">
        <v>7307</v>
      </c>
      <c r="C7370" s="256">
        <v>133.47586161780279</v>
      </c>
    </row>
    <row r="7371" spans="2:3" x14ac:dyDescent="0.25">
      <c r="B7371" s="257">
        <v>7308</v>
      </c>
      <c r="C7371" s="256">
        <v>82.796753239522459</v>
      </c>
    </row>
    <row r="7372" spans="2:3" x14ac:dyDescent="0.25">
      <c r="B7372" s="257">
        <v>7309</v>
      </c>
      <c r="C7372" s="256">
        <v>152.68570170653356</v>
      </c>
    </row>
    <row r="7373" spans="2:3" x14ac:dyDescent="0.25">
      <c r="B7373" s="257">
        <v>7310</v>
      </c>
      <c r="C7373" s="256">
        <v>97.950379105005936</v>
      </c>
    </row>
    <row r="7374" spans="2:3" x14ac:dyDescent="0.25">
      <c r="B7374" s="257">
        <v>7311</v>
      </c>
      <c r="C7374" s="256">
        <v>115.71805580837017</v>
      </c>
    </row>
    <row r="7375" spans="2:3" x14ac:dyDescent="0.25">
      <c r="B7375" s="257">
        <v>7312</v>
      </c>
      <c r="C7375" s="256">
        <v>96.814340768419484</v>
      </c>
    </row>
    <row r="7376" spans="2:3" x14ac:dyDescent="0.25">
      <c r="B7376" s="257">
        <v>7313</v>
      </c>
      <c r="C7376" s="256">
        <v>114.05660948765842</v>
      </c>
    </row>
    <row r="7377" spans="2:3" x14ac:dyDescent="0.25">
      <c r="B7377" s="257">
        <v>7314</v>
      </c>
      <c r="C7377" s="256">
        <v>104.32796610757383</v>
      </c>
    </row>
    <row r="7378" spans="2:3" x14ac:dyDescent="0.25">
      <c r="B7378" s="257">
        <v>7315</v>
      </c>
      <c r="C7378" s="256">
        <v>92.914168393658073</v>
      </c>
    </row>
    <row r="7379" spans="2:3" x14ac:dyDescent="0.25">
      <c r="B7379" s="257">
        <v>7316</v>
      </c>
      <c r="C7379" s="256">
        <v>89.074521660269582</v>
      </c>
    </row>
    <row r="7380" spans="2:3" x14ac:dyDescent="0.25">
      <c r="B7380" s="257">
        <v>7317</v>
      </c>
      <c r="C7380" s="256">
        <v>117.97644255715916</v>
      </c>
    </row>
    <row r="7381" spans="2:3" x14ac:dyDescent="0.25">
      <c r="B7381" s="257">
        <v>7318</v>
      </c>
      <c r="C7381" s="256">
        <v>92.73299939775535</v>
      </c>
    </row>
    <row r="7382" spans="2:3" x14ac:dyDescent="0.25">
      <c r="B7382" s="257">
        <v>7319</v>
      </c>
      <c r="C7382" s="256">
        <v>156.95146852022452</v>
      </c>
    </row>
    <row r="7383" spans="2:3" x14ac:dyDescent="0.25">
      <c r="B7383" s="257">
        <v>7320</v>
      </c>
      <c r="C7383" s="256">
        <v>80.585362622272882</v>
      </c>
    </row>
    <row r="7384" spans="2:3" x14ac:dyDescent="0.25">
      <c r="B7384" s="257">
        <v>7321</v>
      </c>
      <c r="C7384" s="256">
        <v>101.72676863941071</v>
      </c>
    </row>
    <row r="7385" spans="2:3" x14ac:dyDescent="0.25">
      <c r="B7385" s="257">
        <v>7322</v>
      </c>
      <c r="C7385" s="256">
        <v>116.75443137693657</v>
      </c>
    </row>
    <row r="7386" spans="2:3" x14ac:dyDescent="0.25">
      <c r="B7386" s="257">
        <v>7323</v>
      </c>
      <c r="C7386" s="256">
        <v>103.15973234133838</v>
      </c>
    </row>
    <row r="7387" spans="2:3" x14ac:dyDescent="0.25">
      <c r="B7387" s="257">
        <v>7324</v>
      </c>
      <c r="C7387" s="256">
        <v>117.32451053723078</v>
      </c>
    </row>
    <row r="7388" spans="2:3" x14ac:dyDescent="0.25">
      <c r="B7388" s="257">
        <v>7325</v>
      </c>
      <c r="C7388" s="256">
        <v>164.40895228911555</v>
      </c>
    </row>
    <row r="7389" spans="2:3" x14ac:dyDescent="0.25">
      <c r="B7389" s="257">
        <v>7326</v>
      </c>
      <c r="C7389" s="256">
        <v>112.00269216290809</v>
      </c>
    </row>
    <row r="7390" spans="2:3" x14ac:dyDescent="0.25">
      <c r="B7390" s="257">
        <v>7327</v>
      </c>
      <c r="C7390" s="256">
        <v>86.167775336602858</v>
      </c>
    </row>
    <row r="7391" spans="2:3" x14ac:dyDescent="0.25">
      <c r="B7391" s="257">
        <v>7328</v>
      </c>
      <c r="C7391" s="256">
        <v>134.55798876581176</v>
      </c>
    </row>
    <row r="7392" spans="2:3" x14ac:dyDescent="0.25">
      <c r="B7392" s="257">
        <v>7329</v>
      </c>
      <c r="C7392" s="256">
        <v>104.32655175566873</v>
      </c>
    </row>
    <row r="7393" spans="2:3" x14ac:dyDescent="0.25">
      <c r="B7393" s="257">
        <v>7330</v>
      </c>
      <c r="C7393" s="256">
        <v>104.45719906697663</v>
      </c>
    </row>
    <row r="7394" spans="2:3" x14ac:dyDescent="0.25">
      <c r="B7394" s="257">
        <v>7331</v>
      </c>
      <c r="C7394" s="256">
        <v>115.0058245767937</v>
      </c>
    </row>
    <row r="7395" spans="2:3" x14ac:dyDescent="0.25">
      <c r="B7395" s="257">
        <v>7332</v>
      </c>
      <c r="C7395" s="256">
        <v>153.17116622278098</v>
      </c>
    </row>
    <row r="7396" spans="2:3" x14ac:dyDescent="0.25">
      <c r="B7396" s="257">
        <v>7333</v>
      </c>
      <c r="C7396" s="256">
        <v>121.54255906523123</v>
      </c>
    </row>
    <row r="7397" spans="2:3" x14ac:dyDescent="0.25">
      <c r="B7397" s="257">
        <v>7334</v>
      </c>
      <c r="C7397" s="256">
        <v>112.76600284700721</v>
      </c>
    </row>
    <row r="7398" spans="2:3" x14ac:dyDescent="0.25">
      <c r="B7398" s="257">
        <v>7335</v>
      </c>
      <c r="C7398" s="256">
        <v>100.11998293463553</v>
      </c>
    </row>
    <row r="7399" spans="2:3" x14ac:dyDescent="0.25">
      <c r="B7399" s="257">
        <v>7336</v>
      </c>
      <c r="C7399" s="256">
        <v>110.36422308021763</v>
      </c>
    </row>
    <row r="7400" spans="2:3" x14ac:dyDescent="0.25">
      <c r="B7400" s="257">
        <v>7337</v>
      </c>
      <c r="C7400" s="256">
        <v>171.34063563188928</v>
      </c>
    </row>
    <row r="7401" spans="2:3" x14ac:dyDescent="0.25">
      <c r="B7401" s="257">
        <v>7338</v>
      </c>
      <c r="C7401" s="256">
        <v>147.39254544232287</v>
      </c>
    </row>
    <row r="7402" spans="2:3" x14ac:dyDescent="0.25">
      <c r="B7402" s="257">
        <v>7339</v>
      </c>
      <c r="C7402" s="256">
        <v>123.39776421175799</v>
      </c>
    </row>
    <row r="7403" spans="2:3" x14ac:dyDescent="0.25">
      <c r="B7403" s="257">
        <v>7340</v>
      </c>
      <c r="C7403" s="256">
        <v>124.37765453191105</v>
      </c>
    </row>
    <row r="7404" spans="2:3" x14ac:dyDescent="0.25">
      <c r="B7404" s="257">
        <v>7341</v>
      </c>
      <c r="C7404" s="256">
        <v>86.388271521099341</v>
      </c>
    </row>
    <row r="7405" spans="2:3" x14ac:dyDescent="0.25">
      <c r="B7405" s="257">
        <v>7342</v>
      </c>
      <c r="C7405" s="256">
        <v>124.06990753493295</v>
      </c>
    </row>
    <row r="7406" spans="2:3" x14ac:dyDescent="0.25">
      <c r="B7406" s="257">
        <v>7343</v>
      </c>
      <c r="C7406" s="256">
        <v>162.36695179151761</v>
      </c>
    </row>
    <row r="7407" spans="2:3" x14ac:dyDescent="0.25">
      <c r="B7407" s="257">
        <v>7344</v>
      </c>
      <c r="C7407" s="256">
        <v>121.1279615615249</v>
      </c>
    </row>
    <row r="7408" spans="2:3" x14ac:dyDescent="0.25">
      <c r="B7408" s="257">
        <v>7345</v>
      </c>
      <c r="C7408" s="256">
        <v>140.10176223256465</v>
      </c>
    </row>
    <row r="7409" spans="2:3" x14ac:dyDescent="0.25">
      <c r="B7409" s="257">
        <v>7346</v>
      </c>
      <c r="C7409" s="256">
        <v>86.073762461303758</v>
      </c>
    </row>
    <row r="7410" spans="2:3" x14ac:dyDescent="0.25">
      <c r="B7410" s="257">
        <v>7347</v>
      </c>
      <c r="C7410" s="256">
        <v>118.46441995063947</v>
      </c>
    </row>
    <row r="7411" spans="2:3" x14ac:dyDescent="0.25">
      <c r="B7411" s="257">
        <v>7348</v>
      </c>
      <c r="C7411" s="256">
        <v>70.812884130163923</v>
      </c>
    </row>
    <row r="7412" spans="2:3" x14ac:dyDescent="0.25">
      <c r="B7412" s="257">
        <v>7349</v>
      </c>
      <c r="C7412" s="256">
        <v>144.18904265077691</v>
      </c>
    </row>
    <row r="7413" spans="2:3" x14ac:dyDescent="0.25">
      <c r="B7413" s="257">
        <v>7350</v>
      </c>
      <c r="C7413" s="256">
        <v>127.67895143183085</v>
      </c>
    </row>
    <row r="7414" spans="2:3" x14ac:dyDescent="0.25">
      <c r="B7414" s="257">
        <v>7351</v>
      </c>
      <c r="C7414" s="256">
        <v>130.16159944221323</v>
      </c>
    </row>
    <row r="7415" spans="2:3" x14ac:dyDescent="0.25">
      <c r="B7415" s="257">
        <v>7352</v>
      </c>
      <c r="C7415" s="256">
        <v>120.11279384639727</v>
      </c>
    </row>
    <row r="7416" spans="2:3" x14ac:dyDescent="0.25">
      <c r="B7416" s="257">
        <v>7353</v>
      </c>
      <c r="C7416" s="256">
        <v>118.33390763202124</v>
      </c>
    </row>
    <row r="7417" spans="2:3" x14ac:dyDescent="0.25">
      <c r="B7417" s="257">
        <v>7354</v>
      </c>
      <c r="C7417" s="256">
        <v>122.02354787400084</v>
      </c>
    </row>
    <row r="7418" spans="2:3" x14ac:dyDescent="0.25">
      <c r="B7418" s="257">
        <v>7355</v>
      </c>
      <c r="C7418" s="256">
        <v>111.45067874982098</v>
      </c>
    </row>
    <row r="7419" spans="2:3" x14ac:dyDescent="0.25">
      <c r="B7419" s="257">
        <v>7356</v>
      </c>
      <c r="C7419" s="256">
        <v>125.11764318455904</v>
      </c>
    </row>
    <row r="7420" spans="2:3" x14ac:dyDescent="0.25">
      <c r="B7420" s="257">
        <v>7357</v>
      </c>
      <c r="C7420" s="256">
        <v>106.55534446079993</v>
      </c>
    </row>
    <row r="7421" spans="2:3" x14ac:dyDescent="0.25">
      <c r="B7421" s="257">
        <v>7358</v>
      </c>
      <c r="C7421" s="256">
        <v>132.74317906062328</v>
      </c>
    </row>
    <row r="7422" spans="2:3" x14ac:dyDescent="0.25">
      <c r="B7422" s="257">
        <v>7359</v>
      </c>
      <c r="C7422" s="256">
        <v>133.68455539683916</v>
      </c>
    </row>
    <row r="7423" spans="2:3" x14ac:dyDescent="0.25">
      <c r="B7423" s="257">
        <v>7360</v>
      </c>
      <c r="C7423" s="256">
        <v>136.14238424732679</v>
      </c>
    </row>
    <row r="7424" spans="2:3" x14ac:dyDescent="0.25">
      <c r="B7424" s="257">
        <v>7361</v>
      </c>
      <c r="C7424" s="256">
        <v>84.223316440404901</v>
      </c>
    </row>
    <row r="7425" spans="2:3" x14ac:dyDescent="0.25">
      <c r="B7425" s="257">
        <v>7362</v>
      </c>
      <c r="C7425" s="256">
        <v>131.74231352455615</v>
      </c>
    </row>
    <row r="7426" spans="2:3" x14ac:dyDescent="0.25">
      <c r="B7426" s="257">
        <v>7363</v>
      </c>
      <c r="C7426" s="256">
        <v>115.49853275135304</v>
      </c>
    </row>
    <row r="7427" spans="2:3" x14ac:dyDescent="0.25">
      <c r="B7427" s="257">
        <v>7364</v>
      </c>
      <c r="C7427" s="256">
        <v>130.43492889276285</v>
      </c>
    </row>
    <row r="7428" spans="2:3" x14ac:dyDescent="0.25">
      <c r="B7428" s="257">
        <v>7365</v>
      </c>
      <c r="C7428" s="256">
        <v>110.64455128675446</v>
      </c>
    </row>
    <row r="7429" spans="2:3" x14ac:dyDescent="0.25">
      <c r="B7429" s="257">
        <v>7366</v>
      </c>
      <c r="C7429" s="256">
        <v>127.47441312252273</v>
      </c>
    </row>
    <row r="7430" spans="2:3" x14ac:dyDescent="0.25">
      <c r="B7430" s="257">
        <v>7367</v>
      </c>
      <c r="C7430" s="256">
        <v>142.16302493697381</v>
      </c>
    </row>
    <row r="7431" spans="2:3" x14ac:dyDescent="0.25">
      <c r="B7431" s="257">
        <v>7368</v>
      </c>
      <c r="C7431" s="256">
        <v>99.878801619344969</v>
      </c>
    </row>
    <row r="7432" spans="2:3" x14ac:dyDescent="0.25">
      <c r="B7432" s="257">
        <v>7369</v>
      </c>
      <c r="C7432" s="256">
        <v>94.918031288804144</v>
      </c>
    </row>
    <row r="7433" spans="2:3" x14ac:dyDescent="0.25">
      <c r="B7433" s="257">
        <v>7370</v>
      </c>
      <c r="C7433" s="256">
        <v>127.91186682954711</v>
      </c>
    </row>
    <row r="7434" spans="2:3" x14ac:dyDescent="0.25">
      <c r="B7434" s="257">
        <v>7371</v>
      </c>
      <c r="C7434" s="256">
        <v>122.43358782161218</v>
      </c>
    </row>
    <row r="7435" spans="2:3" x14ac:dyDescent="0.25">
      <c r="B7435" s="257">
        <v>7372</v>
      </c>
      <c r="C7435" s="256">
        <v>102.08672340623485</v>
      </c>
    </row>
    <row r="7436" spans="2:3" x14ac:dyDescent="0.25">
      <c r="B7436" s="257">
        <v>7373</v>
      </c>
      <c r="C7436" s="256">
        <v>130.86683298574405</v>
      </c>
    </row>
    <row r="7437" spans="2:3" x14ac:dyDescent="0.25">
      <c r="B7437" s="257">
        <v>7374</v>
      </c>
      <c r="C7437" s="256">
        <v>116.79318446874223</v>
      </c>
    </row>
    <row r="7438" spans="2:3" x14ac:dyDescent="0.25">
      <c r="B7438" s="257">
        <v>7375</v>
      </c>
      <c r="C7438" s="256">
        <v>99.731440894742278</v>
      </c>
    </row>
    <row r="7439" spans="2:3" x14ac:dyDescent="0.25">
      <c r="B7439" s="257">
        <v>7376</v>
      </c>
      <c r="C7439" s="256">
        <v>101.48995733193325</v>
      </c>
    </row>
    <row r="7440" spans="2:3" x14ac:dyDescent="0.25">
      <c r="B7440" s="257">
        <v>7377</v>
      </c>
      <c r="C7440" s="256">
        <v>128.41407701220447</v>
      </c>
    </row>
    <row r="7441" spans="2:3" x14ac:dyDescent="0.25">
      <c r="B7441" s="257">
        <v>7378</v>
      </c>
      <c r="C7441" s="256">
        <v>176.37870630468257</v>
      </c>
    </row>
    <row r="7442" spans="2:3" x14ac:dyDescent="0.25">
      <c r="B7442" s="257">
        <v>7379</v>
      </c>
      <c r="C7442" s="256">
        <v>123.11431738529818</v>
      </c>
    </row>
    <row r="7443" spans="2:3" x14ac:dyDescent="0.25">
      <c r="B7443" s="257">
        <v>7380</v>
      </c>
      <c r="C7443" s="256">
        <v>106.48848232342088</v>
      </c>
    </row>
    <row r="7444" spans="2:3" x14ac:dyDescent="0.25">
      <c r="B7444" s="257">
        <v>7381</v>
      </c>
      <c r="C7444" s="256">
        <v>148.27958922594726</v>
      </c>
    </row>
    <row r="7445" spans="2:3" x14ac:dyDescent="0.25">
      <c r="B7445" s="257">
        <v>7382</v>
      </c>
      <c r="C7445" s="256">
        <v>90.647675675230843</v>
      </c>
    </row>
    <row r="7446" spans="2:3" x14ac:dyDescent="0.25">
      <c r="B7446" s="257">
        <v>7383</v>
      </c>
      <c r="C7446" s="256">
        <v>133.25546851977862</v>
      </c>
    </row>
    <row r="7447" spans="2:3" x14ac:dyDescent="0.25">
      <c r="B7447" s="257">
        <v>7384</v>
      </c>
      <c r="C7447" s="256">
        <v>134.9283036085082</v>
      </c>
    </row>
    <row r="7448" spans="2:3" x14ac:dyDescent="0.25">
      <c r="B7448" s="257">
        <v>7385</v>
      </c>
      <c r="C7448" s="256">
        <v>123.73607848147553</v>
      </c>
    </row>
    <row r="7449" spans="2:3" x14ac:dyDescent="0.25">
      <c r="B7449" s="257">
        <v>7386</v>
      </c>
      <c r="C7449" s="256">
        <v>130.96577216989604</v>
      </c>
    </row>
    <row r="7450" spans="2:3" x14ac:dyDescent="0.25">
      <c r="B7450" s="257">
        <v>7387</v>
      </c>
      <c r="C7450" s="256">
        <v>97.015155531629063</v>
      </c>
    </row>
    <row r="7451" spans="2:3" x14ac:dyDescent="0.25">
      <c r="B7451" s="257">
        <v>7388</v>
      </c>
      <c r="C7451" s="256">
        <v>120.87632739956895</v>
      </c>
    </row>
    <row r="7452" spans="2:3" x14ac:dyDescent="0.25">
      <c r="B7452" s="257">
        <v>7389</v>
      </c>
      <c r="C7452" s="256">
        <v>121.15620182611568</v>
      </c>
    </row>
    <row r="7453" spans="2:3" x14ac:dyDescent="0.25">
      <c r="B7453" s="257">
        <v>7390</v>
      </c>
      <c r="C7453" s="256">
        <v>101.3730904505916</v>
      </c>
    </row>
    <row r="7454" spans="2:3" x14ac:dyDescent="0.25">
      <c r="B7454" s="257">
        <v>7391</v>
      </c>
      <c r="C7454" s="256">
        <v>80.275943260685438</v>
      </c>
    </row>
    <row r="7455" spans="2:3" x14ac:dyDescent="0.25">
      <c r="B7455" s="257">
        <v>7392</v>
      </c>
      <c r="C7455" s="256">
        <v>123.57071380487695</v>
      </c>
    </row>
    <row r="7456" spans="2:3" x14ac:dyDescent="0.25">
      <c r="B7456" s="257">
        <v>7393</v>
      </c>
      <c r="C7456" s="256">
        <v>94.214394456727618</v>
      </c>
    </row>
    <row r="7457" spans="2:3" x14ac:dyDescent="0.25">
      <c r="B7457" s="257">
        <v>7394</v>
      </c>
      <c r="C7457" s="256">
        <v>100.61170187687176</v>
      </c>
    </row>
    <row r="7458" spans="2:3" x14ac:dyDescent="0.25">
      <c r="B7458" s="257">
        <v>7395</v>
      </c>
      <c r="C7458" s="256">
        <v>72.889646697818165</v>
      </c>
    </row>
    <row r="7459" spans="2:3" x14ac:dyDescent="0.25">
      <c r="B7459" s="257">
        <v>7396</v>
      </c>
      <c r="C7459" s="256">
        <v>122.31159659994962</v>
      </c>
    </row>
    <row r="7460" spans="2:3" x14ac:dyDescent="0.25">
      <c r="B7460" s="257">
        <v>7397</v>
      </c>
      <c r="C7460" s="256">
        <v>118.50084846899816</v>
      </c>
    </row>
    <row r="7461" spans="2:3" x14ac:dyDescent="0.25">
      <c r="B7461" s="257">
        <v>7398</v>
      </c>
      <c r="C7461" s="256">
        <v>129.18807115320124</v>
      </c>
    </row>
    <row r="7462" spans="2:3" x14ac:dyDescent="0.25">
      <c r="B7462" s="257">
        <v>7399</v>
      </c>
      <c r="C7462" s="256">
        <v>121.76411667804952</v>
      </c>
    </row>
    <row r="7463" spans="2:3" x14ac:dyDescent="0.25">
      <c r="B7463" s="257">
        <v>7400</v>
      </c>
      <c r="C7463" s="256">
        <v>115.97743046410707</v>
      </c>
    </row>
    <row r="7464" spans="2:3" x14ac:dyDescent="0.25">
      <c r="B7464" s="257">
        <v>7401</v>
      </c>
      <c r="C7464" s="256">
        <v>144.01352477128398</v>
      </c>
    </row>
    <row r="7465" spans="2:3" x14ac:dyDescent="0.25">
      <c r="B7465" s="257">
        <v>7402</v>
      </c>
      <c r="C7465" s="256">
        <v>126.00940363418086</v>
      </c>
    </row>
    <row r="7466" spans="2:3" x14ac:dyDescent="0.25">
      <c r="B7466" s="257">
        <v>7403</v>
      </c>
      <c r="C7466" s="256">
        <v>163.81013830820643</v>
      </c>
    </row>
    <row r="7467" spans="2:3" x14ac:dyDescent="0.25">
      <c r="B7467" s="257">
        <v>7404</v>
      </c>
      <c r="C7467" s="256">
        <v>110.54661357508226</v>
      </c>
    </row>
    <row r="7468" spans="2:3" x14ac:dyDescent="0.25">
      <c r="B7468" s="257">
        <v>7405</v>
      </c>
      <c r="C7468" s="256">
        <v>88.122377600218741</v>
      </c>
    </row>
    <row r="7469" spans="2:3" x14ac:dyDescent="0.25">
      <c r="B7469" s="257">
        <v>7406</v>
      </c>
      <c r="C7469" s="256">
        <v>116.82229122522119</v>
      </c>
    </row>
    <row r="7470" spans="2:3" x14ac:dyDescent="0.25">
      <c r="B7470" s="257">
        <v>7407</v>
      </c>
      <c r="C7470" s="256">
        <v>144.92521710790422</v>
      </c>
    </row>
    <row r="7471" spans="2:3" x14ac:dyDescent="0.25">
      <c r="B7471" s="257">
        <v>7408</v>
      </c>
      <c r="C7471" s="256">
        <v>121.55760174522254</v>
      </c>
    </row>
    <row r="7472" spans="2:3" x14ac:dyDescent="0.25">
      <c r="B7472" s="257">
        <v>7409</v>
      </c>
      <c r="C7472" s="256">
        <v>121.44849326991883</v>
      </c>
    </row>
    <row r="7473" spans="2:3" x14ac:dyDescent="0.25">
      <c r="B7473" s="257">
        <v>7410</v>
      </c>
      <c r="C7473" s="256">
        <v>176.76964505767032</v>
      </c>
    </row>
    <row r="7474" spans="2:3" x14ac:dyDescent="0.25">
      <c r="B7474" s="257">
        <v>7411</v>
      </c>
      <c r="C7474" s="256">
        <v>102.12688633444762</v>
      </c>
    </row>
    <row r="7475" spans="2:3" x14ac:dyDescent="0.25">
      <c r="B7475" s="257">
        <v>7412</v>
      </c>
      <c r="C7475" s="256">
        <v>108.79169282803068</v>
      </c>
    </row>
    <row r="7476" spans="2:3" x14ac:dyDescent="0.25">
      <c r="B7476" s="257">
        <v>7413</v>
      </c>
      <c r="C7476" s="256">
        <v>130.06839761773813</v>
      </c>
    </row>
    <row r="7477" spans="2:3" x14ac:dyDescent="0.25">
      <c r="B7477" s="257">
        <v>7414</v>
      </c>
      <c r="C7477" s="256">
        <v>147.74984928591488</v>
      </c>
    </row>
    <row r="7478" spans="2:3" x14ac:dyDescent="0.25">
      <c r="B7478" s="257">
        <v>7415</v>
      </c>
      <c r="C7478" s="256">
        <v>105.8238159535375</v>
      </c>
    </row>
    <row r="7479" spans="2:3" x14ac:dyDescent="0.25">
      <c r="B7479" s="257">
        <v>7416</v>
      </c>
      <c r="C7479" s="256">
        <v>175.08803445965802</v>
      </c>
    </row>
    <row r="7480" spans="2:3" x14ac:dyDescent="0.25">
      <c r="B7480" s="257">
        <v>7417</v>
      </c>
      <c r="C7480" s="256">
        <v>92.531661430133425</v>
      </c>
    </row>
    <row r="7481" spans="2:3" x14ac:dyDescent="0.25">
      <c r="B7481" s="257">
        <v>7418</v>
      </c>
      <c r="C7481" s="256">
        <v>124.11901653330747</v>
      </c>
    </row>
    <row r="7482" spans="2:3" x14ac:dyDescent="0.25">
      <c r="B7482" s="257">
        <v>7419</v>
      </c>
      <c r="C7482" s="256">
        <v>102.80139427990039</v>
      </c>
    </row>
    <row r="7483" spans="2:3" x14ac:dyDescent="0.25">
      <c r="B7483" s="257">
        <v>7420</v>
      </c>
      <c r="C7483" s="256">
        <v>108.48325631989093</v>
      </c>
    </row>
    <row r="7484" spans="2:3" x14ac:dyDescent="0.25">
      <c r="B7484" s="257">
        <v>7421</v>
      </c>
      <c r="C7484" s="256">
        <v>101.05028544778023</v>
      </c>
    </row>
    <row r="7485" spans="2:3" x14ac:dyDescent="0.25">
      <c r="B7485" s="257">
        <v>7422</v>
      </c>
      <c r="C7485" s="256">
        <v>131.67333730988364</v>
      </c>
    </row>
    <row r="7486" spans="2:3" x14ac:dyDescent="0.25">
      <c r="B7486" s="257">
        <v>7423</v>
      </c>
      <c r="C7486" s="256">
        <v>102.1833780588921</v>
      </c>
    </row>
    <row r="7487" spans="2:3" x14ac:dyDescent="0.25">
      <c r="B7487" s="257">
        <v>7424</v>
      </c>
      <c r="C7487" s="256">
        <v>65.305181731716004</v>
      </c>
    </row>
    <row r="7488" spans="2:3" x14ac:dyDescent="0.25">
      <c r="B7488" s="257">
        <v>7425</v>
      </c>
      <c r="C7488" s="256">
        <v>114.53557102562576</v>
      </c>
    </row>
    <row r="7489" spans="2:3" x14ac:dyDescent="0.25">
      <c r="B7489" s="257">
        <v>7426</v>
      </c>
      <c r="C7489" s="256">
        <v>103.44246340116064</v>
      </c>
    </row>
    <row r="7490" spans="2:3" x14ac:dyDescent="0.25">
      <c r="B7490" s="257">
        <v>7427</v>
      </c>
      <c r="C7490" s="256">
        <v>100.81228145598763</v>
      </c>
    </row>
    <row r="7491" spans="2:3" x14ac:dyDescent="0.25">
      <c r="B7491" s="257">
        <v>7428</v>
      </c>
      <c r="C7491" s="256">
        <v>96.029591178577618</v>
      </c>
    </row>
    <row r="7492" spans="2:3" x14ac:dyDescent="0.25">
      <c r="B7492" s="257">
        <v>7429</v>
      </c>
      <c r="C7492" s="256">
        <v>86.711914760814295</v>
      </c>
    </row>
    <row r="7493" spans="2:3" x14ac:dyDescent="0.25">
      <c r="B7493" s="257">
        <v>7430</v>
      </c>
      <c r="C7493" s="256">
        <v>114.84935818395684</v>
      </c>
    </row>
    <row r="7494" spans="2:3" x14ac:dyDescent="0.25">
      <c r="B7494" s="257">
        <v>7431</v>
      </c>
      <c r="C7494" s="256">
        <v>124.03259729704088</v>
      </c>
    </row>
    <row r="7495" spans="2:3" x14ac:dyDescent="0.25">
      <c r="B7495" s="257">
        <v>7432</v>
      </c>
      <c r="C7495" s="256">
        <v>104.2098996894416</v>
      </c>
    </row>
    <row r="7496" spans="2:3" x14ac:dyDescent="0.25">
      <c r="B7496" s="257">
        <v>7433</v>
      </c>
      <c r="C7496" s="256">
        <v>136.98328075894341</v>
      </c>
    </row>
    <row r="7497" spans="2:3" x14ac:dyDescent="0.25">
      <c r="B7497" s="257">
        <v>7434</v>
      </c>
      <c r="C7497" s="256">
        <v>119.92331410553436</v>
      </c>
    </row>
    <row r="7498" spans="2:3" x14ac:dyDescent="0.25">
      <c r="B7498" s="257">
        <v>7435</v>
      </c>
      <c r="C7498" s="256">
        <v>137.43961749986659</v>
      </c>
    </row>
    <row r="7499" spans="2:3" x14ac:dyDescent="0.25">
      <c r="B7499" s="257">
        <v>7436</v>
      </c>
      <c r="C7499" s="256">
        <v>114.52823901327875</v>
      </c>
    </row>
    <row r="7500" spans="2:3" x14ac:dyDescent="0.25">
      <c r="B7500" s="257">
        <v>7437</v>
      </c>
      <c r="C7500" s="256">
        <v>128.64578837643916</v>
      </c>
    </row>
    <row r="7501" spans="2:3" x14ac:dyDescent="0.25">
      <c r="B7501" s="257">
        <v>7438</v>
      </c>
      <c r="C7501" s="256">
        <v>138.19868608849197</v>
      </c>
    </row>
    <row r="7502" spans="2:3" x14ac:dyDescent="0.25">
      <c r="B7502" s="257">
        <v>7439</v>
      </c>
      <c r="C7502" s="256">
        <v>137.08825536597291</v>
      </c>
    </row>
    <row r="7503" spans="2:3" x14ac:dyDescent="0.25">
      <c r="B7503" s="257">
        <v>7440</v>
      </c>
      <c r="C7503" s="256">
        <v>99.844915085812886</v>
      </c>
    </row>
    <row r="7504" spans="2:3" x14ac:dyDescent="0.25">
      <c r="B7504" s="257">
        <v>7441</v>
      </c>
      <c r="C7504" s="256">
        <v>116.66272814987121</v>
      </c>
    </row>
    <row r="7505" spans="2:3" x14ac:dyDescent="0.25">
      <c r="B7505" s="257">
        <v>7442</v>
      </c>
      <c r="C7505" s="256">
        <v>106.64669138280647</v>
      </c>
    </row>
    <row r="7506" spans="2:3" x14ac:dyDescent="0.25">
      <c r="B7506" s="257">
        <v>7443</v>
      </c>
      <c r="C7506" s="256">
        <v>128.23835581421079</v>
      </c>
    </row>
    <row r="7507" spans="2:3" x14ac:dyDescent="0.25">
      <c r="B7507" s="257">
        <v>7444</v>
      </c>
      <c r="C7507" s="256">
        <v>71.768023455414721</v>
      </c>
    </row>
    <row r="7508" spans="2:3" x14ac:dyDescent="0.25">
      <c r="B7508" s="257">
        <v>7445</v>
      </c>
      <c r="C7508" s="256">
        <v>89.247541281225622</v>
      </c>
    </row>
    <row r="7509" spans="2:3" x14ac:dyDescent="0.25">
      <c r="B7509" s="257">
        <v>7446</v>
      </c>
      <c r="C7509" s="256">
        <v>100.8097613413012</v>
      </c>
    </row>
    <row r="7510" spans="2:3" x14ac:dyDescent="0.25">
      <c r="B7510" s="257">
        <v>7447</v>
      </c>
      <c r="C7510" s="256">
        <v>147.32247578386676</v>
      </c>
    </row>
    <row r="7511" spans="2:3" x14ac:dyDescent="0.25">
      <c r="B7511" s="257">
        <v>7448</v>
      </c>
      <c r="C7511" s="256">
        <v>117.0976720964358</v>
      </c>
    </row>
    <row r="7512" spans="2:3" x14ac:dyDescent="0.25">
      <c r="B7512" s="257">
        <v>7449</v>
      </c>
      <c r="C7512" s="256">
        <v>110.07004358838687</v>
      </c>
    </row>
    <row r="7513" spans="2:3" x14ac:dyDescent="0.25">
      <c r="B7513" s="257">
        <v>7450</v>
      </c>
      <c r="C7513" s="256">
        <v>142.78460746208626</v>
      </c>
    </row>
    <row r="7514" spans="2:3" x14ac:dyDescent="0.25">
      <c r="B7514" s="257">
        <v>7451</v>
      </c>
      <c r="C7514" s="256">
        <v>98.602775305070011</v>
      </c>
    </row>
    <row r="7515" spans="2:3" x14ac:dyDescent="0.25">
      <c r="B7515" s="257">
        <v>7452</v>
      </c>
      <c r="C7515" s="256">
        <v>103.2917349871919</v>
      </c>
    </row>
    <row r="7516" spans="2:3" x14ac:dyDescent="0.25">
      <c r="B7516" s="257">
        <v>7453</v>
      </c>
      <c r="C7516" s="256">
        <v>103.95072388125159</v>
      </c>
    </row>
    <row r="7517" spans="2:3" x14ac:dyDescent="0.25">
      <c r="B7517" s="257">
        <v>7454</v>
      </c>
      <c r="C7517" s="256">
        <v>138.7344346626183</v>
      </c>
    </row>
    <row r="7518" spans="2:3" x14ac:dyDescent="0.25">
      <c r="B7518" s="257">
        <v>7455</v>
      </c>
      <c r="C7518" s="256">
        <v>136.93567921195657</v>
      </c>
    </row>
    <row r="7519" spans="2:3" x14ac:dyDescent="0.25">
      <c r="B7519" s="257">
        <v>7456</v>
      </c>
      <c r="C7519" s="256">
        <v>92.083947598633443</v>
      </c>
    </row>
    <row r="7520" spans="2:3" x14ac:dyDescent="0.25">
      <c r="B7520" s="257">
        <v>7457</v>
      </c>
      <c r="C7520" s="256">
        <v>91.60874849283482</v>
      </c>
    </row>
    <row r="7521" spans="2:3" x14ac:dyDescent="0.25">
      <c r="B7521" s="257">
        <v>7458</v>
      </c>
      <c r="C7521" s="256">
        <v>88.704751407972793</v>
      </c>
    </row>
    <row r="7522" spans="2:3" x14ac:dyDescent="0.25">
      <c r="B7522" s="257">
        <v>7459</v>
      </c>
      <c r="C7522" s="256">
        <v>121.7725437767979</v>
      </c>
    </row>
    <row r="7523" spans="2:3" x14ac:dyDescent="0.25">
      <c r="B7523" s="257">
        <v>7460</v>
      </c>
      <c r="C7523" s="256">
        <v>131.16742301320019</v>
      </c>
    </row>
    <row r="7524" spans="2:3" x14ac:dyDescent="0.25">
      <c r="B7524" s="257">
        <v>7461</v>
      </c>
      <c r="C7524" s="256">
        <v>123.48239730191932</v>
      </c>
    </row>
    <row r="7525" spans="2:3" x14ac:dyDescent="0.25">
      <c r="B7525" s="257">
        <v>7462</v>
      </c>
      <c r="C7525" s="256">
        <v>142.16943208500925</v>
      </c>
    </row>
    <row r="7526" spans="2:3" x14ac:dyDescent="0.25">
      <c r="B7526" s="257">
        <v>7463</v>
      </c>
      <c r="C7526" s="256">
        <v>128.34047823837179</v>
      </c>
    </row>
    <row r="7527" spans="2:3" x14ac:dyDescent="0.25">
      <c r="B7527" s="257">
        <v>7464</v>
      </c>
      <c r="C7527" s="256">
        <v>126.10855489905674</v>
      </c>
    </row>
    <row r="7528" spans="2:3" x14ac:dyDescent="0.25">
      <c r="B7528" s="257">
        <v>7465</v>
      </c>
      <c r="C7528" s="256">
        <v>132.4606644161781</v>
      </c>
    </row>
    <row r="7529" spans="2:3" x14ac:dyDescent="0.25">
      <c r="B7529" s="257">
        <v>7466</v>
      </c>
      <c r="C7529" s="256">
        <v>164.52245798216333</v>
      </c>
    </row>
    <row r="7530" spans="2:3" x14ac:dyDescent="0.25">
      <c r="B7530" s="257">
        <v>7467</v>
      </c>
      <c r="C7530" s="256">
        <v>127.06024926537903</v>
      </c>
    </row>
    <row r="7531" spans="2:3" x14ac:dyDescent="0.25">
      <c r="B7531" s="257">
        <v>7468</v>
      </c>
      <c r="C7531" s="256">
        <v>125.08313019084484</v>
      </c>
    </row>
    <row r="7532" spans="2:3" x14ac:dyDescent="0.25">
      <c r="B7532" s="257">
        <v>7469</v>
      </c>
      <c r="C7532" s="256">
        <v>121.69163772478676</v>
      </c>
    </row>
    <row r="7533" spans="2:3" x14ac:dyDescent="0.25">
      <c r="B7533" s="257">
        <v>7470</v>
      </c>
      <c r="C7533" s="256">
        <v>94.143146988194744</v>
      </c>
    </row>
    <row r="7534" spans="2:3" x14ac:dyDescent="0.25">
      <c r="B7534" s="257">
        <v>7471</v>
      </c>
      <c r="C7534" s="256">
        <v>101.15301279950162</v>
      </c>
    </row>
    <row r="7535" spans="2:3" x14ac:dyDescent="0.25">
      <c r="B7535" s="257">
        <v>7472</v>
      </c>
      <c r="C7535" s="256">
        <v>110.85109787850013</v>
      </c>
    </row>
    <row r="7536" spans="2:3" x14ac:dyDescent="0.25">
      <c r="B7536" s="257">
        <v>7473</v>
      </c>
      <c r="C7536" s="256">
        <v>126.86514688874232</v>
      </c>
    </row>
    <row r="7537" spans="2:3" x14ac:dyDescent="0.25">
      <c r="B7537" s="257">
        <v>7474</v>
      </c>
      <c r="C7537" s="256">
        <v>89.470948286209435</v>
      </c>
    </row>
    <row r="7538" spans="2:3" x14ac:dyDescent="0.25">
      <c r="B7538" s="257">
        <v>7475</v>
      </c>
      <c r="C7538" s="256">
        <v>121.86899626862076</v>
      </c>
    </row>
    <row r="7539" spans="2:3" x14ac:dyDescent="0.25">
      <c r="B7539" s="257">
        <v>7476</v>
      </c>
      <c r="C7539" s="256">
        <v>133.16071852239443</v>
      </c>
    </row>
    <row r="7540" spans="2:3" x14ac:dyDescent="0.25">
      <c r="B7540" s="257">
        <v>7477</v>
      </c>
      <c r="C7540" s="256">
        <v>91.2531723566197</v>
      </c>
    </row>
    <row r="7541" spans="2:3" x14ac:dyDescent="0.25">
      <c r="B7541" s="257">
        <v>7478</v>
      </c>
      <c r="C7541" s="256">
        <v>150.65912426773511</v>
      </c>
    </row>
    <row r="7542" spans="2:3" x14ac:dyDescent="0.25">
      <c r="B7542" s="257">
        <v>7479</v>
      </c>
      <c r="C7542" s="256">
        <v>132.82874045505042</v>
      </c>
    </row>
    <row r="7543" spans="2:3" x14ac:dyDescent="0.25">
      <c r="B7543" s="257">
        <v>7480</v>
      </c>
      <c r="C7543" s="256">
        <v>172.39866286759354</v>
      </c>
    </row>
    <row r="7544" spans="2:3" x14ac:dyDescent="0.25">
      <c r="B7544" s="257">
        <v>7481</v>
      </c>
      <c r="C7544" s="256">
        <v>149.35998404531236</v>
      </c>
    </row>
    <row r="7545" spans="2:3" x14ac:dyDescent="0.25">
      <c r="B7545" s="257">
        <v>7482</v>
      </c>
      <c r="C7545" s="256">
        <v>102.75240498881304</v>
      </c>
    </row>
    <row r="7546" spans="2:3" x14ac:dyDescent="0.25">
      <c r="B7546" s="257">
        <v>7483</v>
      </c>
      <c r="C7546" s="256">
        <v>76.893558493734417</v>
      </c>
    </row>
    <row r="7547" spans="2:3" x14ac:dyDescent="0.25">
      <c r="B7547" s="257">
        <v>7484</v>
      </c>
      <c r="C7547" s="256">
        <v>132.21992975066914</v>
      </c>
    </row>
    <row r="7548" spans="2:3" x14ac:dyDescent="0.25">
      <c r="B7548" s="257">
        <v>7485</v>
      </c>
      <c r="C7548" s="256">
        <v>134.35292539288969</v>
      </c>
    </row>
    <row r="7549" spans="2:3" x14ac:dyDescent="0.25">
      <c r="B7549" s="257">
        <v>7486</v>
      </c>
      <c r="C7549" s="256">
        <v>102.00412119065912</v>
      </c>
    </row>
    <row r="7550" spans="2:3" x14ac:dyDescent="0.25">
      <c r="B7550" s="257">
        <v>7487</v>
      </c>
      <c r="C7550" s="256">
        <v>156.15323373874975</v>
      </c>
    </row>
    <row r="7551" spans="2:3" x14ac:dyDescent="0.25">
      <c r="B7551" s="257">
        <v>7488</v>
      </c>
      <c r="C7551" s="256">
        <v>90.263620384784545</v>
      </c>
    </row>
    <row r="7552" spans="2:3" x14ac:dyDescent="0.25">
      <c r="B7552" s="257">
        <v>7489</v>
      </c>
      <c r="C7552" s="256">
        <v>111.82758169452568</v>
      </c>
    </row>
    <row r="7553" spans="2:3" x14ac:dyDescent="0.25">
      <c r="B7553" s="257">
        <v>7490</v>
      </c>
      <c r="C7553" s="256">
        <v>92.814892084386699</v>
      </c>
    </row>
    <row r="7554" spans="2:3" x14ac:dyDescent="0.25">
      <c r="B7554" s="257">
        <v>7491</v>
      </c>
      <c r="C7554" s="256">
        <v>102.1613362788312</v>
      </c>
    </row>
    <row r="7555" spans="2:3" x14ac:dyDescent="0.25">
      <c r="B7555" s="257">
        <v>7492</v>
      </c>
      <c r="C7555" s="256">
        <v>122.32429539821725</v>
      </c>
    </row>
    <row r="7556" spans="2:3" x14ac:dyDescent="0.25">
      <c r="B7556" s="257">
        <v>7493</v>
      </c>
      <c r="C7556" s="256">
        <v>135.95392099185801</v>
      </c>
    </row>
    <row r="7557" spans="2:3" x14ac:dyDescent="0.25">
      <c r="B7557" s="257">
        <v>7494</v>
      </c>
      <c r="C7557" s="256">
        <v>120.38299851488193</v>
      </c>
    </row>
    <row r="7558" spans="2:3" x14ac:dyDescent="0.25">
      <c r="B7558" s="257">
        <v>7495</v>
      </c>
      <c r="C7558" s="256">
        <v>100.71809329551695</v>
      </c>
    </row>
    <row r="7559" spans="2:3" x14ac:dyDescent="0.25">
      <c r="B7559" s="257">
        <v>7496</v>
      </c>
      <c r="C7559" s="256">
        <v>135.91978041798305</v>
      </c>
    </row>
    <row r="7560" spans="2:3" x14ac:dyDescent="0.25">
      <c r="B7560" s="257">
        <v>7497</v>
      </c>
      <c r="C7560" s="256">
        <v>108.44160822329769</v>
      </c>
    </row>
    <row r="7561" spans="2:3" x14ac:dyDescent="0.25">
      <c r="B7561" s="257">
        <v>7498</v>
      </c>
      <c r="C7561" s="256">
        <v>118.6575960976742</v>
      </c>
    </row>
    <row r="7562" spans="2:3" x14ac:dyDescent="0.25">
      <c r="B7562" s="257">
        <v>7499</v>
      </c>
      <c r="C7562" s="256">
        <v>111.94568885111974</v>
      </c>
    </row>
    <row r="7563" spans="2:3" x14ac:dyDescent="0.25">
      <c r="B7563" s="257">
        <v>7500</v>
      </c>
      <c r="C7563" s="256">
        <v>111.91384126892191</v>
      </c>
    </row>
    <row r="7564" spans="2:3" x14ac:dyDescent="0.25">
      <c r="B7564" s="257">
        <v>7501</v>
      </c>
      <c r="C7564" s="256">
        <v>111.54200446504059</v>
      </c>
    </row>
    <row r="7565" spans="2:3" x14ac:dyDescent="0.25">
      <c r="B7565" s="257">
        <v>7502</v>
      </c>
      <c r="C7565" s="256">
        <v>114.28330603951451</v>
      </c>
    </row>
    <row r="7566" spans="2:3" x14ac:dyDescent="0.25">
      <c r="B7566" s="257">
        <v>7503</v>
      </c>
      <c r="C7566" s="256">
        <v>168.5049841810702</v>
      </c>
    </row>
    <row r="7567" spans="2:3" x14ac:dyDescent="0.25">
      <c r="B7567" s="257">
        <v>7504</v>
      </c>
      <c r="C7567" s="256">
        <v>113.26529389293364</v>
      </c>
    </row>
    <row r="7568" spans="2:3" x14ac:dyDescent="0.25">
      <c r="B7568" s="257">
        <v>7505</v>
      </c>
      <c r="C7568" s="256">
        <v>118.94753385193893</v>
      </c>
    </row>
    <row r="7569" spans="2:3" x14ac:dyDescent="0.25">
      <c r="B7569" s="257">
        <v>7506</v>
      </c>
      <c r="C7569" s="256">
        <v>97.994405739197006</v>
      </c>
    </row>
    <row r="7570" spans="2:3" x14ac:dyDescent="0.25">
      <c r="B7570" s="257">
        <v>7507</v>
      </c>
      <c r="C7570" s="256">
        <v>73.855293686172558</v>
      </c>
    </row>
    <row r="7571" spans="2:3" x14ac:dyDescent="0.25">
      <c r="B7571" s="257">
        <v>7508</v>
      </c>
      <c r="C7571" s="256">
        <v>47.23069501788504</v>
      </c>
    </row>
    <row r="7572" spans="2:3" x14ac:dyDescent="0.25">
      <c r="B7572" s="257">
        <v>7509</v>
      </c>
      <c r="C7572" s="256">
        <v>152.95015030440661</v>
      </c>
    </row>
    <row r="7573" spans="2:3" x14ac:dyDescent="0.25">
      <c r="B7573" s="257">
        <v>7510</v>
      </c>
      <c r="C7573" s="256">
        <v>117.86062963643313</v>
      </c>
    </row>
    <row r="7574" spans="2:3" x14ac:dyDescent="0.25">
      <c r="B7574" s="257">
        <v>7511</v>
      </c>
      <c r="C7574" s="256">
        <v>84.675306751547168</v>
      </c>
    </row>
    <row r="7575" spans="2:3" x14ac:dyDescent="0.25">
      <c r="B7575" s="257">
        <v>7512</v>
      </c>
      <c r="C7575" s="256">
        <v>116.26618970614045</v>
      </c>
    </row>
    <row r="7576" spans="2:3" x14ac:dyDescent="0.25">
      <c r="B7576" s="257">
        <v>7513</v>
      </c>
      <c r="C7576" s="256">
        <v>108.98428208356783</v>
      </c>
    </row>
    <row r="7577" spans="2:3" x14ac:dyDescent="0.25">
      <c r="B7577" s="257">
        <v>7514</v>
      </c>
      <c r="C7577" s="256">
        <v>119.55854018125218</v>
      </c>
    </row>
    <row r="7578" spans="2:3" x14ac:dyDescent="0.25">
      <c r="B7578" s="257">
        <v>7515</v>
      </c>
      <c r="C7578" s="256">
        <v>113.35376444873089</v>
      </c>
    </row>
    <row r="7579" spans="2:3" x14ac:dyDescent="0.25">
      <c r="B7579" s="257">
        <v>7516</v>
      </c>
      <c r="C7579" s="256">
        <v>153.48488882838132</v>
      </c>
    </row>
    <row r="7580" spans="2:3" x14ac:dyDescent="0.25">
      <c r="B7580" s="257">
        <v>7517</v>
      </c>
      <c r="C7580" s="256">
        <v>88.337689717216961</v>
      </c>
    </row>
    <row r="7581" spans="2:3" x14ac:dyDescent="0.25">
      <c r="B7581" s="257">
        <v>7518</v>
      </c>
      <c r="C7581" s="256">
        <v>116.46842689020525</v>
      </c>
    </row>
    <row r="7582" spans="2:3" x14ac:dyDescent="0.25">
      <c r="B7582" s="257">
        <v>7519</v>
      </c>
      <c r="C7582" s="256">
        <v>140.54987541892837</v>
      </c>
    </row>
    <row r="7583" spans="2:3" x14ac:dyDescent="0.25">
      <c r="B7583" s="257">
        <v>7520</v>
      </c>
      <c r="C7583" s="256">
        <v>102.3025517234079</v>
      </c>
    </row>
    <row r="7584" spans="2:3" x14ac:dyDescent="0.25">
      <c r="B7584" s="257">
        <v>7521</v>
      </c>
      <c r="C7584" s="256">
        <v>74.565617128897145</v>
      </c>
    </row>
    <row r="7585" spans="2:3" x14ac:dyDescent="0.25">
      <c r="B7585" s="257">
        <v>7522</v>
      </c>
      <c r="C7585" s="256">
        <v>176.12399914647085</v>
      </c>
    </row>
    <row r="7586" spans="2:3" x14ac:dyDescent="0.25">
      <c r="B7586" s="257">
        <v>7523</v>
      </c>
      <c r="C7586" s="256">
        <v>67.055820562740166</v>
      </c>
    </row>
    <row r="7587" spans="2:3" x14ac:dyDescent="0.25">
      <c r="B7587" s="257">
        <v>7524</v>
      </c>
      <c r="C7587" s="256">
        <v>76.150404597703741</v>
      </c>
    </row>
    <row r="7588" spans="2:3" x14ac:dyDescent="0.25">
      <c r="B7588" s="257">
        <v>7525</v>
      </c>
      <c r="C7588" s="256">
        <v>151.94857047060216</v>
      </c>
    </row>
    <row r="7589" spans="2:3" x14ac:dyDescent="0.25">
      <c r="B7589" s="257">
        <v>7526</v>
      </c>
      <c r="C7589" s="256">
        <v>92.242400216431705</v>
      </c>
    </row>
    <row r="7590" spans="2:3" x14ac:dyDescent="0.25">
      <c r="B7590" s="257">
        <v>7527</v>
      </c>
      <c r="C7590" s="256">
        <v>111.5989690516065</v>
      </c>
    </row>
    <row r="7591" spans="2:3" x14ac:dyDescent="0.25">
      <c r="B7591" s="257">
        <v>7528</v>
      </c>
      <c r="C7591" s="256">
        <v>152.89866304709511</v>
      </c>
    </row>
    <row r="7592" spans="2:3" x14ac:dyDescent="0.25">
      <c r="B7592" s="257">
        <v>7529</v>
      </c>
      <c r="C7592" s="256">
        <v>101.39822682273078</v>
      </c>
    </row>
    <row r="7593" spans="2:3" x14ac:dyDescent="0.25">
      <c r="B7593" s="257">
        <v>7530</v>
      </c>
      <c r="C7593" s="256">
        <v>150.28696551997268</v>
      </c>
    </row>
    <row r="7594" spans="2:3" x14ac:dyDescent="0.25">
      <c r="B7594" s="257">
        <v>7531</v>
      </c>
      <c r="C7594" s="256">
        <v>92.676324155241019</v>
      </c>
    </row>
    <row r="7595" spans="2:3" x14ac:dyDescent="0.25">
      <c r="B7595" s="257">
        <v>7532</v>
      </c>
      <c r="C7595" s="256">
        <v>169.53529939033976</v>
      </c>
    </row>
    <row r="7596" spans="2:3" x14ac:dyDescent="0.25">
      <c r="B7596" s="257">
        <v>7533</v>
      </c>
      <c r="C7596" s="256">
        <v>92.418195990233869</v>
      </c>
    </row>
    <row r="7597" spans="2:3" x14ac:dyDescent="0.25">
      <c r="B7597" s="257">
        <v>7534</v>
      </c>
      <c r="C7597" s="256">
        <v>132.08316008827552</v>
      </c>
    </row>
    <row r="7598" spans="2:3" x14ac:dyDescent="0.25">
      <c r="B7598" s="257">
        <v>7535</v>
      </c>
      <c r="C7598" s="256">
        <v>156.50948900328373</v>
      </c>
    </row>
    <row r="7599" spans="2:3" x14ac:dyDescent="0.25">
      <c r="B7599" s="257">
        <v>7536</v>
      </c>
      <c r="C7599" s="256">
        <v>105.09868211653334</v>
      </c>
    </row>
    <row r="7600" spans="2:3" x14ac:dyDescent="0.25">
      <c r="B7600" s="257">
        <v>7537</v>
      </c>
      <c r="C7600" s="256">
        <v>150.92291632801195</v>
      </c>
    </row>
    <row r="7601" spans="2:3" x14ac:dyDescent="0.25">
      <c r="B7601" s="257">
        <v>7538</v>
      </c>
      <c r="C7601" s="256">
        <v>115.76443296605544</v>
      </c>
    </row>
    <row r="7602" spans="2:3" x14ac:dyDescent="0.25">
      <c r="B7602" s="257">
        <v>7539</v>
      </c>
      <c r="C7602" s="256">
        <v>114.94295925090489</v>
      </c>
    </row>
    <row r="7603" spans="2:3" x14ac:dyDescent="0.25">
      <c r="B7603" s="257">
        <v>7540</v>
      </c>
      <c r="C7603" s="256">
        <v>109.10220839820759</v>
      </c>
    </row>
    <row r="7604" spans="2:3" x14ac:dyDescent="0.25">
      <c r="B7604" s="257">
        <v>7541</v>
      </c>
      <c r="C7604" s="256">
        <v>170.02492355726807</v>
      </c>
    </row>
    <row r="7605" spans="2:3" x14ac:dyDescent="0.25">
      <c r="B7605" s="257">
        <v>7542</v>
      </c>
      <c r="C7605" s="256">
        <v>76.813932659331797</v>
      </c>
    </row>
    <row r="7606" spans="2:3" x14ac:dyDescent="0.25">
      <c r="B7606" s="257">
        <v>7543</v>
      </c>
      <c r="C7606" s="256">
        <v>92.750978915360093</v>
      </c>
    </row>
    <row r="7607" spans="2:3" x14ac:dyDescent="0.25">
      <c r="B7607" s="257">
        <v>7544</v>
      </c>
      <c r="C7607" s="256">
        <v>111.07722451883103</v>
      </c>
    </row>
    <row r="7608" spans="2:3" x14ac:dyDescent="0.25">
      <c r="B7608" s="257">
        <v>7545</v>
      </c>
      <c r="C7608" s="256">
        <v>119.32218827096884</v>
      </c>
    </row>
    <row r="7609" spans="2:3" x14ac:dyDescent="0.25">
      <c r="B7609" s="257">
        <v>7546</v>
      </c>
      <c r="C7609" s="256">
        <v>116.39640209824918</v>
      </c>
    </row>
    <row r="7610" spans="2:3" x14ac:dyDescent="0.25">
      <c r="B7610" s="257">
        <v>7547</v>
      </c>
      <c r="C7610" s="256">
        <v>105.92144005791563</v>
      </c>
    </row>
    <row r="7611" spans="2:3" x14ac:dyDescent="0.25">
      <c r="B7611" s="257">
        <v>7548</v>
      </c>
      <c r="C7611" s="256">
        <v>122.68173166552339</v>
      </c>
    </row>
    <row r="7612" spans="2:3" x14ac:dyDescent="0.25">
      <c r="B7612" s="257">
        <v>7549</v>
      </c>
      <c r="C7612" s="256">
        <v>150.12932200421326</v>
      </c>
    </row>
    <row r="7613" spans="2:3" x14ac:dyDescent="0.25">
      <c r="B7613" s="257">
        <v>7550</v>
      </c>
      <c r="C7613" s="256">
        <v>114.50620923909841</v>
      </c>
    </row>
    <row r="7614" spans="2:3" x14ac:dyDescent="0.25">
      <c r="B7614" s="257">
        <v>7551</v>
      </c>
      <c r="C7614" s="256">
        <v>124.98493053268515</v>
      </c>
    </row>
    <row r="7615" spans="2:3" x14ac:dyDescent="0.25">
      <c r="B7615" s="257">
        <v>7552</v>
      </c>
      <c r="C7615" s="256">
        <v>94.263882869899788</v>
      </c>
    </row>
    <row r="7616" spans="2:3" x14ac:dyDescent="0.25">
      <c r="B7616" s="257">
        <v>7553</v>
      </c>
      <c r="C7616" s="256">
        <v>98.765916100913884</v>
      </c>
    </row>
    <row r="7617" spans="2:3" x14ac:dyDescent="0.25">
      <c r="B7617" s="257">
        <v>7554</v>
      </c>
      <c r="C7617" s="256">
        <v>137.31971407890995</v>
      </c>
    </row>
    <row r="7618" spans="2:3" x14ac:dyDescent="0.25">
      <c r="B7618" s="257">
        <v>7555</v>
      </c>
      <c r="C7618" s="256">
        <v>128.12760387825043</v>
      </c>
    </row>
    <row r="7619" spans="2:3" x14ac:dyDescent="0.25">
      <c r="B7619" s="257">
        <v>7556</v>
      </c>
      <c r="C7619" s="256">
        <v>111.33615813084846</v>
      </c>
    </row>
    <row r="7620" spans="2:3" x14ac:dyDescent="0.25">
      <c r="B7620" s="257">
        <v>7557</v>
      </c>
      <c r="C7620" s="256">
        <v>125.13606366715359</v>
      </c>
    </row>
    <row r="7621" spans="2:3" x14ac:dyDescent="0.25">
      <c r="B7621" s="257">
        <v>7558</v>
      </c>
      <c r="C7621" s="256">
        <v>101.74806212295007</v>
      </c>
    </row>
    <row r="7622" spans="2:3" x14ac:dyDescent="0.25">
      <c r="B7622" s="257">
        <v>7559</v>
      </c>
      <c r="C7622" s="256">
        <v>137.85187938770821</v>
      </c>
    </row>
    <row r="7623" spans="2:3" x14ac:dyDescent="0.25">
      <c r="B7623" s="257">
        <v>7560</v>
      </c>
      <c r="C7623" s="256">
        <v>69.68376981113741</v>
      </c>
    </row>
    <row r="7624" spans="2:3" x14ac:dyDescent="0.25">
      <c r="B7624" s="257">
        <v>7561</v>
      </c>
      <c r="C7624" s="256">
        <v>108.95893445444935</v>
      </c>
    </row>
    <row r="7625" spans="2:3" x14ac:dyDescent="0.25">
      <c r="B7625" s="257">
        <v>7562</v>
      </c>
      <c r="C7625" s="256">
        <v>95.181320033513032</v>
      </c>
    </row>
    <row r="7626" spans="2:3" x14ac:dyDescent="0.25">
      <c r="B7626" s="257">
        <v>7563</v>
      </c>
      <c r="C7626" s="256">
        <v>46.053676609328761</v>
      </c>
    </row>
    <row r="7627" spans="2:3" x14ac:dyDescent="0.25">
      <c r="B7627" s="257">
        <v>7564</v>
      </c>
      <c r="C7627" s="256">
        <v>155.40533372344365</v>
      </c>
    </row>
    <row r="7628" spans="2:3" x14ac:dyDescent="0.25">
      <c r="B7628" s="257">
        <v>7565</v>
      </c>
      <c r="C7628" s="256">
        <v>84.195812888242742</v>
      </c>
    </row>
    <row r="7629" spans="2:3" x14ac:dyDescent="0.25">
      <c r="B7629" s="257">
        <v>7566</v>
      </c>
      <c r="C7629" s="256">
        <v>89.053427336465532</v>
      </c>
    </row>
    <row r="7630" spans="2:3" x14ac:dyDescent="0.25">
      <c r="B7630" s="257">
        <v>7567</v>
      </c>
      <c r="C7630" s="256">
        <v>79.049928158897927</v>
      </c>
    </row>
    <row r="7631" spans="2:3" x14ac:dyDescent="0.25">
      <c r="B7631" s="257">
        <v>7568</v>
      </c>
      <c r="C7631" s="256">
        <v>76.807844948058573</v>
      </c>
    </row>
    <row r="7632" spans="2:3" x14ac:dyDescent="0.25">
      <c r="B7632" s="257">
        <v>7569</v>
      </c>
      <c r="C7632" s="256">
        <v>112.63952307954554</v>
      </c>
    </row>
    <row r="7633" spans="2:3" x14ac:dyDescent="0.25">
      <c r="B7633" s="257">
        <v>7570</v>
      </c>
      <c r="C7633" s="256">
        <v>169.58989072356226</v>
      </c>
    </row>
    <row r="7634" spans="2:3" x14ac:dyDescent="0.25">
      <c r="B7634" s="257">
        <v>7571</v>
      </c>
      <c r="C7634" s="256">
        <v>130.02823835125699</v>
      </c>
    </row>
    <row r="7635" spans="2:3" x14ac:dyDescent="0.25">
      <c r="B7635" s="257">
        <v>7572</v>
      </c>
      <c r="C7635" s="256">
        <v>142.25254123722209</v>
      </c>
    </row>
    <row r="7636" spans="2:3" x14ac:dyDescent="0.25">
      <c r="B7636" s="257">
        <v>7573</v>
      </c>
      <c r="C7636" s="256">
        <v>126.73043283715295</v>
      </c>
    </row>
    <row r="7637" spans="2:3" x14ac:dyDescent="0.25">
      <c r="B7637" s="257">
        <v>7574</v>
      </c>
      <c r="C7637" s="256">
        <v>122.01783788497072</v>
      </c>
    </row>
    <row r="7638" spans="2:3" x14ac:dyDescent="0.25">
      <c r="B7638" s="257">
        <v>7575</v>
      </c>
      <c r="C7638" s="256">
        <v>105.18087618106352</v>
      </c>
    </row>
    <row r="7639" spans="2:3" x14ac:dyDescent="0.25">
      <c r="B7639" s="257">
        <v>7576</v>
      </c>
      <c r="C7639" s="256">
        <v>114.29302392230173</v>
      </c>
    </row>
    <row r="7640" spans="2:3" x14ac:dyDescent="0.25">
      <c r="B7640" s="257">
        <v>7577</v>
      </c>
      <c r="C7640" s="256">
        <v>76.27552793803298</v>
      </c>
    </row>
    <row r="7641" spans="2:3" x14ac:dyDescent="0.25">
      <c r="B7641" s="257">
        <v>7578</v>
      </c>
      <c r="C7641" s="256">
        <v>146.50175698169818</v>
      </c>
    </row>
    <row r="7642" spans="2:3" x14ac:dyDescent="0.25">
      <c r="B7642" s="257">
        <v>7579</v>
      </c>
      <c r="C7642" s="256">
        <v>138.47275743527834</v>
      </c>
    </row>
    <row r="7643" spans="2:3" x14ac:dyDescent="0.25">
      <c r="B7643" s="257">
        <v>7580</v>
      </c>
      <c r="C7643" s="256">
        <v>67.254217489601928</v>
      </c>
    </row>
    <row r="7644" spans="2:3" x14ac:dyDescent="0.25">
      <c r="B7644" s="257">
        <v>7581</v>
      </c>
      <c r="C7644" s="256">
        <v>148.31421285131344</v>
      </c>
    </row>
    <row r="7645" spans="2:3" x14ac:dyDescent="0.25">
      <c r="B7645" s="257">
        <v>7582</v>
      </c>
      <c r="C7645" s="256">
        <v>121.81405879806596</v>
      </c>
    </row>
    <row r="7646" spans="2:3" x14ac:dyDescent="0.25">
      <c r="B7646" s="257">
        <v>7583</v>
      </c>
      <c r="C7646" s="256">
        <v>154.97790974317331</v>
      </c>
    </row>
    <row r="7647" spans="2:3" x14ac:dyDescent="0.25">
      <c r="B7647" s="257">
        <v>7584</v>
      </c>
      <c r="C7647" s="256">
        <v>125.20984008670473</v>
      </c>
    </row>
    <row r="7648" spans="2:3" x14ac:dyDescent="0.25">
      <c r="B7648" s="257">
        <v>7585</v>
      </c>
      <c r="C7648" s="256">
        <v>148.32074546303255</v>
      </c>
    </row>
    <row r="7649" spans="2:3" x14ac:dyDescent="0.25">
      <c r="B7649" s="257">
        <v>7586</v>
      </c>
      <c r="C7649" s="256">
        <v>160.93538319183099</v>
      </c>
    </row>
    <row r="7650" spans="2:3" x14ac:dyDescent="0.25">
      <c r="B7650" s="257">
        <v>7587</v>
      </c>
      <c r="C7650" s="256">
        <v>126.47367775663128</v>
      </c>
    </row>
    <row r="7651" spans="2:3" x14ac:dyDescent="0.25">
      <c r="B7651" s="257">
        <v>7588</v>
      </c>
      <c r="C7651" s="256">
        <v>113.09062935631432</v>
      </c>
    </row>
    <row r="7652" spans="2:3" x14ac:dyDescent="0.25">
      <c r="B7652" s="257">
        <v>7589</v>
      </c>
      <c r="C7652" s="256">
        <v>106.19529242868887</v>
      </c>
    </row>
    <row r="7653" spans="2:3" x14ac:dyDescent="0.25">
      <c r="B7653" s="257">
        <v>7590</v>
      </c>
      <c r="C7653" s="256">
        <v>115.7720169532038</v>
      </c>
    </row>
    <row r="7654" spans="2:3" x14ac:dyDescent="0.25">
      <c r="B7654" s="257">
        <v>7591</v>
      </c>
      <c r="C7654" s="256">
        <v>136.02451601680917</v>
      </c>
    </row>
    <row r="7655" spans="2:3" x14ac:dyDescent="0.25">
      <c r="B7655" s="257">
        <v>7592</v>
      </c>
      <c r="C7655" s="256">
        <v>156.27658253826203</v>
      </c>
    </row>
    <row r="7656" spans="2:3" x14ac:dyDescent="0.25">
      <c r="B7656" s="257">
        <v>7593</v>
      </c>
      <c r="C7656" s="256">
        <v>135.52565323271446</v>
      </c>
    </row>
    <row r="7657" spans="2:3" x14ac:dyDescent="0.25">
      <c r="B7657" s="257">
        <v>7594</v>
      </c>
      <c r="C7657" s="256">
        <v>166.79343283795123</v>
      </c>
    </row>
    <row r="7658" spans="2:3" x14ac:dyDescent="0.25">
      <c r="B7658" s="257">
        <v>7595</v>
      </c>
      <c r="C7658" s="256">
        <v>112.62854429539381</v>
      </c>
    </row>
    <row r="7659" spans="2:3" x14ac:dyDescent="0.25">
      <c r="B7659" s="257">
        <v>7596</v>
      </c>
      <c r="C7659" s="256">
        <v>124.25802794900311</v>
      </c>
    </row>
    <row r="7660" spans="2:3" x14ac:dyDescent="0.25">
      <c r="B7660" s="257">
        <v>7597</v>
      </c>
      <c r="C7660" s="256">
        <v>137.02234126246759</v>
      </c>
    </row>
    <row r="7661" spans="2:3" x14ac:dyDescent="0.25">
      <c r="B7661" s="257">
        <v>7598</v>
      </c>
      <c r="C7661" s="256">
        <v>136.64704980411315</v>
      </c>
    </row>
    <row r="7662" spans="2:3" x14ac:dyDescent="0.25">
      <c r="B7662" s="257">
        <v>7599</v>
      </c>
      <c r="C7662" s="256">
        <v>158.61833025943574</v>
      </c>
    </row>
    <row r="7663" spans="2:3" x14ac:dyDescent="0.25">
      <c r="B7663" s="257">
        <v>7600</v>
      </c>
      <c r="C7663" s="256">
        <v>98.032096469358478</v>
      </c>
    </row>
    <row r="7664" spans="2:3" x14ac:dyDescent="0.25">
      <c r="B7664" s="257">
        <v>7601</v>
      </c>
      <c r="C7664" s="256">
        <v>125.17929082655213</v>
      </c>
    </row>
    <row r="7665" spans="2:3" x14ac:dyDescent="0.25">
      <c r="B7665" s="257">
        <v>7602</v>
      </c>
      <c r="C7665" s="256">
        <v>103.99573962615361</v>
      </c>
    </row>
    <row r="7666" spans="2:3" x14ac:dyDescent="0.25">
      <c r="B7666" s="257">
        <v>7603</v>
      </c>
      <c r="C7666" s="256">
        <v>130.89357799909084</v>
      </c>
    </row>
    <row r="7667" spans="2:3" x14ac:dyDescent="0.25">
      <c r="B7667" s="257">
        <v>7604</v>
      </c>
      <c r="C7667" s="256">
        <v>82.5534537463258</v>
      </c>
    </row>
    <row r="7668" spans="2:3" x14ac:dyDescent="0.25">
      <c r="B7668" s="257">
        <v>7605</v>
      </c>
      <c r="C7668" s="256">
        <v>150.01771516481264</v>
      </c>
    </row>
    <row r="7669" spans="2:3" x14ac:dyDescent="0.25">
      <c r="B7669" s="257">
        <v>7606</v>
      </c>
      <c r="C7669" s="256">
        <v>93.510528905896706</v>
      </c>
    </row>
    <row r="7670" spans="2:3" x14ac:dyDescent="0.25">
      <c r="B7670" s="257">
        <v>7607</v>
      </c>
      <c r="C7670" s="256">
        <v>116.47825805954724</v>
      </c>
    </row>
    <row r="7671" spans="2:3" x14ac:dyDescent="0.25">
      <c r="B7671" s="257">
        <v>7608</v>
      </c>
      <c r="C7671" s="256">
        <v>96.083608567118063</v>
      </c>
    </row>
    <row r="7672" spans="2:3" x14ac:dyDescent="0.25">
      <c r="B7672" s="257">
        <v>7609</v>
      </c>
      <c r="C7672" s="256">
        <v>185.28070655658848</v>
      </c>
    </row>
    <row r="7673" spans="2:3" x14ac:dyDescent="0.25">
      <c r="B7673" s="257">
        <v>7610</v>
      </c>
      <c r="C7673" s="256">
        <v>102.30542362342092</v>
      </c>
    </row>
    <row r="7674" spans="2:3" x14ac:dyDescent="0.25">
      <c r="B7674" s="257">
        <v>7611</v>
      </c>
      <c r="C7674" s="256">
        <v>147.39998224206306</v>
      </c>
    </row>
    <row r="7675" spans="2:3" x14ac:dyDescent="0.25">
      <c r="B7675" s="257">
        <v>7612</v>
      </c>
      <c r="C7675" s="256">
        <v>98.737193969653561</v>
      </c>
    </row>
    <row r="7676" spans="2:3" x14ac:dyDescent="0.25">
      <c r="B7676" s="257">
        <v>7613</v>
      </c>
      <c r="C7676" s="256">
        <v>107.27026079109423</v>
      </c>
    </row>
    <row r="7677" spans="2:3" x14ac:dyDescent="0.25">
      <c r="B7677" s="257">
        <v>7614</v>
      </c>
      <c r="C7677" s="256">
        <v>115.07643061324343</v>
      </c>
    </row>
    <row r="7678" spans="2:3" x14ac:dyDescent="0.25">
      <c r="B7678" s="257">
        <v>7615</v>
      </c>
      <c r="C7678" s="256">
        <v>152.52004251276355</v>
      </c>
    </row>
    <row r="7679" spans="2:3" x14ac:dyDescent="0.25">
      <c r="B7679" s="257">
        <v>7616</v>
      </c>
      <c r="C7679" s="256">
        <v>116.04034576661411</v>
      </c>
    </row>
    <row r="7680" spans="2:3" x14ac:dyDescent="0.25">
      <c r="B7680" s="257">
        <v>7617</v>
      </c>
      <c r="C7680" s="256">
        <v>109.01579379730029</v>
      </c>
    </row>
    <row r="7681" spans="2:3" x14ac:dyDescent="0.25">
      <c r="B7681" s="257">
        <v>7618</v>
      </c>
      <c r="C7681" s="256">
        <v>126.30899703235228</v>
      </c>
    </row>
    <row r="7682" spans="2:3" x14ac:dyDescent="0.25">
      <c r="B7682" s="257">
        <v>7619</v>
      </c>
      <c r="C7682" s="256">
        <v>168.1119169897469</v>
      </c>
    </row>
    <row r="7683" spans="2:3" x14ac:dyDescent="0.25">
      <c r="B7683" s="257">
        <v>7620</v>
      </c>
      <c r="C7683" s="256">
        <v>76.320517366197393</v>
      </c>
    </row>
    <row r="7684" spans="2:3" x14ac:dyDescent="0.25">
      <c r="B7684" s="257">
        <v>7621</v>
      </c>
      <c r="C7684" s="256">
        <v>124.69450521663663</v>
      </c>
    </row>
    <row r="7685" spans="2:3" x14ac:dyDescent="0.25">
      <c r="B7685" s="257">
        <v>7622</v>
      </c>
      <c r="C7685" s="256">
        <v>157.21920742590433</v>
      </c>
    </row>
    <row r="7686" spans="2:3" x14ac:dyDescent="0.25">
      <c r="B7686" s="257">
        <v>7623</v>
      </c>
      <c r="C7686" s="256">
        <v>167.56984137662045</v>
      </c>
    </row>
    <row r="7687" spans="2:3" x14ac:dyDescent="0.25">
      <c r="B7687" s="257">
        <v>7624</v>
      </c>
      <c r="C7687" s="256">
        <v>149.41755864820564</v>
      </c>
    </row>
    <row r="7688" spans="2:3" x14ac:dyDescent="0.25">
      <c r="B7688" s="257">
        <v>7625</v>
      </c>
      <c r="C7688" s="256">
        <v>121.40023304084333</v>
      </c>
    </row>
    <row r="7689" spans="2:3" x14ac:dyDescent="0.25">
      <c r="B7689" s="257">
        <v>7626</v>
      </c>
      <c r="C7689" s="256">
        <v>65.484952155997746</v>
      </c>
    </row>
    <row r="7690" spans="2:3" x14ac:dyDescent="0.25">
      <c r="B7690" s="257">
        <v>7627</v>
      </c>
      <c r="C7690" s="256">
        <v>74.451945897654667</v>
      </c>
    </row>
    <row r="7691" spans="2:3" x14ac:dyDescent="0.25">
      <c r="B7691" s="257">
        <v>7628</v>
      </c>
      <c r="C7691" s="256">
        <v>130.75934724713164</v>
      </c>
    </row>
    <row r="7692" spans="2:3" x14ac:dyDescent="0.25">
      <c r="B7692" s="257">
        <v>7629</v>
      </c>
      <c r="C7692" s="256">
        <v>130.84038471233893</v>
      </c>
    </row>
    <row r="7693" spans="2:3" x14ac:dyDescent="0.25">
      <c r="B7693" s="257">
        <v>7630</v>
      </c>
      <c r="C7693" s="256">
        <v>155.22670997939355</v>
      </c>
    </row>
    <row r="7694" spans="2:3" x14ac:dyDescent="0.25">
      <c r="B7694" s="257">
        <v>7631</v>
      </c>
      <c r="C7694" s="256">
        <v>147.02734142710253</v>
      </c>
    </row>
    <row r="7695" spans="2:3" x14ac:dyDescent="0.25">
      <c r="B7695" s="257">
        <v>7632</v>
      </c>
      <c r="C7695" s="256">
        <v>111.4860343148154</v>
      </c>
    </row>
    <row r="7696" spans="2:3" x14ac:dyDescent="0.25">
      <c r="B7696" s="257">
        <v>7633</v>
      </c>
      <c r="C7696" s="256">
        <v>116.90135803205023</v>
      </c>
    </row>
    <row r="7697" spans="2:3" x14ac:dyDescent="0.25">
      <c r="B7697" s="257">
        <v>7634</v>
      </c>
      <c r="C7697" s="256">
        <v>127.43822747683227</v>
      </c>
    </row>
    <row r="7698" spans="2:3" x14ac:dyDescent="0.25">
      <c r="B7698" s="257">
        <v>7635</v>
      </c>
      <c r="C7698" s="256">
        <v>113.29600576662085</v>
      </c>
    </row>
    <row r="7699" spans="2:3" x14ac:dyDescent="0.25">
      <c r="B7699" s="257">
        <v>7636</v>
      </c>
      <c r="C7699" s="256">
        <v>156.03284669961224</v>
      </c>
    </row>
    <row r="7700" spans="2:3" x14ac:dyDescent="0.25">
      <c r="B7700" s="257">
        <v>7637</v>
      </c>
      <c r="C7700" s="256">
        <v>96.94666665427421</v>
      </c>
    </row>
    <row r="7701" spans="2:3" x14ac:dyDescent="0.25">
      <c r="B7701" s="257">
        <v>7638</v>
      </c>
      <c r="C7701" s="256">
        <v>117.5639496097303</v>
      </c>
    </row>
    <row r="7702" spans="2:3" x14ac:dyDescent="0.25">
      <c r="B7702" s="257">
        <v>7639</v>
      </c>
      <c r="C7702" s="256">
        <v>93.48960471377984</v>
      </c>
    </row>
    <row r="7703" spans="2:3" x14ac:dyDescent="0.25">
      <c r="B7703" s="257">
        <v>7640</v>
      </c>
      <c r="C7703" s="256">
        <v>124.42308865255821</v>
      </c>
    </row>
    <row r="7704" spans="2:3" x14ac:dyDescent="0.25">
      <c r="B7704" s="257">
        <v>7641</v>
      </c>
      <c r="C7704" s="256">
        <v>114.61431149121208</v>
      </c>
    </row>
    <row r="7705" spans="2:3" x14ac:dyDescent="0.25">
      <c r="B7705" s="257">
        <v>7642</v>
      </c>
      <c r="C7705" s="256">
        <v>100.17435396771444</v>
      </c>
    </row>
    <row r="7706" spans="2:3" x14ac:dyDescent="0.25">
      <c r="B7706" s="257">
        <v>7643</v>
      </c>
      <c r="C7706" s="256">
        <v>135.44502750052223</v>
      </c>
    </row>
    <row r="7707" spans="2:3" x14ac:dyDescent="0.25">
      <c r="B7707" s="257">
        <v>7644</v>
      </c>
      <c r="C7707" s="256">
        <v>143.64971713907116</v>
      </c>
    </row>
    <row r="7708" spans="2:3" x14ac:dyDescent="0.25">
      <c r="B7708" s="257">
        <v>7645</v>
      </c>
      <c r="C7708" s="256">
        <v>99.710045647569999</v>
      </c>
    </row>
    <row r="7709" spans="2:3" x14ac:dyDescent="0.25">
      <c r="B7709" s="257">
        <v>7646</v>
      </c>
      <c r="C7709" s="256">
        <v>95.040857039330888</v>
      </c>
    </row>
    <row r="7710" spans="2:3" x14ac:dyDescent="0.25">
      <c r="B7710" s="257">
        <v>7647</v>
      </c>
      <c r="C7710" s="256">
        <v>112.62689884272957</v>
      </c>
    </row>
    <row r="7711" spans="2:3" x14ac:dyDescent="0.25">
      <c r="B7711" s="257">
        <v>7648</v>
      </c>
      <c r="C7711" s="256">
        <v>140.04215961898845</v>
      </c>
    </row>
    <row r="7712" spans="2:3" x14ac:dyDescent="0.25">
      <c r="B7712" s="257">
        <v>7649</v>
      </c>
      <c r="C7712" s="256">
        <v>149.83011683543307</v>
      </c>
    </row>
    <row r="7713" spans="2:3" x14ac:dyDescent="0.25">
      <c r="B7713" s="257">
        <v>7650</v>
      </c>
      <c r="C7713" s="256">
        <v>102.04373450433349</v>
      </c>
    </row>
    <row r="7714" spans="2:3" x14ac:dyDescent="0.25">
      <c r="B7714" s="257">
        <v>7651</v>
      </c>
      <c r="C7714" s="256">
        <v>97.30039616366885</v>
      </c>
    </row>
    <row r="7715" spans="2:3" x14ac:dyDescent="0.25">
      <c r="B7715" s="257">
        <v>7652</v>
      </c>
      <c r="C7715" s="256">
        <v>122.09942668365899</v>
      </c>
    </row>
    <row r="7716" spans="2:3" x14ac:dyDescent="0.25">
      <c r="B7716" s="257">
        <v>7653</v>
      </c>
      <c r="C7716" s="256">
        <v>112.40394642634448</v>
      </c>
    </row>
    <row r="7717" spans="2:3" x14ac:dyDescent="0.25">
      <c r="B7717" s="257">
        <v>7654</v>
      </c>
      <c r="C7717" s="256">
        <v>121.94899576988254</v>
      </c>
    </row>
    <row r="7718" spans="2:3" x14ac:dyDescent="0.25">
      <c r="B7718" s="257">
        <v>7655</v>
      </c>
      <c r="C7718" s="256">
        <v>123.61189324767653</v>
      </c>
    </row>
    <row r="7719" spans="2:3" x14ac:dyDescent="0.25">
      <c r="B7719" s="257">
        <v>7656</v>
      </c>
      <c r="C7719" s="256">
        <v>99.545900806899184</v>
      </c>
    </row>
    <row r="7720" spans="2:3" x14ac:dyDescent="0.25">
      <c r="B7720" s="257">
        <v>7657</v>
      </c>
      <c r="C7720" s="256">
        <v>87.841950472755428</v>
      </c>
    </row>
    <row r="7721" spans="2:3" x14ac:dyDescent="0.25">
      <c r="B7721" s="257">
        <v>7658</v>
      </c>
      <c r="C7721" s="256">
        <v>160.02270947545682</v>
      </c>
    </row>
    <row r="7722" spans="2:3" x14ac:dyDescent="0.25">
      <c r="B7722" s="257">
        <v>7659</v>
      </c>
      <c r="C7722" s="256">
        <v>116.22425840769792</v>
      </c>
    </row>
    <row r="7723" spans="2:3" x14ac:dyDescent="0.25">
      <c r="B7723" s="257">
        <v>7660</v>
      </c>
      <c r="C7723" s="256">
        <v>98.440532317970977</v>
      </c>
    </row>
    <row r="7724" spans="2:3" x14ac:dyDescent="0.25">
      <c r="B7724" s="257">
        <v>7661</v>
      </c>
      <c r="C7724" s="256">
        <v>94.928319133793465</v>
      </c>
    </row>
    <row r="7725" spans="2:3" x14ac:dyDescent="0.25">
      <c r="B7725" s="257">
        <v>7662</v>
      </c>
      <c r="C7725" s="256">
        <v>116.72976126650282</v>
      </c>
    </row>
    <row r="7726" spans="2:3" x14ac:dyDescent="0.25">
      <c r="B7726" s="257">
        <v>7663</v>
      </c>
      <c r="C7726" s="256">
        <v>83.9178355765155</v>
      </c>
    </row>
    <row r="7727" spans="2:3" x14ac:dyDescent="0.25">
      <c r="B7727" s="257">
        <v>7664</v>
      </c>
      <c r="C7727" s="256">
        <v>46.668062922438054</v>
      </c>
    </row>
    <row r="7728" spans="2:3" x14ac:dyDescent="0.25">
      <c r="B7728" s="257">
        <v>7665</v>
      </c>
      <c r="C7728" s="256">
        <v>83.907615454392342</v>
      </c>
    </row>
    <row r="7729" spans="2:3" x14ac:dyDescent="0.25">
      <c r="B7729" s="257">
        <v>7666</v>
      </c>
      <c r="C7729" s="256">
        <v>144.02463415581636</v>
      </c>
    </row>
    <row r="7730" spans="2:3" x14ac:dyDescent="0.25">
      <c r="B7730" s="257">
        <v>7667</v>
      </c>
      <c r="C7730" s="256">
        <v>123.79552303951583</v>
      </c>
    </row>
    <row r="7731" spans="2:3" x14ac:dyDescent="0.25">
      <c r="B7731" s="257">
        <v>7668</v>
      </c>
      <c r="C7731" s="256">
        <v>141.74983101465531</v>
      </c>
    </row>
    <row r="7732" spans="2:3" x14ac:dyDescent="0.25">
      <c r="B7732" s="257">
        <v>7669</v>
      </c>
      <c r="C7732" s="256">
        <v>126.09224722107899</v>
      </c>
    </row>
    <row r="7733" spans="2:3" x14ac:dyDescent="0.25">
      <c r="B7733" s="257">
        <v>7670</v>
      </c>
      <c r="C7733" s="256">
        <v>84.993266385424846</v>
      </c>
    </row>
    <row r="7734" spans="2:3" x14ac:dyDescent="0.25">
      <c r="B7734" s="257">
        <v>7671</v>
      </c>
      <c r="C7734" s="256">
        <v>115.09941522477</v>
      </c>
    </row>
    <row r="7735" spans="2:3" x14ac:dyDescent="0.25">
      <c r="B7735" s="257">
        <v>7672</v>
      </c>
      <c r="C7735" s="256">
        <v>129.59969332030471</v>
      </c>
    </row>
    <row r="7736" spans="2:3" x14ac:dyDescent="0.25">
      <c r="B7736" s="257">
        <v>7673</v>
      </c>
      <c r="C7736" s="256">
        <v>102.62486900238086</v>
      </c>
    </row>
    <row r="7737" spans="2:3" x14ac:dyDescent="0.25">
      <c r="B7737" s="257">
        <v>7674</v>
      </c>
      <c r="C7737" s="256">
        <v>112.49663358266463</v>
      </c>
    </row>
    <row r="7738" spans="2:3" x14ac:dyDescent="0.25">
      <c r="B7738" s="257">
        <v>7675</v>
      </c>
      <c r="C7738" s="256">
        <v>107.24613179996558</v>
      </c>
    </row>
    <row r="7739" spans="2:3" x14ac:dyDescent="0.25">
      <c r="B7739" s="257">
        <v>7676</v>
      </c>
      <c r="C7739" s="256">
        <v>100.22334122924831</v>
      </c>
    </row>
    <row r="7740" spans="2:3" x14ac:dyDescent="0.25">
      <c r="B7740" s="257">
        <v>7677</v>
      </c>
      <c r="C7740" s="256">
        <v>109.54621968087693</v>
      </c>
    </row>
    <row r="7741" spans="2:3" x14ac:dyDescent="0.25">
      <c r="B7741" s="257">
        <v>7678</v>
      </c>
      <c r="C7741" s="256">
        <v>123.35776082029729</v>
      </c>
    </row>
    <row r="7742" spans="2:3" x14ac:dyDescent="0.25">
      <c r="B7742" s="257">
        <v>7679</v>
      </c>
      <c r="C7742" s="256">
        <v>87.292067417623542</v>
      </c>
    </row>
    <row r="7743" spans="2:3" x14ac:dyDescent="0.25">
      <c r="B7743" s="257">
        <v>7680</v>
      </c>
      <c r="C7743" s="256">
        <v>125.09887046655462</v>
      </c>
    </row>
    <row r="7744" spans="2:3" x14ac:dyDescent="0.25">
      <c r="B7744" s="257">
        <v>7681</v>
      </c>
      <c r="C7744" s="256">
        <v>119.23589712839001</v>
      </c>
    </row>
    <row r="7745" spans="2:3" x14ac:dyDescent="0.25">
      <c r="B7745" s="257">
        <v>7682</v>
      </c>
      <c r="C7745" s="256">
        <v>79.838876854400894</v>
      </c>
    </row>
    <row r="7746" spans="2:3" x14ac:dyDescent="0.25">
      <c r="B7746" s="257">
        <v>7683</v>
      </c>
      <c r="C7746" s="256">
        <v>100.72614417647807</v>
      </c>
    </row>
    <row r="7747" spans="2:3" x14ac:dyDescent="0.25">
      <c r="B7747" s="257">
        <v>7684</v>
      </c>
      <c r="C7747" s="256">
        <v>104.59343712246923</v>
      </c>
    </row>
    <row r="7748" spans="2:3" x14ac:dyDescent="0.25">
      <c r="B7748" s="257">
        <v>7685</v>
      </c>
      <c r="C7748" s="256">
        <v>100.57883365255677</v>
      </c>
    </row>
    <row r="7749" spans="2:3" x14ac:dyDescent="0.25">
      <c r="B7749" s="257">
        <v>7686</v>
      </c>
      <c r="C7749" s="256">
        <v>116.11874087535054</v>
      </c>
    </row>
    <row r="7750" spans="2:3" x14ac:dyDescent="0.25">
      <c r="B7750" s="257">
        <v>7687</v>
      </c>
      <c r="C7750" s="256">
        <v>114.96617586765082</v>
      </c>
    </row>
    <row r="7751" spans="2:3" x14ac:dyDescent="0.25">
      <c r="B7751" s="257">
        <v>7688</v>
      </c>
      <c r="C7751" s="256">
        <v>155.15614217183114</v>
      </c>
    </row>
    <row r="7752" spans="2:3" x14ac:dyDescent="0.25">
      <c r="B7752" s="257">
        <v>7689</v>
      </c>
      <c r="C7752" s="256">
        <v>156.97452187019007</v>
      </c>
    </row>
    <row r="7753" spans="2:3" x14ac:dyDescent="0.25">
      <c r="B7753" s="257">
        <v>7690</v>
      </c>
      <c r="C7753" s="256">
        <v>114.98498317026512</v>
      </c>
    </row>
    <row r="7754" spans="2:3" x14ac:dyDescent="0.25">
      <c r="B7754" s="257">
        <v>7691</v>
      </c>
      <c r="C7754" s="256">
        <v>133.95262226004664</v>
      </c>
    </row>
    <row r="7755" spans="2:3" x14ac:dyDescent="0.25">
      <c r="B7755" s="257">
        <v>7692</v>
      </c>
      <c r="C7755" s="256">
        <v>104.64540857934045</v>
      </c>
    </row>
    <row r="7756" spans="2:3" x14ac:dyDescent="0.25">
      <c r="B7756" s="257">
        <v>7693</v>
      </c>
      <c r="C7756" s="256">
        <v>119.58007612589728</v>
      </c>
    </row>
    <row r="7757" spans="2:3" x14ac:dyDescent="0.25">
      <c r="B7757" s="257">
        <v>7694</v>
      </c>
      <c r="C7757" s="256">
        <v>95.66597091840957</v>
      </c>
    </row>
    <row r="7758" spans="2:3" x14ac:dyDescent="0.25">
      <c r="B7758" s="257">
        <v>7695</v>
      </c>
      <c r="C7758" s="256">
        <v>144.03882346936163</v>
      </c>
    </row>
    <row r="7759" spans="2:3" x14ac:dyDescent="0.25">
      <c r="B7759" s="257">
        <v>7696</v>
      </c>
      <c r="C7759" s="256">
        <v>119.65311544769497</v>
      </c>
    </row>
    <row r="7760" spans="2:3" x14ac:dyDescent="0.25">
      <c r="B7760" s="257">
        <v>7697</v>
      </c>
      <c r="C7760" s="256">
        <v>83.117960304312234</v>
      </c>
    </row>
    <row r="7761" spans="2:3" x14ac:dyDescent="0.25">
      <c r="B7761" s="257">
        <v>7698</v>
      </c>
      <c r="C7761" s="256">
        <v>166.26589202722496</v>
      </c>
    </row>
    <row r="7762" spans="2:3" x14ac:dyDescent="0.25">
      <c r="B7762" s="257">
        <v>7699</v>
      </c>
      <c r="C7762" s="256">
        <v>156.69379634027246</v>
      </c>
    </row>
    <row r="7763" spans="2:3" x14ac:dyDescent="0.25">
      <c r="B7763" s="257">
        <v>7700</v>
      </c>
      <c r="C7763" s="256">
        <v>107.65534622527741</v>
      </c>
    </row>
    <row r="7764" spans="2:3" x14ac:dyDescent="0.25">
      <c r="B7764" s="257">
        <v>7701</v>
      </c>
      <c r="C7764" s="256">
        <v>135.42708253367488</v>
      </c>
    </row>
    <row r="7765" spans="2:3" x14ac:dyDescent="0.25">
      <c r="B7765" s="257">
        <v>7702</v>
      </c>
      <c r="C7765" s="256">
        <v>67.295582307508894</v>
      </c>
    </row>
    <row r="7766" spans="2:3" x14ac:dyDescent="0.25">
      <c r="B7766" s="257">
        <v>7703</v>
      </c>
      <c r="C7766" s="256">
        <v>135.61932358390951</v>
      </c>
    </row>
    <row r="7767" spans="2:3" x14ac:dyDescent="0.25">
      <c r="B7767" s="257">
        <v>7704</v>
      </c>
      <c r="C7767" s="256">
        <v>156.64307364789431</v>
      </c>
    </row>
    <row r="7768" spans="2:3" x14ac:dyDescent="0.25">
      <c r="B7768" s="257">
        <v>7705</v>
      </c>
      <c r="C7768" s="256">
        <v>108.28977806535498</v>
      </c>
    </row>
    <row r="7769" spans="2:3" x14ac:dyDescent="0.25">
      <c r="B7769" s="257">
        <v>7706</v>
      </c>
      <c r="C7769" s="256">
        <v>107.0437596054694</v>
      </c>
    </row>
    <row r="7770" spans="2:3" x14ac:dyDescent="0.25">
      <c r="B7770" s="257">
        <v>7707</v>
      </c>
      <c r="C7770" s="256">
        <v>85.515121198317573</v>
      </c>
    </row>
    <row r="7771" spans="2:3" x14ac:dyDescent="0.25">
      <c r="B7771" s="257">
        <v>7708</v>
      </c>
      <c r="C7771" s="256">
        <v>103.18642835189605</v>
      </c>
    </row>
    <row r="7772" spans="2:3" x14ac:dyDescent="0.25">
      <c r="B7772" s="257">
        <v>7709</v>
      </c>
      <c r="C7772" s="256">
        <v>89.388620895010447</v>
      </c>
    </row>
    <row r="7773" spans="2:3" x14ac:dyDescent="0.25">
      <c r="B7773" s="257">
        <v>7710</v>
      </c>
      <c r="C7773" s="256">
        <v>85.986967551137582</v>
      </c>
    </row>
    <row r="7774" spans="2:3" x14ac:dyDescent="0.25">
      <c r="B7774" s="257">
        <v>7711</v>
      </c>
      <c r="C7774" s="256">
        <v>106.47091202308476</v>
      </c>
    </row>
    <row r="7775" spans="2:3" x14ac:dyDescent="0.25">
      <c r="B7775" s="257">
        <v>7712</v>
      </c>
      <c r="C7775" s="256">
        <v>116.55377347514109</v>
      </c>
    </row>
    <row r="7776" spans="2:3" x14ac:dyDescent="0.25">
      <c r="B7776" s="257">
        <v>7713</v>
      </c>
      <c r="C7776" s="256">
        <v>126.7663454422138</v>
      </c>
    </row>
    <row r="7777" spans="2:3" x14ac:dyDescent="0.25">
      <c r="B7777" s="257">
        <v>7714</v>
      </c>
      <c r="C7777" s="256">
        <v>116.99349713600716</v>
      </c>
    </row>
    <row r="7778" spans="2:3" x14ac:dyDescent="0.25">
      <c r="B7778" s="257">
        <v>7715</v>
      </c>
      <c r="C7778" s="256">
        <v>116.82624223868886</v>
      </c>
    </row>
    <row r="7779" spans="2:3" x14ac:dyDescent="0.25">
      <c r="B7779" s="257">
        <v>7716</v>
      </c>
      <c r="C7779" s="256">
        <v>113.10473887394639</v>
      </c>
    </row>
    <row r="7780" spans="2:3" x14ac:dyDescent="0.25">
      <c r="B7780" s="257">
        <v>7717</v>
      </c>
      <c r="C7780" s="256">
        <v>134.56409824993233</v>
      </c>
    </row>
    <row r="7781" spans="2:3" x14ac:dyDescent="0.25">
      <c r="B7781" s="257">
        <v>7718</v>
      </c>
      <c r="C7781" s="256">
        <v>140.6847481809362</v>
      </c>
    </row>
    <row r="7782" spans="2:3" x14ac:dyDescent="0.25">
      <c r="B7782" s="257">
        <v>7719</v>
      </c>
      <c r="C7782" s="256">
        <v>144.58246747369145</v>
      </c>
    </row>
    <row r="7783" spans="2:3" x14ac:dyDescent="0.25">
      <c r="B7783" s="257">
        <v>7720</v>
      </c>
      <c r="C7783" s="256">
        <v>122.10622699165745</v>
      </c>
    </row>
    <row r="7784" spans="2:3" x14ac:dyDescent="0.25">
      <c r="B7784" s="257">
        <v>7721</v>
      </c>
      <c r="C7784" s="256">
        <v>85.51457635161006</v>
      </c>
    </row>
    <row r="7785" spans="2:3" x14ac:dyDescent="0.25">
      <c r="B7785" s="257">
        <v>7722</v>
      </c>
      <c r="C7785" s="256">
        <v>120.13522787044793</v>
      </c>
    </row>
    <row r="7786" spans="2:3" x14ac:dyDescent="0.25">
      <c r="B7786" s="257">
        <v>7723</v>
      </c>
      <c r="C7786" s="256">
        <v>164.92478385793964</v>
      </c>
    </row>
    <row r="7787" spans="2:3" x14ac:dyDescent="0.25">
      <c r="B7787" s="257">
        <v>7724</v>
      </c>
      <c r="C7787" s="256">
        <v>99.677203172040819</v>
      </c>
    </row>
    <row r="7788" spans="2:3" x14ac:dyDescent="0.25">
      <c r="B7788" s="257">
        <v>7725</v>
      </c>
      <c r="C7788" s="256">
        <v>134.55634764223839</v>
      </c>
    </row>
    <row r="7789" spans="2:3" x14ac:dyDescent="0.25">
      <c r="B7789" s="257">
        <v>7726</v>
      </c>
      <c r="C7789" s="256">
        <v>74.269891022753228</v>
      </c>
    </row>
    <row r="7790" spans="2:3" x14ac:dyDescent="0.25">
      <c r="B7790" s="257">
        <v>7727</v>
      </c>
      <c r="C7790" s="256">
        <v>84.991016382008553</v>
      </c>
    </row>
    <row r="7791" spans="2:3" x14ac:dyDescent="0.25">
      <c r="B7791" s="257">
        <v>7728</v>
      </c>
      <c r="C7791" s="256">
        <v>144.17930188813889</v>
      </c>
    </row>
    <row r="7792" spans="2:3" x14ac:dyDescent="0.25">
      <c r="B7792" s="257">
        <v>7729</v>
      </c>
      <c r="C7792" s="256">
        <v>116.26396410606529</v>
      </c>
    </row>
    <row r="7793" spans="2:3" x14ac:dyDescent="0.25">
      <c r="B7793" s="257">
        <v>7730</v>
      </c>
      <c r="C7793" s="256">
        <v>116.20976401909206</v>
      </c>
    </row>
    <row r="7794" spans="2:3" x14ac:dyDescent="0.25">
      <c r="B7794" s="257">
        <v>7731</v>
      </c>
      <c r="C7794" s="256">
        <v>127.76049129901762</v>
      </c>
    </row>
    <row r="7795" spans="2:3" x14ac:dyDescent="0.25">
      <c r="B7795" s="257">
        <v>7732</v>
      </c>
      <c r="C7795" s="256">
        <v>153.09730986474702</v>
      </c>
    </row>
    <row r="7796" spans="2:3" x14ac:dyDescent="0.25">
      <c r="B7796" s="257">
        <v>7733</v>
      </c>
      <c r="C7796" s="256">
        <v>76.503655709754099</v>
      </c>
    </row>
    <row r="7797" spans="2:3" x14ac:dyDescent="0.25">
      <c r="B7797" s="257">
        <v>7734</v>
      </c>
      <c r="C7797" s="256">
        <v>94.4727653637336</v>
      </c>
    </row>
    <row r="7798" spans="2:3" x14ac:dyDescent="0.25">
      <c r="B7798" s="257">
        <v>7735</v>
      </c>
      <c r="C7798" s="256">
        <v>65.490015127142016</v>
      </c>
    </row>
    <row r="7799" spans="2:3" x14ac:dyDescent="0.25">
      <c r="B7799" s="257">
        <v>7736</v>
      </c>
      <c r="C7799" s="256">
        <v>143.16120400053416</v>
      </c>
    </row>
    <row r="7800" spans="2:3" x14ac:dyDescent="0.25">
      <c r="B7800" s="257">
        <v>7737</v>
      </c>
      <c r="C7800" s="256">
        <v>85.572320339106881</v>
      </c>
    </row>
    <row r="7801" spans="2:3" x14ac:dyDescent="0.25">
      <c r="B7801" s="257">
        <v>7738</v>
      </c>
      <c r="C7801" s="256">
        <v>165.07271588061968</v>
      </c>
    </row>
    <row r="7802" spans="2:3" x14ac:dyDescent="0.25">
      <c r="B7802" s="257">
        <v>7739</v>
      </c>
      <c r="C7802" s="256">
        <v>118.40941170750732</v>
      </c>
    </row>
    <row r="7803" spans="2:3" x14ac:dyDescent="0.25">
      <c r="B7803" s="257">
        <v>7740</v>
      </c>
      <c r="C7803" s="256">
        <v>94.37816661851474</v>
      </c>
    </row>
    <row r="7804" spans="2:3" x14ac:dyDescent="0.25">
      <c r="B7804" s="257">
        <v>7741</v>
      </c>
      <c r="C7804" s="256">
        <v>109.92324636381291</v>
      </c>
    </row>
    <row r="7805" spans="2:3" x14ac:dyDescent="0.25">
      <c r="B7805" s="257">
        <v>7742</v>
      </c>
      <c r="C7805" s="256">
        <v>100.56561052588283</v>
      </c>
    </row>
    <row r="7806" spans="2:3" x14ac:dyDescent="0.25">
      <c r="B7806" s="257">
        <v>7743</v>
      </c>
      <c r="C7806" s="256">
        <v>107.4952788746714</v>
      </c>
    </row>
    <row r="7807" spans="2:3" x14ac:dyDescent="0.25">
      <c r="B7807" s="257">
        <v>7744</v>
      </c>
      <c r="C7807" s="256">
        <v>147.25825053211526</v>
      </c>
    </row>
    <row r="7808" spans="2:3" x14ac:dyDescent="0.25">
      <c r="B7808" s="257">
        <v>7745</v>
      </c>
      <c r="C7808" s="256">
        <v>132.88432806329561</v>
      </c>
    </row>
    <row r="7809" spans="2:3" x14ac:dyDescent="0.25">
      <c r="B7809" s="257">
        <v>7746</v>
      </c>
      <c r="C7809" s="256">
        <v>111.04894273410909</v>
      </c>
    </row>
    <row r="7810" spans="2:3" x14ac:dyDescent="0.25">
      <c r="B7810" s="257">
        <v>7747</v>
      </c>
      <c r="C7810" s="256">
        <v>118.31839393203106</v>
      </c>
    </row>
    <row r="7811" spans="2:3" x14ac:dyDescent="0.25">
      <c r="B7811" s="257">
        <v>7748</v>
      </c>
      <c r="C7811" s="256">
        <v>102.10428858225103</v>
      </c>
    </row>
    <row r="7812" spans="2:3" x14ac:dyDescent="0.25">
      <c r="B7812" s="257">
        <v>7749</v>
      </c>
      <c r="C7812" s="256">
        <v>106.4089856407015</v>
      </c>
    </row>
    <row r="7813" spans="2:3" x14ac:dyDescent="0.25">
      <c r="B7813" s="257">
        <v>7750</v>
      </c>
      <c r="C7813" s="256">
        <v>93.464533668165757</v>
      </c>
    </row>
    <row r="7814" spans="2:3" x14ac:dyDescent="0.25">
      <c r="B7814" s="257">
        <v>7751</v>
      </c>
      <c r="C7814" s="256">
        <v>136.12168686148979</v>
      </c>
    </row>
    <row r="7815" spans="2:3" x14ac:dyDescent="0.25">
      <c r="B7815" s="257">
        <v>7752</v>
      </c>
      <c r="C7815" s="256">
        <v>105.18773380375316</v>
      </c>
    </row>
    <row r="7816" spans="2:3" x14ac:dyDescent="0.25">
      <c r="B7816" s="257">
        <v>7753</v>
      </c>
      <c r="C7816" s="256">
        <v>123.85284179840508</v>
      </c>
    </row>
    <row r="7817" spans="2:3" x14ac:dyDescent="0.25">
      <c r="B7817" s="257">
        <v>7754</v>
      </c>
      <c r="C7817" s="256">
        <v>152.89673337145274</v>
      </c>
    </row>
    <row r="7818" spans="2:3" x14ac:dyDescent="0.25">
      <c r="B7818" s="257">
        <v>7755</v>
      </c>
      <c r="C7818" s="256">
        <v>121.92182294095316</v>
      </c>
    </row>
    <row r="7819" spans="2:3" x14ac:dyDescent="0.25">
      <c r="B7819" s="257">
        <v>7756</v>
      </c>
      <c r="C7819" s="256">
        <v>70.126078530186589</v>
      </c>
    </row>
    <row r="7820" spans="2:3" x14ac:dyDescent="0.25">
      <c r="B7820" s="257">
        <v>7757</v>
      </c>
      <c r="C7820" s="256">
        <v>125.76573789962701</v>
      </c>
    </row>
    <row r="7821" spans="2:3" x14ac:dyDescent="0.25">
      <c r="B7821" s="257">
        <v>7758</v>
      </c>
      <c r="C7821" s="256">
        <v>116.63771806230631</v>
      </c>
    </row>
    <row r="7822" spans="2:3" x14ac:dyDescent="0.25">
      <c r="B7822" s="257">
        <v>7759</v>
      </c>
      <c r="C7822" s="256">
        <v>124.26364240637275</v>
      </c>
    </row>
    <row r="7823" spans="2:3" x14ac:dyDescent="0.25">
      <c r="B7823" s="257">
        <v>7760</v>
      </c>
      <c r="C7823" s="256">
        <v>135.50262073255416</v>
      </c>
    </row>
    <row r="7824" spans="2:3" x14ac:dyDescent="0.25">
      <c r="B7824" s="257">
        <v>7761</v>
      </c>
      <c r="C7824" s="256">
        <v>108.01629747925627</v>
      </c>
    </row>
    <row r="7825" spans="2:3" x14ac:dyDescent="0.25">
      <c r="B7825" s="257">
        <v>7762</v>
      </c>
      <c r="C7825" s="256">
        <v>124.4503475717452</v>
      </c>
    </row>
    <row r="7826" spans="2:3" x14ac:dyDescent="0.25">
      <c r="B7826" s="257">
        <v>7763</v>
      </c>
      <c r="C7826" s="256">
        <v>126.0991594086039</v>
      </c>
    </row>
    <row r="7827" spans="2:3" x14ac:dyDescent="0.25">
      <c r="B7827" s="257">
        <v>7764</v>
      </c>
      <c r="C7827" s="256">
        <v>116.6288443112055</v>
      </c>
    </row>
    <row r="7828" spans="2:3" x14ac:dyDescent="0.25">
      <c r="B7828" s="257">
        <v>7765</v>
      </c>
      <c r="C7828" s="256">
        <v>136.28947851876441</v>
      </c>
    </row>
    <row r="7829" spans="2:3" x14ac:dyDescent="0.25">
      <c r="B7829" s="257">
        <v>7766</v>
      </c>
      <c r="C7829" s="256">
        <v>145.66467964167097</v>
      </c>
    </row>
    <row r="7830" spans="2:3" x14ac:dyDescent="0.25">
      <c r="B7830" s="257">
        <v>7767</v>
      </c>
      <c r="C7830" s="256">
        <v>144.62499654225303</v>
      </c>
    </row>
    <row r="7831" spans="2:3" x14ac:dyDescent="0.25">
      <c r="B7831" s="257">
        <v>7768</v>
      </c>
      <c r="C7831" s="256">
        <v>110.41548236468351</v>
      </c>
    </row>
    <row r="7832" spans="2:3" x14ac:dyDescent="0.25">
      <c r="B7832" s="257">
        <v>7769</v>
      </c>
      <c r="C7832" s="256">
        <v>103.66556344062124</v>
      </c>
    </row>
    <row r="7833" spans="2:3" x14ac:dyDescent="0.25">
      <c r="B7833" s="257">
        <v>7770</v>
      </c>
      <c r="C7833" s="256">
        <v>75.226044987129796</v>
      </c>
    </row>
    <row r="7834" spans="2:3" x14ac:dyDescent="0.25">
      <c r="B7834" s="257">
        <v>7771</v>
      </c>
      <c r="C7834" s="256">
        <v>131.956548972571</v>
      </c>
    </row>
    <row r="7835" spans="2:3" x14ac:dyDescent="0.25">
      <c r="B7835" s="257">
        <v>7772</v>
      </c>
      <c r="C7835" s="256">
        <v>130.14031497958342</v>
      </c>
    </row>
    <row r="7836" spans="2:3" x14ac:dyDescent="0.25">
      <c r="B7836" s="257">
        <v>7773</v>
      </c>
      <c r="C7836" s="256">
        <v>154.55740550316298</v>
      </c>
    </row>
    <row r="7837" spans="2:3" x14ac:dyDescent="0.25">
      <c r="B7837" s="257">
        <v>7774</v>
      </c>
      <c r="C7837" s="256">
        <v>128.87434047921707</v>
      </c>
    </row>
    <row r="7838" spans="2:3" x14ac:dyDescent="0.25">
      <c r="B7838" s="257">
        <v>7775</v>
      </c>
      <c r="C7838" s="256">
        <v>120.11087709010745</v>
      </c>
    </row>
    <row r="7839" spans="2:3" x14ac:dyDescent="0.25">
      <c r="B7839" s="257">
        <v>7776</v>
      </c>
      <c r="C7839" s="256">
        <v>103.90317385953489</v>
      </c>
    </row>
    <row r="7840" spans="2:3" x14ac:dyDescent="0.25">
      <c r="B7840" s="257">
        <v>7777</v>
      </c>
      <c r="C7840" s="256">
        <v>153.69329197321875</v>
      </c>
    </row>
    <row r="7841" spans="2:3" x14ac:dyDescent="0.25">
      <c r="B7841" s="257">
        <v>7778</v>
      </c>
      <c r="C7841" s="256">
        <v>98.85725066150188</v>
      </c>
    </row>
    <row r="7842" spans="2:3" x14ac:dyDescent="0.25">
      <c r="B7842" s="257">
        <v>7779</v>
      </c>
      <c r="C7842" s="256">
        <v>100.92743209233554</v>
      </c>
    </row>
    <row r="7843" spans="2:3" x14ac:dyDescent="0.25">
      <c r="B7843" s="257">
        <v>7780</v>
      </c>
      <c r="C7843" s="256">
        <v>94.992543536907718</v>
      </c>
    </row>
    <row r="7844" spans="2:3" x14ac:dyDescent="0.25">
      <c r="B7844" s="257">
        <v>7781</v>
      </c>
      <c r="C7844" s="256">
        <v>108.50722704617584</v>
      </c>
    </row>
    <row r="7845" spans="2:3" x14ac:dyDescent="0.25">
      <c r="B7845" s="257">
        <v>7782</v>
      </c>
      <c r="C7845" s="256">
        <v>145.72068674683217</v>
      </c>
    </row>
    <row r="7846" spans="2:3" x14ac:dyDescent="0.25">
      <c r="B7846" s="257">
        <v>7783</v>
      </c>
      <c r="C7846" s="256">
        <v>108.39948272821682</v>
      </c>
    </row>
    <row r="7847" spans="2:3" x14ac:dyDescent="0.25">
      <c r="B7847" s="257">
        <v>7784</v>
      </c>
      <c r="C7847" s="256">
        <v>134.13070926016076</v>
      </c>
    </row>
    <row r="7848" spans="2:3" x14ac:dyDescent="0.25">
      <c r="B7848" s="257">
        <v>7785</v>
      </c>
      <c r="C7848" s="256">
        <v>159.7794075273809</v>
      </c>
    </row>
    <row r="7849" spans="2:3" x14ac:dyDescent="0.25">
      <c r="B7849" s="257">
        <v>7786</v>
      </c>
      <c r="C7849" s="256">
        <v>163.7933102058488</v>
      </c>
    </row>
    <row r="7850" spans="2:3" x14ac:dyDescent="0.25">
      <c r="B7850" s="257">
        <v>7787</v>
      </c>
      <c r="C7850" s="256">
        <v>111.34349914869452</v>
      </c>
    </row>
    <row r="7851" spans="2:3" x14ac:dyDescent="0.25">
      <c r="B7851" s="257">
        <v>7788</v>
      </c>
      <c r="C7851" s="256">
        <v>131.0647925184858</v>
      </c>
    </row>
    <row r="7852" spans="2:3" x14ac:dyDescent="0.25">
      <c r="B7852" s="257">
        <v>7789</v>
      </c>
      <c r="C7852" s="256">
        <v>139.0202775896532</v>
      </c>
    </row>
    <row r="7853" spans="2:3" x14ac:dyDescent="0.25">
      <c r="B7853" s="257">
        <v>7790</v>
      </c>
      <c r="C7853" s="256">
        <v>82.294185032946459</v>
      </c>
    </row>
    <row r="7854" spans="2:3" x14ac:dyDescent="0.25">
      <c r="B7854" s="257">
        <v>7791</v>
      </c>
      <c r="C7854" s="256">
        <v>106.88745616022089</v>
      </c>
    </row>
    <row r="7855" spans="2:3" x14ac:dyDescent="0.25">
      <c r="B7855" s="257">
        <v>7792</v>
      </c>
      <c r="C7855" s="256">
        <v>120.50263571899239</v>
      </c>
    </row>
    <row r="7856" spans="2:3" x14ac:dyDescent="0.25">
      <c r="B7856" s="257">
        <v>7793</v>
      </c>
      <c r="C7856" s="256">
        <v>123.62335184744933</v>
      </c>
    </row>
    <row r="7857" spans="2:3" x14ac:dyDescent="0.25">
      <c r="B7857" s="257">
        <v>7794</v>
      </c>
      <c r="C7857" s="256">
        <v>166.63116999844323</v>
      </c>
    </row>
    <row r="7858" spans="2:3" x14ac:dyDescent="0.25">
      <c r="B7858" s="257">
        <v>7795</v>
      </c>
      <c r="C7858" s="256">
        <v>110.65118443880962</v>
      </c>
    </row>
    <row r="7859" spans="2:3" x14ac:dyDescent="0.25">
      <c r="B7859" s="257">
        <v>7796</v>
      </c>
      <c r="C7859" s="256">
        <v>120.31617735857061</v>
      </c>
    </row>
    <row r="7860" spans="2:3" x14ac:dyDescent="0.25">
      <c r="B7860" s="257">
        <v>7797</v>
      </c>
      <c r="C7860" s="256">
        <v>111.72315054027467</v>
      </c>
    </row>
    <row r="7861" spans="2:3" x14ac:dyDescent="0.25">
      <c r="B7861" s="257">
        <v>7798</v>
      </c>
      <c r="C7861" s="256">
        <v>126.71288966495929</v>
      </c>
    </row>
    <row r="7862" spans="2:3" x14ac:dyDescent="0.25">
      <c r="B7862" s="257">
        <v>7799</v>
      </c>
      <c r="C7862" s="256">
        <v>157.39810736449562</v>
      </c>
    </row>
    <row r="7863" spans="2:3" x14ac:dyDescent="0.25">
      <c r="B7863" s="257">
        <v>7800</v>
      </c>
      <c r="C7863" s="256">
        <v>125.79399901361529</v>
      </c>
    </row>
    <row r="7864" spans="2:3" x14ac:dyDescent="0.25">
      <c r="B7864" s="257">
        <v>7801</v>
      </c>
      <c r="C7864" s="256">
        <v>144.53291622039373</v>
      </c>
    </row>
    <row r="7865" spans="2:3" x14ac:dyDescent="0.25">
      <c r="B7865" s="257">
        <v>7802</v>
      </c>
      <c r="C7865" s="256">
        <v>99.19465001398693</v>
      </c>
    </row>
    <row r="7866" spans="2:3" x14ac:dyDescent="0.25">
      <c r="B7866" s="257">
        <v>7803</v>
      </c>
      <c r="C7866" s="256">
        <v>148.4913645270004</v>
      </c>
    </row>
    <row r="7867" spans="2:3" x14ac:dyDescent="0.25">
      <c r="B7867" s="257">
        <v>7804</v>
      </c>
      <c r="C7867" s="256">
        <v>130.77021760919988</v>
      </c>
    </row>
    <row r="7868" spans="2:3" x14ac:dyDescent="0.25">
      <c r="B7868" s="257">
        <v>7805</v>
      </c>
      <c r="C7868" s="256">
        <v>143.58069077654253</v>
      </c>
    </row>
    <row r="7869" spans="2:3" x14ac:dyDescent="0.25">
      <c r="B7869" s="257">
        <v>7806</v>
      </c>
      <c r="C7869" s="256">
        <v>82.994252913114792</v>
      </c>
    </row>
    <row r="7870" spans="2:3" x14ac:dyDescent="0.25">
      <c r="B7870" s="257">
        <v>7807</v>
      </c>
      <c r="C7870" s="256">
        <v>77.469275979066026</v>
      </c>
    </row>
    <row r="7871" spans="2:3" x14ac:dyDescent="0.25">
      <c r="B7871" s="257">
        <v>7808</v>
      </c>
      <c r="C7871" s="256">
        <v>116.55793609800101</v>
      </c>
    </row>
    <row r="7872" spans="2:3" x14ac:dyDescent="0.25">
      <c r="B7872" s="257">
        <v>7809</v>
      </c>
      <c r="C7872" s="256">
        <v>143.00151843104098</v>
      </c>
    </row>
    <row r="7873" spans="2:3" x14ac:dyDescent="0.25">
      <c r="B7873" s="257">
        <v>7810</v>
      </c>
      <c r="C7873" s="256">
        <v>126.73081885461983</v>
      </c>
    </row>
    <row r="7874" spans="2:3" x14ac:dyDescent="0.25">
      <c r="B7874" s="257">
        <v>7811</v>
      </c>
      <c r="C7874" s="256">
        <v>75.513505220529993</v>
      </c>
    </row>
    <row r="7875" spans="2:3" x14ac:dyDescent="0.25">
      <c r="B7875" s="257">
        <v>7812</v>
      </c>
      <c r="C7875" s="256">
        <v>128.81630251628508</v>
      </c>
    </row>
    <row r="7876" spans="2:3" x14ac:dyDescent="0.25">
      <c r="B7876" s="257">
        <v>7813</v>
      </c>
      <c r="C7876" s="256">
        <v>92.176115633954808</v>
      </c>
    </row>
    <row r="7877" spans="2:3" x14ac:dyDescent="0.25">
      <c r="B7877" s="257">
        <v>7814</v>
      </c>
      <c r="C7877" s="256">
        <v>154.98066424623821</v>
      </c>
    </row>
    <row r="7878" spans="2:3" x14ac:dyDescent="0.25">
      <c r="B7878" s="257">
        <v>7815</v>
      </c>
      <c r="C7878" s="256">
        <v>115.16403167080928</v>
      </c>
    </row>
    <row r="7879" spans="2:3" x14ac:dyDescent="0.25">
      <c r="B7879" s="257">
        <v>7816</v>
      </c>
      <c r="C7879" s="256">
        <v>109.56383905729835</v>
      </c>
    </row>
    <row r="7880" spans="2:3" x14ac:dyDescent="0.25">
      <c r="B7880" s="257">
        <v>7817</v>
      </c>
      <c r="C7880" s="256">
        <v>106.65589821060658</v>
      </c>
    </row>
    <row r="7881" spans="2:3" x14ac:dyDescent="0.25">
      <c r="B7881" s="257">
        <v>7818</v>
      </c>
      <c r="C7881" s="256">
        <v>88.45282211380264</v>
      </c>
    </row>
    <row r="7882" spans="2:3" x14ac:dyDescent="0.25">
      <c r="B7882" s="257">
        <v>7819</v>
      </c>
      <c r="C7882" s="256">
        <v>135.92068988811712</v>
      </c>
    </row>
    <row r="7883" spans="2:3" x14ac:dyDescent="0.25">
      <c r="B7883" s="257">
        <v>7820</v>
      </c>
      <c r="C7883" s="256">
        <v>125.90317054854555</v>
      </c>
    </row>
    <row r="7884" spans="2:3" x14ac:dyDescent="0.25">
      <c r="B7884" s="257">
        <v>7821</v>
      </c>
      <c r="C7884" s="256">
        <v>130.73538667958789</v>
      </c>
    </row>
    <row r="7885" spans="2:3" x14ac:dyDescent="0.25">
      <c r="B7885" s="257">
        <v>7822</v>
      </c>
      <c r="C7885" s="256">
        <v>145.50846932334309</v>
      </c>
    </row>
    <row r="7886" spans="2:3" x14ac:dyDescent="0.25">
      <c r="B7886" s="257">
        <v>7823</v>
      </c>
      <c r="C7886" s="256">
        <v>170.27834869209036</v>
      </c>
    </row>
    <row r="7887" spans="2:3" x14ac:dyDescent="0.25">
      <c r="B7887" s="257">
        <v>7824</v>
      </c>
      <c r="C7887" s="256">
        <v>134.1441944802263</v>
      </c>
    </row>
    <row r="7888" spans="2:3" x14ac:dyDescent="0.25">
      <c r="B7888" s="257">
        <v>7825</v>
      </c>
      <c r="C7888" s="256">
        <v>104.25122956744019</v>
      </c>
    </row>
    <row r="7889" spans="2:3" x14ac:dyDescent="0.25">
      <c r="B7889" s="257">
        <v>7826</v>
      </c>
      <c r="C7889" s="256">
        <v>107.41022393696443</v>
      </c>
    </row>
    <row r="7890" spans="2:3" x14ac:dyDescent="0.25">
      <c r="B7890" s="257">
        <v>7827</v>
      </c>
      <c r="C7890" s="256">
        <v>99.281912075486048</v>
      </c>
    </row>
    <row r="7891" spans="2:3" x14ac:dyDescent="0.25">
      <c r="B7891" s="257">
        <v>7828</v>
      </c>
      <c r="C7891" s="256">
        <v>100.86052564176113</v>
      </c>
    </row>
    <row r="7892" spans="2:3" x14ac:dyDescent="0.25">
      <c r="B7892" s="257">
        <v>7829</v>
      </c>
      <c r="C7892" s="256">
        <v>94.252490474770838</v>
      </c>
    </row>
    <row r="7893" spans="2:3" x14ac:dyDescent="0.25">
      <c r="B7893" s="257">
        <v>7830</v>
      </c>
      <c r="C7893" s="256">
        <v>114.66002273585583</v>
      </c>
    </row>
    <row r="7894" spans="2:3" x14ac:dyDescent="0.25">
      <c r="B7894" s="257">
        <v>7831</v>
      </c>
      <c r="C7894" s="256">
        <v>105.66543407122597</v>
      </c>
    </row>
    <row r="7895" spans="2:3" x14ac:dyDescent="0.25">
      <c r="B7895" s="257">
        <v>7832</v>
      </c>
      <c r="C7895" s="256">
        <v>119.65960960555273</v>
      </c>
    </row>
    <row r="7896" spans="2:3" x14ac:dyDescent="0.25">
      <c r="B7896" s="257">
        <v>7833</v>
      </c>
      <c r="C7896" s="256">
        <v>108.2768293354666</v>
      </c>
    </row>
    <row r="7897" spans="2:3" x14ac:dyDescent="0.25">
      <c r="B7897" s="257">
        <v>7834</v>
      </c>
      <c r="C7897" s="256">
        <v>98.141734817055436</v>
      </c>
    </row>
    <row r="7898" spans="2:3" x14ac:dyDescent="0.25">
      <c r="B7898" s="257">
        <v>7835</v>
      </c>
      <c r="C7898" s="256">
        <v>111.9946546678263</v>
      </c>
    </row>
    <row r="7899" spans="2:3" x14ac:dyDescent="0.25">
      <c r="B7899" s="257">
        <v>7836</v>
      </c>
      <c r="C7899" s="256">
        <v>169.41742562779433</v>
      </c>
    </row>
    <row r="7900" spans="2:3" x14ac:dyDescent="0.25">
      <c r="B7900" s="257">
        <v>7837</v>
      </c>
      <c r="C7900" s="256">
        <v>93.26142962133207</v>
      </c>
    </row>
    <row r="7901" spans="2:3" x14ac:dyDescent="0.25">
      <c r="B7901" s="257">
        <v>7838</v>
      </c>
      <c r="C7901" s="256">
        <v>102.4327448993042</v>
      </c>
    </row>
    <row r="7902" spans="2:3" x14ac:dyDescent="0.25">
      <c r="B7902" s="257">
        <v>7839</v>
      </c>
      <c r="C7902" s="256">
        <v>81.709958018485992</v>
      </c>
    </row>
    <row r="7903" spans="2:3" x14ac:dyDescent="0.25">
      <c r="B7903" s="257">
        <v>7840</v>
      </c>
      <c r="C7903" s="256">
        <v>108.39755501920763</v>
      </c>
    </row>
    <row r="7904" spans="2:3" x14ac:dyDescent="0.25">
      <c r="B7904" s="257">
        <v>7841</v>
      </c>
      <c r="C7904" s="256">
        <v>115.29926337829475</v>
      </c>
    </row>
    <row r="7905" spans="2:3" x14ac:dyDescent="0.25">
      <c r="B7905" s="257">
        <v>7842</v>
      </c>
      <c r="C7905" s="256">
        <v>163.10846121278001</v>
      </c>
    </row>
    <row r="7906" spans="2:3" x14ac:dyDescent="0.25">
      <c r="B7906" s="257">
        <v>7843</v>
      </c>
      <c r="C7906" s="256">
        <v>137.08617366833136</v>
      </c>
    </row>
    <row r="7907" spans="2:3" x14ac:dyDescent="0.25">
      <c r="B7907" s="257">
        <v>7844</v>
      </c>
      <c r="C7907" s="256">
        <v>121.26374283188832</v>
      </c>
    </row>
    <row r="7908" spans="2:3" x14ac:dyDescent="0.25">
      <c r="B7908" s="257">
        <v>7845</v>
      </c>
      <c r="C7908" s="256">
        <v>132.20879407966009</v>
      </c>
    </row>
    <row r="7909" spans="2:3" x14ac:dyDescent="0.25">
      <c r="B7909" s="257">
        <v>7846</v>
      </c>
      <c r="C7909" s="256">
        <v>124.44842409077128</v>
      </c>
    </row>
    <row r="7910" spans="2:3" x14ac:dyDescent="0.25">
      <c r="B7910" s="257">
        <v>7847</v>
      </c>
      <c r="C7910" s="256">
        <v>122.36028093801617</v>
      </c>
    </row>
    <row r="7911" spans="2:3" x14ac:dyDescent="0.25">
      <c r="B7911" s="257">
        <v>7848</v>
      </c>
      <c r="C7911" s="256">
        <v>113.00207305249839</v>
      </c>
    </row>
    <row r="7912" spans="2:3" x14ac:dyDescent="0.25">
      <c r="B7912" s="257">
        <v>7849</v>
      </c>
      <c r="C7912" s="256">
        <v>162.10358293819573</v>
      </c>
    </row>
    <row r="7913" spans="2:3" x14ac:dyDescent="0.25">
      <c r="B7913" s="257">
        <v>7850</v>
      </c>
      <c r="C7913" s="256">
        <v>80.728214409628322</v>
      </c>
    </row>
    <row r="7914" spans="2:3" x14ac:dyDescent="0.25">
      <c r="B7914" s="257">
        <v>7851</v>
      </c>
      <c r="C7914" s="256">
        <v>119.84319743653511</v>
      </c>
    </row>
    <row r="7915" spans="2:3" x14ac:dyDescent="0.25">
      <c r="B7915" s="257">
        <v>7852</v>
      </c>
      <c r="C7915" s="256">
        <v>150.99663596426905</v>
      </c>
    </row>
    <row r="7916" spans="2:3" x14ac:dyDescent="0.25">
      <c r="B7916" s="257">
        <v>7853</v>
      </c>
      <c r="C7916" s="256">
        <v>157.21808387980946</v>
      </c>
    </row>
    <row r="7917" spans="2:3" x14ac:dyDescent="0.25">
      <c r="B7917" s="257">
        <v>7854</v>
      </c>
      <c r="C7917" s="256">
        <v>148.56736402668557</v>
      </c>
    </row>
    <row r="7918" spans="2:3" x14ac:dyDescent="0.25">
      <c r="B7918" s="257">
        <v>7855</v>
      </c>
      <c r="C7918" s="256">
        <v>142.80466084984542</v>
      </c>
    </row>
    <row r="7919" spans="2:3" x14ac:dyDescent="0.25">
      <c r="B7919" s="257">
        <v>7856</v>
      </c>
      <c r="C7919" s="256">
        <v>154.72936465095179</v>
      </c>
    </row>
    <row r="7920" spans="2:3" x14ac:dyDescent="0.25">
      <c r="B7920" s="257">
        <v>7857</v>
      </c>
      <c r="C7920" s="256">
        <v>150.02405628382797</v>
      </c>
    </row>
    <row r="7921" spans="2:3" x14ac:dyDescent="0.25">
      <c r="B7921" s="257">
        <v>7858</v>
      </c>
      <c r="C7921" s="256">
        <v>115.33744621876899</v>
      </c>
    </row>
    <row r="7922" spans="2:3" x14ac:dyDescent="0.25">
      <c r="B7922" s="257">
        <v>7859</v>
      </c>
      <c r="C7922" s="256">
        <v>131.02271147292228</v>
      </c>
    </row>
    <row r="7923" spans="2:3" x14ac:dyDescent="0.25">
      <c r="B7923" s="257">
        <v>7860</v>
      </c>
      <c r="C7923" s="256">
        <v>88.562662908427043</v>
      </c>
    </row>
    <row r="7924" spans="2:3" x14ac:dyDescent="0.25">
      <c r="B7924" s="257">
        <v>7861</v>
      </c>
      <c r="C7924" s="256">
        <v>65.987992896008222</v>
      </c>
    </row>
    <row r="7925" spans="2:3" x14ac:dyDescent="0.25">
      <c r="B7925" s="257">
        <v>7862</v>
      </c>
      <c r="C7925" s="256">
        <v>98.701653564625161</v>
      </c>
    </row>
    <row r="7926" spans="2:3" x14ac:dyDescent="0.25">
      <c r="B7926" s="257">
        <v>7863</v>
      </c>
      <c r="C7926" s="256">
        <v>124.13313443485789</v>
      </c>
    </row>
    <row r="7927" spans="2:3" x14ac:dyDescent="0.25">
      <c r="B7927" s="257">
        <v>7864</v>
      </c>
      <c r="C7927" s="256">
        <v>119.68453404166978</v>
      </c>
    </row>
    <row r="7928" spans="2:3" x14ac:dyDescent="0.25">
      <c r="B7928" s="257">
        <v>7865</v>
      </c>
      <c r="C7928" s="256">
        <v>128.24559532908125</v>
      </c>
    </row>
    <row r="7929" spans="2:3" x14ac:dyDescent="0.25">
      <c r="B7929" s="257">
        <v>7866</v>
      </c>
      <c r="C7929" s="256">
        <v>121.6242611495439</v>
      </c>
    </row>
    <row r="7930" spans="2:3" x14ac:dyDescent="0.25">
      <c r="B7930" s="257">
        <v>7867</v>
      </c>
      <c r="C7930" s="256">
        <v>116.62926442561773</v>
      </c>
    </row>
    <row r="7931" spans="2:3" x14ac:dyDescent="0.25">
      <c r="B7931" s="257">
        <v>7868</v>
      </c>
      <c r="C7931" s="256">
        <v>137.78183052890807</v>
      </c>
    </row>
    <row r="7932" spans="2:3" x14ac:dyDescent="0.25">
      <c r="B7932" s="257">
        <v>7869</v>
      </c>
      <c r="C7932" s="256">
        <v>123.48255006484672</v>
      </c>
    </row>
    <row r="7933" spans="2:3" x14ac:dyDescent="0.25">
      <c r="B7933" s="257">
        <v>7870</v>
      </c>
      <c r="C7933" s="256">
        <v>108.86475574586503</v>
      </c>
    </row>
    <row r="7934" spans="2:3" x14ac:dyDescent="0.25">
      <c r="B7934" s="257">
        <v>7871</v>
      </c>
      <c r="C7934" s="256">
        <v>102.43892777094183</v>
      </c>
    </row>
    <row r="7935" spans="2:3" x14ac:dyDescent="0.25">
      <c r="B7935" s="257">
        <v>7872</v>
      </c>
      <c r="C7935" s="256">
        <v>100.27582336846368</v>
      </c>
    </row>
    <row r="7936" spans="2:3" x14ac:dyDescent="0.25">
      <c r="B7936" s="257">
        <v>7873</v>
      </c>
      <c r="C7936" s="256">
        <v>92.108904780193171</v>
      </c>
    </row>
    <row r="7937" spans="2:3" x14ac:dyDescent="0.25">
      <c r="B7937" s="257">
        <v>7874</v>
      </c>
      <c r="C7937" s="256">
        <v>92.207726600443252</v>
      </c>
    </row>
    <row r="7938" spans="2:3" x14ac:dyDescent="0.25">
      <c r="B7938" s="257">
        <v>7875</v>
      </c>
      <c r="C7938" s="256">
        <v>71.882323402441926</v>
      </c>
    </row>
    <row r="7939" spans="2:3" x14ac:dyDescent="0.25">
      <c r="B7939" s="257">
        <v>7876</v>
      </c>
      <c r="C7939" s="256">
        <v>127.7086301048043</v>
      </c>
    </row>
    <row r="7940" spans="2:3" x14ac:dyDescent="0.25">
      <c r="B7940" s="257">
        <v>7877</v>
      </c>
      <c r="C7940" s="256">
        <v>136.87284449965375</v>
      </c>
    </row>
    <row r="7941" spans="2:3" x14ac:dyDescent="0.25">
      <c r="B7941" s="257">
        <v>7878</v>
      </c>
      <c r="C7941" s="256">
        <v>88.655468000448792</v>
      </c>
    </row>
    <row r="7942" spans="2:3" x14ac:dyDescent="0.25">
      <c r="B7942" s="257">
        <v>7879</v>
      </c>
      <c r="C7942" s="256">
        <v>122.55310691500036</v>
      </c>
    </row>
    <row r="7943" spans="2:3" x14ac:dyDescent="0.25">
      <c r="B7943" s="257">
        <v>7880</v>
      </c>
      <c r="C7943" s="256">
        <v>145.73895221665288</v>
      </c>
    </row>
    <row r="7944" spans="2:3" x14ac:dyDescent="0.25">
      <c r="B7944" s="257">
        <v>7881</v>
      </c>
      <c r="C7944" s="256">
        <v>152.3580438567995</v>
      </c>
    </row>
    <row r="7945" spans="2:3" x14ac:dyDescent="0.25">
      <c r="B7945" s="257">
        <v>7882</v>
      </c>
      <c r="C7945" s="256">
        <v>104.52387180608341</v>
      </c>
    </row>
    <row r="7946" spans="2:3" x14ac:dyDescent="0.25">
      <c r="B7946" s="257">
        <v>7883</v>
      </c>
      <c r="C7946" s="256">
        <v>134.39424439184972</v>
      </c>
    </row>
    <row r="7947" spans="2:3" x14ac:dyDescent="0.25">
      <c r="B7947" s="257">
        <v>7884</v>
      </c>
      <c r="C7947" s="256">
        <v>92.444436159209545</v>
      </c>
    </row>
    <row r="7948" spans="2:3" x14ac:dyDescent="0.25">
      <c r="B7948" s="257">
        <v>7885</v>
      </c>
      <c r="C7948" s="256">
        <v>118.92401426647565</v>
      </c>
    </row>
    <row r="7949" spans="2:3" x14ac:dyDescent="0.25">
      <c r="B7949" s="257">
        <v>7886</v>
      </c>
      <c r="C7949" s="256">
        <v>95.899954438934515</v>
      </c>
    </row>
    <row r="7950" spans="2:3" x14ac:dyDescent="0.25">
      <c r="B7950" s="257">
        <v>7887</v>
      </c>
      <c r="C7950" s="256">
        <v>125.39579829837423</v>
      </c>
    </row>
    <row r="7951" spans="2:3" x14ac:dyDescent="0.25">
      <c r="B7951" s="257">
        <v>7888</v>
      </c>
      <c r="C7951" s="256">
        <v>115.43042809495151</v>
      </c>
    </row>
    <row r="7952" spans="2:3" x14ac:dyDescent="0.25">
      <c r="B7952" s="257">
        <v>7889</v>
      </c>
      <c r="C7952" s="256">
        <v>152.33352629986311</v>
      </c>
    </row>
    <row r="7953" spans="2:3" x14ac:dyDescent="0.25">
      <c r="B7953" s="257">
        <v>7890</v>
      </c>
      <c r="C7953" s="256">
        <v>147.75199893364547</v>
      </c>
    </row>
    <row r="7954" spans="2:3" x14ac:dyDescent="0.25">
      <c r="B7954" s="257">
        <v>7891</v>
      </c>
      <c r="C7954" s="256">
        <v>74.085451536747883</v>
      </c>
    </row>
    <row r="7955" spans="2:3" x14ac:dyDescent="0.25">
      <c r="B7955" s="257">
        <v>7892</v>
      </c>
      <c r="C7955" s="256">
        <v>119.12190623133172</v>
      </c>
    </row>
    <row r="7956" spans="2:3" x14ac:dyDescent="0.25">
      <c r="B7956" s="257">
        <v>7893</v>
      </c>
      <c r="C7956" s="256">
        <v>143.57362612512378</v>
      </c>
    </row>
    <row r="7957" spans="2:3" x14ac:dyDescent="0.25">
      <c r="B7957" s="257">
        <v>7894</v>
      </c>
      <c r="C7957" s="256">
        <v>111.13589925759639</v>
      </c>
    </row>
    <row r="7958" spans="2:3" x14ac:dyDescent="0.25">
      <c r="B7958" s="257">
        <v>7895</v>
      </c>
      <c r="C7958" s="256">
        <v>118.88443552867739</v>
      </c>
    </row>
    <row r="7959" spans="2:3" x14ac:dyDescent="0.25">
      <c r="B7959" s="257">
        <v>7896</v>
      </c>
      <c r="C7959" s="256">
        <v>115.84416392319783</v>
      </c>
    </row>
    <row r="7960" spans="2:3" x14ac:dyDescent="0.25">
      <c r="B7960" s="257">
        <v>7897</v>
      </c>
      <c r="C7960" s="256">
        <v>132.18393942379905</v>
      </c>
    </row>
    <row r="7961" spans="2:3" x14ac:dyDescent="0.25">
      <c r="B7961" s="257">
        <v>7898</v>
      </c>
      <c r="C7961" s="256">
        <v>93.989289477377625</v>
      </c>
    </row>
    <row r="7962" spans="2:3" x14ac:dyDescent="0.25">
      <c r="B7962" s="257">
        <v>7899</v>
      </c>
      <c r="C7962" s="256">
        <v>130.50272926723</v>
      </c>
    </row>
    <row r="7963" spans="2:3" x14ac:dyDescent="0.25">
      <c r="B7963" s="257">
        <v>7900</v>
      </c>
      <c r="C7963" s="256">
        <v>106.09328452599789</v>
      </c>
    </row>
    <row r="7964" spans="2:3" x14ac:dyDescent="0.25">
      <c r="B7964" s="257">
        <v>7901</v>
      </c>
      <c r="C7964" s="256">
        <v>78.83791436433124</v>
      </c>
    </row>
    <row r="7965" spans="2:3" x14ac:dyDescent="0.25">
      <c r="B7965" s="257">
        <v>7902</v>
      </c>
      <c r="C7965" s="256">
        <v>92.264964022288481</v>
      </c>
    </row>
    <row r="7966" spans="2:3" x14ac:dyDescent="0.25">
      <c r="B7966" s="257">
        <v>7903</v>
      </c>
      <c r="C7966" s="256">
        <v>116.16265800039257</v>
      </c>
    </row>
    <row r="7967" spans="2:3" x14ac:dyDescent="0.25">
      <c r="B7967" s="257">
        <v>7904</v>
      </c>
      <c r="C7967" s="256">
        <v>98.267821465149439</v>
      </c>
    </row>
    <row r="7968" spans="2:3" x14ac:dyDescent="0.25">
      <c r="B7968" s="257">
        <v>7905</v>
      </c>
      <c r="C7968" s="256">
        <v>98.746923127856249</v>
      </c>
    </row>
    <row r="7969" spans="2:3" x14ac:dyDescent="0.25">
      <c r="B7969" s="257">
        <v>7906</v>
      </c>
      <c r="C7969" s="256">
        <v>147.36311450751816</v>
      </c>
    </row>
    <row r="7970" spans="2:3" x14ac:dyDescent="0.25">
      <c r="B7970" s="257">
        <v>7907</v>
      </c>
      <c r="C7970" s="256">
        <v>128.75228494428097</v>
      </c>
    </row>
    <row r="7971" spans="2:3" x14ac:dyDescent="0.25">
      <c r="B7971" s="257">
        <v>7908</v>
      </c>
      <c r="C7971" s="256">
        <v>127.28141247493068</v>
      </c>
    </row>
    <row r="7972" spans="2:3" x14ac:dyDescent="0.25">
      <c r="B7972" s="257">
        <v>7909</v>
      </c>
      <c r="C7972" s="256">
        <v>135.41582485358211</v>
      </c>
    </row>
    <row r="7973" spans="2:3" x14ac:dyDescent="0.25">
      <c r="B7973" s="257">
        <v>7910</v>
      </c>
      <c r="C7973" s="256">
        <v>135.89725589469344</v>
      </c>
    </row>
    <row r="7974" spans="2:3" x14ac:dyDescent="0.25">
      <c r="B7974" s="257">
        <v>7911</v>
      </c>
      <c r="C7974" s="256">
        <v>93.866445448006559</v>
      </c>
    </row>
    <row r="7975" spans="2:3" x14ac:dyDescent="0.25">
      <c r="B7975" s="257">
        <v>7912</v>
      </c>
      <c r="C7975" s="256">
        <v>105.62607961674964</v>
      </c>
    </row>
    <row r="7976" spans="2:3" x14ac:dyDescent="0.25">
      <c r="B7976" s="257">
        <v>7913</v>
      </c>
      <c r="C7976" s="256">
        <v>109.9058102372324</v>
      </c>
    </row>
    <row r="7977" spans="2:3" x14ac:dyDescent="0.25">
      <c r="B7977" s="257">
        <v>7914</v>
      </c>
      <c r="C7977" s="256">
        <v>123.28431097774936</v>
      </c>
    </row>
    <row r="7978" spans="2:3" x14ac:dyDescent="0.25">
      <c r="B7978" s="257">
        <v>7915</v>
      </c>
      <c r="C7978" s="256">
        <v>104.26274105571285</v>
      </c>
    </row>
    <row r="7979" spans="2:3" x14ac:dyDescent="0.25">
      <c r="B7979" s="257">
        <v>7916</v>
      </c>
      <c r="C7979" s="256">
        <v>92.161458234540277</v>
      </c>
    </row>
    <row r="7980" spans="2:3" x14ac:dyDescent="0.25">
      <c r="B7980" s="257">
        <v>7917</v>
      </c>
      <c r="C7980" s="256">
        <v>118.66351073246975</v>
      </c>
    </row>
    <row r="7981" spans="2:3" x14ac:dyDescent="0.25">
      <c r="B7981" s="257">
        <v>7918</v>
      </c>
      <c r="C7981" s="256">
        <v>126.96958003135424</v>
      </c>
    </row>
    <row r="7982" spans="2:3" x14ac:dyDescent="0.25">
      <c r="B7982" s="257">
        <v>7919</v>
      </c>
      <c r="C7982" s="256">
        <v>134.63058193774575</v>
      </c>
    </row>
    <row r="7983" spans="2:3" x14ac:dyDescent="0.25">
      <c r="B7983" s="257">
        <v>7920</v>
      </c>
      <c r="C7983" s="256">
        <v>87.835446337150032</v>
      </c>
    </row>
    <row r="7984" spans="2:3" x14ac:dyDescent="0.25">
      <c r="B7984" s="257">
        <v>7921</v>
      </c>
      <c r="C7984" s="256">
        <v>169.099278847638</v>
      </c>
    </row>
    <row r="7985" spans="2:3" x14ac:dyDescent="0.25">
      <c r="B7985" s="257">
        <v>7922</v>
      </c>
      <c r="C7985" s="256">
        <v>148.80354002863879</v>
      </c>
    </row>
    <row r="7986" spans="2:3" x14ac:dyDescent="0.25">
      <c r="B7986" s="257">
        <v>7923</v>
      </c>
      <c r="C7986" s="256">
        <v>120.48090465090269</v>
      </c>
    </row>
    <row r="7987" spans="2:3" x14ac:dyDescent="0.25">
      <c r="B7987" s="257">
        <v>7924</v>
      </c>
      <c r="C7987" s="256">
        <v>148.46326934660868</v>
      </c>
    </row>
    <row r="7988" spans="2:3" x14ac:dyDescent="0.25">
      <c r="B7988" s="257">
        <v>7925</v>
      </c>
      <c r="C7988" s="256">
        <v>77.527819065429824</v>
      </c>
    </row>
    <row r="7989" spans="2:3" x14ac:dyDescent="0.25">
      <c r="B7989" s="257">
        <v>7926</v>
      </c>
      <c r="C7989" s="256">
        <v>130.63852797993965</v>
      </c>
    </row>
    <row r="7990" spans="2:3" x14ac:dyDescent="0.25">
      <c r="B7990" s="257">
        <v>7927</v>
      </c>
      <c r="C7990" s="256">
        <v>131.50723384908645</v>
      </c>
    </row>
    <row r="7991" spans="2:3" x14ac:dyDescent="0.25">
      <c r="B7991" s="257">
        <v>7928</v>
      </c>
      <c r="C7991" s="256">
        <v>139.35123419184103</v>
      </c>
    </row>
    <row r="7992" spans="2:3" x14ac:dyDescent="0.25">
      <c r="B7992" s="257">
        <v>7929</v>
      </c>
      <c r="C7992" s="256">
        <v>124.17519114255342</v>
      </c>
    </row>
    <row r="7993" spans="2:3" x14ac:dyDescent="0.25">
      <c r="B7993" s="257">
        <v>7930</v>
      </c>
      <c r="C7993" s="256">
        <v>89.4020300871898</v>
      </c>
    </row>
    <row r="7994" spans="2:3" x14ac:dyDescent="0.25">
      <c r="B7994" s="257">
        <v>7931</v>
      </c>
      <c r="C7994" s="256">
        <v>97.129774016059031</v>
      </c>
    </row>
    <row r="7995" spans="2:3" x14ac:dyDescent="0.25">
      <c r="B7995" s="257">
        <v>7932</v>
      </c>
      <c r="C7995" s="256">
        <v>128.16145208271962</v>
      </c>
    </row>
    <row r="7996" spans="2:3" x14ac:dyDescent="0.25">
      <c r="B7996" s="257">
        <v>7933</v>
      </c>
      <c r="C7996" s="256">
        <v>121.3598872889394</v>
      </c>
    </row>
    <row r="7997" spans="2:3" x14ac:dyDescent="0.25">
      <c r="B7997" s="257">
        <v>7934</v>
      </c>
      <c r="C7997" s="256">
        <v>107.40467136267591</v>
      </c>
    </row>
    <row r="7998" spans="2:3" x14ac:dyDescent="0.25">
      <c r="B7998" s="257">
        <v>7935</v>
      </c>
      <c r="C7998" s="256">
        <v>150.12884945650035</v>
      </c>
    </row>
    <row r="7999" spans="2:3" x14ac:dyDescent="0.25">
      <c r="B7999" s="257">
        <v>7936</v>
      </c>
      <c r="C7999" s="256">
        <v>75.020548964019468</v>
      </c>
    </row>
    <row r="8000" spans="2:3" x14ac:dyDescent="0.25">
      <c r="B8000" s="257">
        <v>7937</v>
      </c>
      <c r="C8000" s="256">
        <v>104.57877376396281</v>
      </c>
    </row>
    <row r="8001" spans="2:3" x14ac:dyDescent="0.25">
      <c r="B8001" s="257">
        <v>7938</v>
      </c>
      <c r="C8001" s="256">
        <v>140.89326970527583</v>
      </c>
    </row>
    <row r="8002" spans="2:3" x14ac:dyDescent="0.25">
      <c r="B8002" s="257">
        <v>7939</v>
      </c>
      <c r="C8002" s="256">
        <v>156.59895849375789</v>
      </c>
    </row>
    <row r="8003" spans="2:3" x14ac:dyDescent="0.25">
      <c r="B8003" s="257">
        <v>7940</v>
      </c>
      <c r="C8003" s="256">
        <v>121.41571380208464</v>
      </c>
    </row>
    <row r="8004" spans="2:3" x14ac:dyDescent="0.25">
      <c r="B8004" s="257">
        <v>7941</v>
      </c>
      <c r="C8004" s="256">
        <v>119.70684814103284</v>
      </c>
    </row>
    <row r="8005" spans="2:3" x14ac:dyDescent="0.25">
      <c r="B8005" s="257">
        <v>7942</v>
      </c>
      <c r="C8005" s="256">
        <v>140.95370990684137</v>
      </c>
    </row>
    <row r="8006" spans="2:3" x14ac:dyDescent="0.25">
      <c r="B8006" s="257">
        <v>7943</v>
      </c>
      <c r="C8006" s="256">
        <v>101.83243465852109</v>
      </c>
    </row>
    <row r="8007" spans="2:3" x14ac:dyDescent="0.25">
      <c r="B8007" s="257">
        <v>7944</v>
      </c>
      <c r="C8007" s="256">
        <v>148.02218385159139</v>
      </c>
    </row>
    <row r="8008" spans="2:3" x14ac:dyDescent="0.25">
      <c r="B8008" s="257">
        <v>7945</v>
      </c>
      <c r="C8008" s="256">
        <v>118.54087343774184</v>
      </c>
    </row>
    <row r="8009" spans="2:3" x14ac:dyDescent="0.25">
      <c r="B8009" s="257">
        <v>7946</v>
      </c>
      <c r="C8009" s="256">
        <v>46.734408206654351</v>
      </c>
    </row>
    <row r="8010" spans="2:3" x14ac:dyDescent="0.25">
      <c r="B8010" s="257">
        <v>7947</v>
      </c>
      <c r="C8010" s="256">
        <v>97.457668923496001</v>
      </c>
    </row>
    <row r="8011" spans="2:3" x14ac:dyDescent="0.25">
      <c r="B8011" s="257">
        <v>7948</v>
      </c>
      <c r="C8011" s="256">
        <v>115.73042720603254</v>
      </c>
    </row>
    <row r="8012" spans="2:3" x14ac:dyDescent="0.25">
      <c r="B8012" s="257">
        <v>7949</v>
      </c>
      <c r="C8012" s="256">
        <v>154.64672125205578</v>
      </c>
    </row>
    <row r="8013" spans="2:3" x14ac:dyDescent="0.25">
      <c r="B8013" s="257">
        <v>7950</v>
      </c>
      <c r="C8013" s="256">
        <v>98.603485336728227</v>
      </c>
    </row>
    <row r="8014" spans="2:3" x14ac:dyDescent="0.25">
      <c r="B8014" s="257">
        <v>7951</v>
      </c>
      <c r="C8014" s="256">
        <v>114.1683124460825</v>
      </c>
    </row>
    <row r="8015" spans="2:3" x14ac:dyDescent="0.25">
      <c r="B8015" s="257">
        <v>7952</v>
      </c>
      <c r="C8015" s="256">
        <v>121.95465273132704</v>
      </c>
    </row>
    <row r="8016" spans="2:3" x14ac:dyDescent="0.25">
      <c r="B8016" s="257">
        <v>7953</v>
      </c>
      <c r="C8016" s="256">
        <v>128.37451172204629</v>
      </c>
    </row>
    <row r="8017" spans="2:3" x14ac:dyDescent="0.25">
      <c r="B8017" s="257">
        <v>7954</v>
      </c>
      <c r="C8017" s="256">
        <v>163.0453904263037</v>
      </c>
    </row>
    <row r="8018" spans="2:3" x14ac:dyDescent="0.25">
      <c r="B8018" s="257">
        <v>7955</v>
      </c>
      <c r="C8018" s="256">
        <v>94.015961838955064</v>
      </c>
    </row>
    <row r="8019" spans="2:3" x14ac:dyDescent="0.25">
      <c r="B8019" s="257">
        <v>7956</v>
      </c>
      <c r="C8019" s="256">
        <v>95.245165503545593</v>
      </c>
    </row>
    <row r="8020" spans="2:3" x14ac:dyDescent="0.25">
      <c r="B8020" s="257">
        <v>7957</v>
      </c>
      <c r="C8020" s="256">
        <v>154.29239841515027</v>
      </c>
    </row>
    <row r="8021" spans="2:3" x14ac:dyDescent="0.25">
      <c r="B8021" s="257">
        <v>7958</v>
      </c>
      <c r="C8021" s="256">
        <v>134.17182491144627</v>
      </c>
    </row>
    <row r="8022" spans="2:3" x14ac:dyDescent="0.25">
      <c r="B8022" s="257">
        <v>7959</v>
      </c>
      <c r="C8022" s="256">
        <v>136.93236900362575</v>
      </c>
    </row>
    <row r="8023" spans="2:3" x14ac:dyDescent="0.25">
      <c r="B8023" s="257">
        <v>7960</v>
      </c>
      <c r="C8023" s="256">
        <v>117.94772540131835</v>
      </c>
    </row>
    <row r="8024" spans="2:3" x14ac:dyDescent="0.25">
      <c r="B8024" s="257">
        <v>7961</v>
      </c>
      <c r="C8024" s="256">
        <v>83.110680943205807</v>
      </c>
    </row>
    <row r="8025" spans="2:3" x14ac:dyDescent="0.25">
      <c r="B8025" s="257">
        <v>7962</v>
      </c>
      <c r="C8025" s="256">
        <v>124.9028371073758</v>
      </c>
    </row>
    <row r="8026" spans="2:3" x14ac:dyDescent="0.25">
      <c r="B8026" s="257">
        <v>7963</v>
      </c>
      <c r="C8026" s="256">
        <v>92.204344132908474</v>
      </c>
    </row>
    <row r="8027" spans="2:3" x14ac:dyDescent="0.25">
      <c r="B8027" s="257">
        <v>7964</v>
      </c>
      <c r="C8027" s="256">
        <v>103.63494295610587</v>
      </c>
    </row>
    <row r="8028" spans="2:3" x14ac:dyDescent="0.25">
      <c r="B8028" s="257">
        <v>7965</v>
      </c>
      <c r="C8028" s="256">
        <v>145.45915649031696</v>
      </c>
    </row>
    <row r="8029" spans="2:3" x14ac:dyDescent="0.25">
      <c r="B8029" s="257">
        <v>7966</v>
      </c>
      <c r="C8029" s="256">
        <v>127.02449561917058</v>
      </c>
    </row>
    <row r="8030" spans="2:3" x14ac:dyDescent="0.25">
      <c r="B8030" s="257">
        <v>7967</v>
      </c>
      <c r="C8030" s="256">
        <v>178.00486949325162</v>
      </c>
    </row>
    <row r="8031" spans="2:3" x14ac:dyDescent="0.25">
      <c r="B8031" s="257">
        <v>7968</v>
      </c>
      <c r="C8031" s="256">
        <v>93.171569050915025</v>
      </c>
    </row>
    <row r="8032" spans="2:3" x14ac:dyDescent="0.25">
      <c r="B8032" s="257">
        <v>7969</v>
      </c>
      <c r="C8032" s="256">
        <v>150.64543595137047</v>
      </c>
    </row>
    <row r="8033" spans="2:3" x14ac:dyDescent="0.25">
      <c r="B8033" s="257">
        <v>7970</v>
      </c>
      <c r="C8033" s="256">
        <v>134.06354874992851</v>
      </c>
    </row>
    <row r="8034" spans="2:3" x14ac:dyDescent="0.25">
      <c r="B8034" s="257">
        <v>7971</v>
      </c>
      <c r="C8034" s="256">
        <v>182.95256253173881</v>
      </c>
    </row>
    <row r="8035" spans="2:3" x14ac:dyDescent="0.25">
      <c r="B8035" s="257">
        <v>7972</v>
      </c>
      <c r="C8035" s="256">
        <v>101.12234647569585</v>
      </c>
    </row>
    <row r="8036" spans="2:3" x14ac:dyDescent="0.25">
      <c r="B8036" s="257">
        <v>7973</v>
      </c>
      <c r="C8036" s="256">
        <v>115.28526876948486</v>
      </c>
    </row>
    <row r="8037" spans="2:3" x14ac:dyDescent="0.25">
      <c r="B8037" s="257">
        <v>7974</v>
      </c>
      <c r="C8037" s="256">
        <v>133.88746652887809</v>
      </c>
    </row>
    <row r="8038" spans="2:3" x14ac:dyDescent="0.25">
      <c r="B8038" s="257">
        <v>7975</v>
      </c>
      <c r="C8038" s="256">
        <v>125.6289498283211</v>
      </c>
    </row>
    <row r="8039" spans="2:3" x14ac:dyDescent="0.25">
      <c r="B8039" s="257">
        <v>7976</v>
      </c>
      <c r="C8039" s="256">
        <v>105.2215216907059</v>
      </c>
    </row>
    <row r="8040" spans="2:3" x14ac:dyDescent="0.25">
      <c r="B8040" s="257">
        <v>7977</v>
      </c>
      <c r="C8040" s="256">
        <v>121.46813110791462</v>
      </c>
    </row>
    <row r="8041" spans="2:3" x14ac:dyDescent="0.25">
      <c r="B8041" s="257">
        <v>7978</v>
      </c>
      <c r="C8041" s="256">
        <v>125.82336305473136</v>
      </c>
    </row>
    <row r="8042" spans="2:3" x14ac:dyDescent="0.25">
      <c r="B8042" s="257">
        <v>7979</v>
      </c>
      <c r="C8042" s="256">
        <v>82.49950619146189</v>
      </c>
    </row>
    <row r="8043" spans="2:3" x14ac:dyDescent="0.25">
      <c r="B8043" s="257">
        <v>7980</v>
      </c>
      <c r="C8043" s="256">
        <v>129.04927743470947</v>
      </c>
    </row>
    <row r="8044" spans="2:3" x14ac:dyDescent="0.25">
      <c r="B8044" s="257">
        <v>7981</v>
      </c>
      <c r="C8044" s="256">
        <v>97.755865382063106</v>
      </c>
    </row>
    <row r="8045" spans="2:3" x14ac:dyDescent="0.25">
      <c r="B8045" s="257">
        <v>7982</v>
      </c>
      <c r="C8045" s="256">
        <v>152.78428479434217</v>
      </c>
    </row>
    <row r="8046" spans="2:3" x14ac:dyDescent="0.25">
      <c r="B8046" s="257">
        <v>7983</v>
      </c>
      <c r="C8046" s="256">
        <v>75.139421523782687</v>
      </c>
    </row>
    <row r="8047" spans="2:3" x14ac:dyDescent="0.25">
      <c r="B8047" s="257">
        <v>7984</v>
      </c>
      <c r="C8047" s="256">
        <v>92.093515014007266</v>
      </c>
    </row>
    <row r="8048" spans="2:3" x14ac:dyDescent="0.25">
      <c r="B8048" s="257">
        <v>7985</v>
      </c>
      <c r="C8048" s="256">
        <v>117.51670665709833</v>
      </c>
    </row>
    <row r="8049" spans="2:3" x14ac:dyDescent="0.25">
      <c r="B8049" s="257">
        <v>7986</v>
      </c>
      <c r="C8049" s="256">
        <v>143.66887295259187</v>
      </c>
    </row>
    <row r="8050" spans="2:3" x14ac:dyDescent="0.25">
      <c r="B8050" s="257">
        <v>7987</v>
      </c>
      <c r="C8050" s="256">
        <v>97.517841309106373</v>
      </c>
    </row>
    <row r="8051" spans="2:3" x14ac:dyDescent="0.25">
      <c r="B8051" s="257">
        <v>7988</v>
      </c>
      <c r="C8051" s="256">
        <v>69.785104386840871</v>
      </c>
    </row>
    <row r="8052" spans="2:3" x14ac:dyDescent="0.25">
      <c r="B8052" s="257">
        <v>7989</v>
      </c>
      <c r="C8052" s="256">
        <v>106.26372201080484</v>
      </c>
    </row>
    <row r="8053" spans="2:3" x14ac:dyDescent="0.25">
      <c r="B8053" s="257">
        <v>7990</v>
      </c>
      <c r="C8053" s="256">
        <v>185.70471504886706</v>
      </c>
    </row>
    <row r="8054" spans="2:3" x14ac:dyDescent="0.25">
      <c r="B8054" s="257">
        <v>7991</v>
      </c>
      <c r="C8054" s="256">
        <v>131.8437414303751</v>
      </c>
    </row>
    <row r="8055" spans="2:3" x14ac:dyDescent="0.25">
      <c r="B8055" s="257">
        <v>7992</v>
      </c>
      <c r="C8055" s="256">
        <v>90.64870732673586</v>
      </c>
    </row>
    <row r="8056" spans="2:3" x14ac:dyDescent="0.25">
      <c r="B8056" s="257">
        <v>7993</v>
      </c>
      <c r="C8056" s="256">
        <v>111.01223649766496</v>
      </c>
    </row>
    <row r="8057" spans="2:3" x14ac:dyDescent="0.25">
      <c r="B8057" s="257">
        <v>7994</v>
      </c>
      <c r="C8057" s="256">
        <v>140.50425593769921</v>
      </c>
    </row>
    <row r="8058" spans="2:3" x14ac:dyDescent="0.25">
      <c r="B8058" s="257">
        <v>7995</v>
      </c>
      <c r="C8058" s="256">
        <v>100.4240490234903</v>
      </c>
    </row>
    <row r="8059" spans="2:3" x14ac:dyDescent="0.25">
      <c r="B8059" s="257">
        <v>7996</v>
      </c>
      <c r="C8059" s="256">
        <v>89.398409879657095</v>
      </c>
    </row>
    <row r="8060" spans="2:3" x14ac:dyDescent="0.25">
      <c r="B8060" s="257">
        <v>7997</v>
      </c>
      <c r="C8060" s="256">
        <v>65.608734341092799</v>
      </c>
    </row>
    <row r="8061" spans="2:3" x14ac:dyDescent="0.25">
      <c r="B8061" s="257">
        <v>7998</v>
      </c>
      <c r="C8061" s="256">
        <v>62.880994740710918</v>
      </c>
    </row>
    <row r="8062" spans="2:3" x14ac:dyDescent="0.25">
      <c r="B8062" s="257">
        <v>7999</v>
      </c>
      <c r="C8062" s="256">
        <v>122.85529440830484</v>
      </c>
    </row>
    <row r="8063" spans="2:3" x14ac:dyDescent="0.25">
      <c r="B8063" s="257">
        <v>8000</v>
      </c>
      <c r="C8063" s="256">
        <v>152.28242466775106</v>
      </c>
    </row>
    <row r="8064" spans="2:3" x14ac:dyDescent="0.25">
      <c r="B8064" s="257">
        <v>8001</v>
      </c>
      <c r="C8064" s="256">
        <v>139.81226204168578</v>
      </c>
    </row>
    <row r="8065" spans="2:3" x14ac:dyDescent="0.25">
      <c r="B8065" s="257">
        <v>8002</v>
      </c>
      <c r="C8065" s="256">
        <v>152.06535866777119</v>
      </c>
    </row>
    <row r="8066" spans="2:3" x14ac:dyDescent="0.25">
      <c r="B8066" s="257">
        <v>8003</v>
      </c>
      <c r="C8066" s="256">
        <v>122.00922596400257</v>
      </c>
    </row>
    <row r="8067" spans="2:3" x14ac:dyDescent="0.25">
      <c r="B8067" s="257">
        <v>8004</v>
      </c>
      <c r="C8067" s="256">
        <v>59.736811348893632</v>
      </c>
    </row>
    <row r="8068" spans="2:3" x14ac:dyDescent="0.25">
      <c r="B8068" s="257">
        <v>8005</v>
      </c>
      <c r="C8068" s="256">
        <v>121.75165667480672</v>
      </c>
    </row>
    <row r="8069" spans="2:3" x14ac:dyDescent="0.25">
      <c r="B8069" s="257">
        <v>8006</v>
      </c>
      <c r="C8069" s="256">
        <v>58.934391864774781</v>
      </c>
    </row>
    <row r="8070" spans="2:3" x14ac:dyDescent="0.25">
      <c r="B8070" s="257">
        <v>8007</v>
      </c>
      <c r="C8070" s="256">
        <v>115.22366522195466</v>
      </c>
    </row>
    <row r="8071" spans="2:3" x14ac:dyDescent="0.25">
      <c r="B8071" s="257">
        <v>8008</v>
      </c>
      <c r="C8071" s="256">
        <v>133.03602693709794</v>
      </c>
    </row>
    <row r="8072" spans="2:3" x14ac:dyDescent="0.25">
      <c r="B8072" s="257">
        <v>8009</v>
      </c>
      <c r="C8072" s="256">
        <v>124.94325803100823</v>
      </c>
    </row>
    <row r="8073" spans="2:3" x14ac:dyDescent="0.25">
      <c r="B8073" s="257">
        <v>8010</v>
      </c>
      <c r="C8073" s="256">
        <v>160.63096418777567</v>
      </c>
    </row>
    <row r="8074" spans="2:3" x14ac:dyDescent="0.25">
      <c r="B8074" s="257">
        <v>8011</v>
      </c>
      <c r="C8074" s="256">
        <v>98.662987681657754</v>
      </c>
    </row>
    <row r="8075" spans="2:3" x14ac:dyDescent="0.25">
      <c r="B8075" s="257">
        <v>8012</v>
      </c>
      <c r="C8075" s="256">
        <v>130.97936031922427</v>
      </c>
    </row>
    <row r="8076" spans="2:3" x14ac:dyDescent="0.25">
      <c r="B8076" s="257">
        <v>8013</v>
      </c>
      <c r="C8076" s="256">
        <v>148.35347333462883</v>
      </c>
    </row>
    <row r="8077" spans="2:3" x14ac:dyDescent="0.25">
      <c r="B8077" s="257">
        <v>8014</v>
      </c>
      <c r="C8077" s="256">
        <v>91.753735813258032</v>
      </c>
    </row>
    <row r="8078" spans="2:3" x14ac:dyDescent="0.25">
      <c r="B8078" s="257">
        <v>8015</v>
      </c>
      <c r="C8078" s="256">
        <v>134.76729179124737</v>
      </c>
    </row>
    <row r="8079" spans="2:3" x14ac:dyDescent="0.25">
      <c r="B8079" s="257">
        <v>8016</v>
      </c>
      <c r="C8079" s="256">
        <v>60.663080510274348</v>
      </c>
    </row>
    <row r="8080" spans="2:3" x14ac:dyDescent="0.25">
      <c r="B8080" s="257">
        <v>8017</v>
      </c>
      <c r="C8080" s="256">
        <v>93.976661976473764</v>
      </c>
    </row>
    <row r="8081" spans="2:3" x14ac:dyDescent="0.25">
      <c r="B8081" s="257">
        <v>8018</v>
      </c>
      <c r="C8081" s="256">
        <v>83.551918979771131</v>
      </c>
    </row>
    <row r="8082" spans="2:3" x14ac:dyDescent="0.25">
      <c r="B8082" s="257">
        <v>8019</v>
      </c>
      <c r="C8082" s="256">
        <v>118.18695803795249</v>
      </c>
    </row>
    <row r="8083" spans="2:3" x14ac:dyDescent="0.25">
      <c r="B8083" s="257">
        <v>8020</v>
      </c>
      <c r="C8083" s="256">
        <v>114.76696522626148</v>
      </c>
    </row>
    <row r="8084" spans="2:3" x14ac:dyDescent="0.25">
      <c r="B8084" s="257">
        <v>8021</v>
      </c>
      <c r="C8084" s="256">
        <v>67.453233096696678</v>
      </c>
    </row>
    <row r="8085" spans="2:3" x14ac:dyDescent="0.25">
      <c r="B8085" s="257">
        <v>8022</v>
      </c>
      <c r="C8085" s="256">
        <v>94.102529631367389</v>
      </c>
    </row>
    <row r="8086" spans="2:3" x14ac:dyDescent="0.25">
      <c r="B8086" s="257">
        <v>8023</v>
      </c>
      <c r="C8086" s="256">
        <v>141.31605906386594</v>
      </c>
    </row>
    <row r="8087" spans="2:3" x14ac:dyDescent="0.25">
      <c r="B8087" s="257">
        <v>8024</v>
      </c>
      <c r="C8087" s="256">
        <v>105.26137117362238</v>
      </c>
    </row>
    <row r="8088" spans="2:3" x14ac:dyDescent="0.25">
      <c r="B8088" s="257">
        <v>8025</v>
      </c>
      <c r="C8088" s="256">
        <v>86.29507768152834</v>
      </c>
    </row>
    <row r="8089" spans="2:3" x14ac:dyDescent="0.25">
      <c r="B8089" s="257">
        <v>8026</v>
      </c>
      <c r="C8089" s="256">
        <v>130.04335221170123</v>
      </c>
    </row>
    <row r="8090" spans="2:3" x14ac:dyDescent="0.25">
      <c r="B8090" s="257">
        <v>8027</v>
      </c>
      <c r="C8090" s="256">
        <v>106.85883567428473</v>
      </c>
    </row>
    <row r="8091" spans="2:3" x14ac:dyDescent="0.25">
      <c r="B8091" s="257">
        <v>8028</v>
      </c>
      <c r="C8091" s="256">
        <v>89.757589229383129</v>
      </c>
    </row>
    <row r="8092" spans="2:3" x14ac:dyDescent="0.25">
      <c r="B8092" s="257">
        <v>8029</v>
      </c>
      <c r="C8092" s="256">
        <v>126.36942166149588</v>
      </c>
    </row>
    <row r="8093" spans="2:3" x14ac:dyDescent="0.25">
      <c r="B8093" s="257">
        <v>8030</v>
      </c>
      <c r="C8093" s="256">
        <v>63.752741032001822</v>
      </c>
    </row>
    <row r="8094" spans="2:3" x14ac:dyDescent="0.25">
      <c r="B8094" s="257">
        <v>8031</v>
      </c>
      <c r="C8094" s="256">
        <v>156.62181651581375</v>
      </c>
    </row>
    <row r="8095" spans="2:3" x14ac:dyDescent="0.25">
      <c r="B8095" s="257">
        <v>8032</v>
      </c>
      <c r="C8095" s="256">
        <v>140.22274455941877</v>
      </c>
    </row>
    <row r="8096" spans="2:3" x14ac:dyDescent="0.25">
      <c r="B8096" s="257">
        <v>8033</v>
      </c>
      <c r="C8096" s="256">
        <v>165.47676891881298</v>
      </c>
    </row>
    <row r="8097" spans="2:3" x14ac:dyDescent="0.25">
      <c r="B8097" s="257">
        <v>8034</v>
      </c>
      <c r="C8097" s="256">
        <v>115.72827574559317</v>
      </c>
    </row>
    <row r="8098" spans="2:3" x14ac:dyDescent="0.25">
      <c r="B8098" s="257">
        <v>8035</v>
      </c>
      <c r="C8098" s="256">
        <v>133.40182710191689</v>
      </c>
    </row>
    <row r="8099" spans="2:3" x14ac:dyDescent="0.25">
      <c r="B8099" s="257">
        <v>8036</v>
      </c>
      <c r="C8099" s="256">
        <v>57.413948205661377</v>
      </c>
    </row>
    <row r="8100" spans="2:3" x14ac:dyDescent="0.25">
      <c r="B8100" s="257">
        <v>8037</v>
      </c>
      <c r="C8100" s="256">
        <v>139.54282515656772</v>
      </c>
    </row>
    <row r="8101" spans="2:3" x14ac:dyDescent="0.25">
      <c r="B8101" s="257">
        <v>8038</v>
      </c>
      <c r="C8101" s="256">
        <v>109.51835665520436</v>
      </c>
    </row>
    <row r="8102" spans="2:3" x14ac:dyDescent="0.25">
      <c r="B8102" s="257">
        <v>8039</v>
      </c>
      <c r="C8102" s="256">
        <v>96.9112927328745</v>
      </c>
    </row>
    <row r="8103" spans="2:3" x14ac:dyDescent="0.25">
      <c r="B8103" s="257">
        <v>8040</v>
      </c>
      <c r="C8103" s="256">
        <v>150.72060723511876</v>
      </c>
    </row>
    <row r="8104" spans="2:3" x14ac:dyDescent="0.25">
      <c r="B8104" s="257">
        <v>8041</v>
      </c>
      <c r="C8104" s="256">
        <v>165.03861772664118</v>
      </c>
    </row>
    <row r="8105" spans="2:3" x14ac:dyDescent="0.25">
      <c r="B8105" s="257">
        <v>8042</v>
      </c>
      <c r="C8105" s="256">
        <v>121.60916586262138</v>
      </c>
    </row>
    <row r="8106" spans="2:3" x14ac:dyDescent="0.25">
      <c r="B8106" s="257">
        <v>8043</v>
      </c>
      <c r="C8106" s="256">
        <v>118.87940734483666</v>
      </c>
    </row>
    <row r="8107" spans="2:3" x14ac:dyDescent="0.25">
      <c r="B8107" s="257">
        <v>8044</v>
      </c>
      <c r="C8107" s="256">
        <v>118.78661345059383</v>
      </c>
    </row>
    <row r="8108" spans="2:3" x14ac:dyDescent="0.25">
      <c r="B8108" s="257">
        <v>8045</v>
      </c>
      <c r="C8108" s="256">
        <v>113.06909261907089</v>
      </c>
    </row>
    <row r="8109" spans="2:3" x14ac:dyDescent="0.25">
      <c r="B8109" s="257">
        <v>8046</v>
      </c>
      <c r="C8109" s="256">
        <v>96.4739149508206</v>
      </c>
    </row>
    <row r="8110" spans="2:3" x14ac:dyDescent="0.25">
      <c r="B8110" s="257">
        <v>8047</v>
      </c>
      <c r="C8110" s="256">
        <v>97.847000188216583</v>
      </c>
    </row>
    <row r="8111" spans="2:3" x14ac:dyDescent="0.25">
      <c r="B8111" s="257">
        <v>8048</v>
      </c>
      <c r="C8111" s="256">
        <v>101.67668646128303</v>
      </c>
    </row>
    <row r="8112" spans="2:3" x14ac:dyDescent="0.25">
      <c r="B8112" s="257">
        <v>8049</v>
      </c>
      <c r="C8112" s="256">
        <v>120.27636976544802</v>
      </c>
    </row>
    <row r="8113" spans="2:3" x14ac:dyDescent="0.25">
      <c r="B8113" s="257">
        <v>8050</v>
      </c>
      <c r="C8113" s="256">
        <v>123.78137216595096</v>
      </c>
    </row>
    <row r="8114" spans="2:3" x14ac:dyDescent="0.25">
      <c r="B8114" s="257">
        <v>8051</v>
      </c>
      <c r="C8114" s="256">
        <v>137.71630166344778</v>
      </c>
    </row>
    <row r="8115" spans="2:3" x14ac:dyDescent="0.25">
      <c r="B8115" s="257">
        <v>8052</v>
      </c>
      <c r="C8115" s="256">
        <v>137.51172637915926</v>
      </c>
    </row>
    <row r="8116" spans="2:3" x14ac:dyDescent="0.25">
      <c r="B8116" s="257">
        <v>8053</v>
      </c>
      <c r="C8116" s="256">
        <v>93.546089405376023</v>
      </c>
    </row>
    <row r="8117" spans="2:3" x14ac:dyDescent="0.25">
      <c r="B8117" s="257">
        <v>8054</v>
      </c>
      <c r="C8117" s="256">
        <v>98.306995081934588</v>
      </c>
    </row>
    <row r="8118" spans="2:3" x14ac:dyDescent="0.25">
      <c r="B8118" s="257">
        <v>8055</v>
      </c>
      <c r="C8118" s="256">
        <v>128.93338569108317</v>
      </c>
    </row>
    <row r="8119" spans="2:3" x14ac:dyDescent="0.25">
      <c r="B8119" s="257">
        <v>8056</v>
      </c>
      <c r="C8119" s="256">
        <v>116.8637505158251</v>
      </c>
    </row>
    <row r="8120" spans="2:3" x14ac:dyDescent="0.25">
      <c r="B8120" s="257">
        <v>8057</v>
      </c>
      <c r="C8120" s="256">
        <v>100.69544036371704</v>
      </c>
    </row>
    <row r="8121" spans="2:3" x14ac:dyDescent="0.25">
      <c r="B8121" s="257">
        <v>8058</v>
      </c>
      <c r="C8121" s="256">
        <v>178.91072424815178</v>
      </c>
    </row>
    <row r="8122" spans="2:3" x14ac:dyDescent="0.25">
      <c r="B8122" s="257">
        <v>8059</v>
      </c>
      <c r="C8122" s="256">
        <v>95.072190259417695</v>
      </c>
    </row>
    <row r="8123" spans="2:3" x14ac:dyDescent="0.25">
      <c r="B8123" s="257">
        <v>8060</v>
      </c>
      <c r="C8123" s="256">
        <v>110.41817623158089</v>
      </c>
    </row>
    <row r="8124" spans="2:3" x14ac:dyDescent="0.25">
      <c r="B8124" s="257">
        <v>8061</v>
      </c>
      <c r="C8124" s="256">
        <v>118.7123248698752</v>
      </c>
    </row>
    <row r="8125" spans="2:3" x14ac:dyDescent="0.25">
      <c r="B8125" s="257">
        <v>8062</v>
      </c>
      <c r="C8125" s="256">
        <v>151.93200076984172</v>
      </c>
    </row>
    <row r="8126" spans="2:3" x14ac:dyDescent="0.25">
      <c r="B8126" s="257">
        <v>8063</v>
      </c>
      <c r="C8126" s="256">
        <v>94.004338597723631</v>
      </c>
    </row>
    <row r="8127" spans="2:3" x14ac:dyDescent="0.25">
      <c r="B8127" s="257">
        <v>8064</v>
      </c>
      <c r="C8127" s="256">
        <v>113.54005725120138</v>
      </c>
    </row>
    <row r="8128" spans="2:3" x14ac:dyDescent="0.25">
      <c r="B8128" s="257">
        <v>8065</v>
      </c>
      <c r="C8128" s="256">
        <v>160.50226518810874</v>
      </c>
    </row>
    <row r="8129" spans="2:3" x14ac:dyDescent="0.25">
      <c r="B8129" s="257">
        <v>8066</v>
      </c>
      <c r="C8129" s="256">
        <v>126.86196841963056</v>
      </c>
    </row>
    <row r="8130" spans="2:3" x14ac:dyDescent="0.25">
      <c r="B8130" s="257">
        <v>8067</v>
      </c>
      <c r="C8130" s="256">
        <v>83.485694255167815</v>
      </c>
    </row>
    <row r="8131" spans="2:3" x14ac:dyDescent="0.25">
      <c r="B8131" s="257">
        <v>8068</v>
      </c>
      <c r="C8131" s="256">
        <v>138.27153782076078</v>
      </c>
    </row>
    <row r="8132" spans="2:3" x14ac:dyDescent="0.25">
      <c r="B8132" s="257">
        <v>8069</v>
      </c>
      <c r="C8132" s="256">
        <v>93.94546736824752</v>
      </c>
    </row>
    <row r="8133" spans="2:3" x14ac:dyDescent="0.25">
      <c r="B8133" s="257">
        <v>8070</v>
      </c>
      <c r="C8133" s="256">
        <v>133.42007898374081</v>
      </c>
    </row>
    <row r="8134" spans="2:3" x14ac:dyDescent="0.25">
      <c r="B8134" s="257">
        <v>8071</v>
      </c>
      <c r="C8134" s="256">
        <v>99.139687906646884</v>
      </c>
    </row>
    <row r="8135" spans="2:3" x14ac:dyDescent="0.25">
      <c r="B8135" s="257">
        <v>8072</v>
      </c>
      <c r="C8135" s="256">
        <v>125.98764689572367</v>
      </c>
    </row>
    <row r="8136" spans="2:3" x14ac:dyDescent="0.25">
      <c r="B8136" s="257">
        <v>8073</v>
      </c>
      <c r="C8136" s="256">
        <v>105.17357035811698</v>
      </c>
    </row>
    <row r="8137" spans="2:3" x14ac:dyDescent="0.25">
      <c r="B8137" s="257">
        <v>8074</v>
      </c>
      <c r="C8137" s="256">
        <v>112.94987405367547</v>
      </c>
    </row>
    <row r="8138" spans="2:3" x14ac:dyDescent="0.25">
      <c r="B8138" s="257">
        <v>8075</v>
      </c>
      <c r="C8138" s="256">
        <v>157.07949171310085</v>
      </c>
    </row>
    <row r="8139" spans="2:3" x14ac:dyDescent="0.25">
      <c r="B8139" s="257">
        <v>8076</v>
      </c>
      <c r="C8139" s="256">
        <v>100.11799099948716</v>
      </c>
    </row>
    <row r="8140" spans="2:3" x14ac:dyDescent="0.25">
      <c r="B8140" s="257">
        <v>8077</v>
      </c>
      <c r="C8140" s="256">
        <v>70.933584940676084</v>
      </c>
    </row>
    <row r="8141" spans="2:3" x14ac:dyDescent="0.25">
      <c r="B8141" s="257">
        <v>8078</v>
      </c>
      <c r="C8141" s="256">
        <v>112.45865258336454</v>
      </c>
    </row>
    <row r="8142" spans="2:3" x14ac:dyDescent="0.25">
      <c r="B8142" s="257">
        <v>8079</v>
      </c>
      <c r="C8142" s="256">
        <v>68.068627252396254</v>
      </c>
    </row>
    <row r="8143" spans="2:3" x14ac:dyDescent="0.25">
      <c r="B8143" s="257">
        <v>8080</v>
      </c>
      <c r="C8143" s="256">
        <v>132.1423650277205</v>
      </c>
    </row>
    <row r="8144" spans="2:3" x14ac:dyDescent="0.25">
      <c r="B8144" s="257">
        <v>8081</v>
      </c>
      <c r="C8144" s="256">
        <v>153.59009061655988</v>
      </c>
    </row>
    <row r="8145" spans="2:3" x14ac:dyDescent="0.25">
      <c r="B8145" s="257">
        <v>8082</v>
      </c>
      <c r="C8145" s="256">
        <v>125.03587382263841</v>
      </c>
    </row>
    <row r="8146" spans="2:3" x14ac:dyDescent="0.25">
      <c r="B8146" s="257">
        <v>8083</v>
      </c>
      <c r="C8146" s="256">
        <v>108.13047543133689</v>
      </c>
    </row>
    <row r="8147" spans="2:3" x14ac:dyDescent="0.25">
      <c r="B8147" s="257">
        <v>8084</v>
      </c>
      <c r="C8147" s="256">
        <v>75.205461048076387</v>
      </c>
    </row>
    <row r="8148" spans="2:3" x14ac:dyDescent="0.25">
      <c r="B8148" s="257">
        <v>8085</v>
      </c>
      <c r="C8148" s="256">
        <v>156.75054343655276</v>
      </c>
    </row>
    <row r="8149" spans="2:3" x14ac:dyDescent="0.25">
      <c r="B8149" s="257">
        <v>8086</v>
      </c>
      <c r="C8149" s="256">
        <v>134.9736413884616</v>
      </c>
    </row>
    <row r="8150" spans="2:3" x14ac:dyDescent="0.25">
      <c r="B8150" s="257">
        <v>8087</v>
      </c>
      <c r="C8150" s="256">
        <v>117.56734290854784</v>
      </c>
    </row>
    <row r="8151" spans="2:3" x14ac:dyDescent="0.25">
      <c r="B8151" s="257">
        <v>8088</v>
      </c>
      <c r="C8151" s="256">
        <v>158.01658561555021</v>
      </c>
    </row>
    <row r="8152" spans="2:3" x14ac:dyDescent="0.25">
      <c r="B8152" s="257">
        <v>8089</v>
      </c>
      <c r="C8152" s="256">
        <v>139.09053662769801</v>
      </c>
    </row>
    <row r="8153" spans="2:3" x14ac:dyDescent="0.25">
      <c r="B8153" s="257">
        <v>8090</v>
      </c>
      <c r="C8153" s="256">
        <v>141.16074430077828</v>
      </c>
    </row>
    <row r="8154" spans="2:3" x14ac:dyDescent="0.25">
      <c r="B8154" s="257">
        <v>8091</v>
      </c>
      <c r="C8154" s="256">
        <v>110.39503589536086</v>
      </c>
    </row>
    <row r="8155" spans="2:3" x14ac:dyDescent="0.25">
      <c r="B8155" s="257">
        <v>8092</v>
      </c>
      <c r="C8155" s="256">
        <v>85.886230705511849</v>
      </c>
    </row>
    <row r="8156" spans="2:3" x14ac:dyDescent="0.25">
      <c r="B8156" s="257">
        <v>8093</v>
      </c>
      <c r="C8156" s="256">
        <v>103.27627876064305</v>
      </c>
    </row>
    <row r="8157" spans="2:3" x14ac:dyDescent="0.25">
      <c r="B8157" s="257">
        <v>8094</v>
      </c>
      <c r="C8157" s="256">
        <v>123.78265519825342</v>
      </c>
    </row>
    <row r="8158" spans="2:3" x14ac:dyDescent="0.25">
      <c r="B8158" s="257">
        <v>8095</v>
      </c>
      <c r="C8158" s="256">
        <v>116.10604330275267</v>
      </c>
    </row>
    <row r="8159" spans="2:3" x14ac:dyDescent="0.25">
      <c r="B8159" s="257">
        <v>8096</v>
      </c>
      <c r="C8159" s="256">
        <v>158.46878034290137</v>
      </c>
    </row>
    <row r="8160" spans="2:3" x14ac:dyDescent="0.25">
      <c r="B8160" s="257">
        <v>8097</v>
      </c>
      <c r="C8160" s="256">
        <v>107.09125743270408</v>
      </c>
    </row>
    <row r="8161" spans="2:3" x14ac:dyDescent="0.25">
      <c r="B8161" s="257">
        <v>8098</v>
      </c>
      <c r="C8161" s="256">
        <v>124.75445692887523</v>
      </c>
    </row>
    <row r="8162" spans="2:3" x14ac:dyDescent="0.25">
      <c r="B8162" s="257">
        <v>8099</v>
      </c>
      <c r="C8162" s="256">
        <v>67.725779444658144</v>
      </c>
    </row>
    <row r="8163" spans="2:3" x14ac:dyDescent="0.25">
      <c r="B8163" s="257">
        <v>8100</v>
      </c>
      <c r="C8163" s="256">
        <v>151.19274303084498</v>
      </c>
    </row>
    <row r="8164" spans="2:3" x14ac:dyDescent="0.25">
      <c r="B8164" s="257">
        <v>8101</v>
      </c>
      <c r="C8164" s="256">
        <v>104.50730637804934</v>
      </c>
    </row>
    <row r="8165" spans="2:3" x14ac:dyDescent="0.25">
      <c r="B8165" s="257">
        <v>8102</v>
      </c>
      <c r="C8165" s="256">
        <v>124.91869393369835</v>
      </c>
    </row>
    <row r="8166" spans="2:3" x14ac:dyDescent="0.25">
      <c r="B8166" s="257">
        <v>8103</v>
      </c>
      <c r="C8166" s="256">
        <v>92.437617515521595</v>
      </c>
    </row>
    <row r="8167" spans="2:3" x14ac:dyDescent="0.25">
      <c r="B8167" s="257">
        <v>8104</v>
      </c>
      <c r="C8167" s="256">
        <v>129.24630501990654</v>
      </c>
    </row>
    <row r="8168" spans="2:3" x14ac:dyDescent="0.25">
      <c r="B8168" s="257">
        <v>8105</v>
      </c>
      <c r="C8168" s="256">
        <v>98.058521621292456</v>
      </c>
    </row>
    <row r="8169" spans="2:3" x14ac:dyDescent="0.25">
      <c r="B8169" s="257">
        <v>8106</v>
      </c>
      <c r="C8169" s="256">
        <v>115.67782630415731</v>
      </c>
    </row>
    <row r="8170" spans="2:3" x14ac:dyDescent="0.25">
      <c r="B8170" s="257">
        <v>8107</v>
      </c>
      <c r="C8170" s="256">
        <v>100.47008817646774</v>
      </c>
    </row>
    <row r="8171" spans="2:3" x14ac:dyDescent="0.25">
      <c r="B8171" s="257">
        <v>8108</v>
      </c>
      <c r="C8171" s="256">
        <v>138.29777031580974</v>
      </c>
    </row>
    <row r="8172" spans="2:3" x14ac:dyDescent="0.25">
      <c r="B8172" s="257">
        <v>8109</v>
      </c>
      <c r="C8172" s="256">
        <v>138.5512283419767</v>
      </c>
    </row>
    <row r="8173" spans="2:3" x14ac:dyDescent="0.25">
      <c r="B8173" s="257">
        <v>8110</v>
      </c>
      <c r="C8173" s="256">
        <v>135.72519476154201</v>
      </c>
    </row>
    <row r="8174" spans="2:3" x14ac:dyDescent="0.25">
      <c r="B8174" s="257">
        <v>8111</v>
      </c>
      <c r="C8174" s="256">
        <v>150.59453919403026</v>
      </c>
    </row>
    <row r="8175" spans="2:3" x14ac:dyDescent="0.25">
      <c r="B8175" s="257">
        <v>8112</v>
      </c>
      <c r="C8175" s="256">
        <v>147.61044517232162</v>
      </c>
    </row>
    <row r="8176" spans="2:3" x14ac:dyDescent="0.25">
      <c r="B8176" s="257">
        <v>8113</v>
      </c>
      <c r="C8176" s="256">
        <v>120.00018773307364</v>
      </c>
    </row>
    <row r="8177" spans="2:3" x14ac:dyDescent="0.25">
      <c r="B8177" s="257">
        <v>8114</v>
      </c>
      <c r="C8177" s="256">
        <v>68.780523103611003</v>
      </c>
    </row>
    <row r="8178" spans="2:3" x14ac:dyDescent="0.25">
      <c r="B8178" s="257">
        <v>8115</v>
      </c>
      <c r="C8178" s="256">
        <v>119.42326010940403</v>
      </c>
    </row>
    <row r="8179" spans="2:3" x14ac:dyDescent="0.25">
      <c r="B8179" s="257">
        <v>8116</v>
      </c>
      <c r="C8179" s="256">
        <v>185.89326803306415</v>
      </c>
    </row>
    <row r="8180" spans="2:3" x14ac:dyDescent="0.25">
      <c r="B8180" s="257">
        <v>8117</v>
      </c>
      <c r="C8180" s="256">
        <v>125.89482748171253</v>
      </c>
    </row>
    <row r="8181" spans="2:3" x14ac:dyDescent="0.25">
      <c r="B8181" s="257">
        <v>8118</v>
      </c>
      <c r="C8181" s="256">
        <v>48.264521180026293</v>
      </c>
    </row>
    <row r="8182" spans="2:3" x14ac:dyDescent="0.25">
      <c r="B8182" s="257">
        <v>8119</v>
      </c>
      <c r="C8182" s="256">
        <v>107.28997450485915</v>
      </c>
    </row>
    <row r="8183" spans="2:3" x14ac:dyDescent="0.25">
      <c r="B8183" s="257">
        <v>8120</v>
      </c>
      <c r="C8183" s="256">
        <v>126.15528543267726</v>
      </c>
    </row>
    <row r="8184" spans="2:3" x14ac:dyDescent="0.25">
      <c r="B8184" s="257">
        <v>8121</v>
      </c>
      <c r="C8184" s="256">
        <v>127.44423034208782</v>
      </c>
    </row>
    <row r="8185" spans="2:3" x14ac:dyDescent="0.25">
      <c r="B8185" s="257">
        <v>8122</v>
      </c>
      <c r="C8185" s="256">
        <v>109.60398844713977</v>
      </c>
    </row>
    <row r="8186" spans="2:3" x14ac:dyDescent="0.25">
      <c r="B8186" s="257">
        <v>8123</v>
      </c>
      <c r="C8186" s="256">
        <v>105.70827158299549</v>
      </c>
    </row>
    <row r="8187" spans="2:3" x14ac:dyDescent="0.25">
      <c r="B8187" s="257">
        <v>8124</v>
      </c>
      <c r="C8187" s="256">
        <v>122.08331460986707</v>
      </c>
    </row>
    <row r="8188" spans="2:3" x14ac:dyDescent="0.25">
      <c r="B8188" s="257">
        <v>8125</v>
      </c>
      <c r="C8188" s="256">
        <v>136.28836438124063</v>
      </c>
    </row>
    <row r="8189" spans="2:3" x14ac:dyDescent="0.25">
      <c r="B8189" s="257">
        <v>8126</v>
      </c>
      <c r="C8189" s="256">
        <v>152.22120813986609</v>
      </c>
    </row>
    <row r="8190" spans="2:3" x14ac:dyDescent="0.25">
      <c r="B8190" s="257">
        <v>8127</v>
      </c>
      <c r="C8190" s="256">
        <v>124.80036008841354</v>
      </c>
    </row>
    <row r="8191" spans="2:3" x14ac:dyDescent="0.25">
      <c r="B8191" s="257">
        <v>8128</v>
      </c>
      <c r="C8191" s="256">
        <v>107.77497909726877</v>
      </c>
    </row>
    <row r="8192" spans="2:3" x14ac:dyDescent="0.25">
      <c r="B8192" s="257">
        <v>8129</v>
      </c>
      <c r="C8192" s="256">
        <v>152.33527321512273</v>
      </c>
    </row>
    <row r="8193" spans="2:3" x14ac:dyDescent="0.25">
      <c r="B8193" s="257">
        <v>8130</v>
      </c>
      <c r="C8193" s="256">
        <v>140.35940855108373</v>
      </c>
    </row>
    <row r="8194" spans="2:3" x14ac:dyDescent="0.25">
      <c r="B8194" s="257">
        <v>8131</v>
      </c>
      <c r="C8194" s="256">
        <v>135.21609907691885</v>
      </c>
    </row>
    <row r="8195" spans="2:3" x14ac:dyDescent="0.25">
      <c r="B8195" s="257">
        <v>8132</v>
      </c>
      <c r="C8195" s="256">
        <v>110.77563030811486</v>
      </c>
    </row>
    <row r="8196" spans="2:3" x14ac:dyDescent="0.25">
      <c r="B8196" s="257">
        <v>8133</v>
      </c>
      <c r="C8196" s="256">
        <v>113.6113328991112</v>
      </c>
    </row>
    <row r="8197" spans="2:3" x14ac:dyDescent="0.25">
      <c r="B8197" s="257">
        <v>8134</v>
      </c>
      <c r="C8197" s="256">
        <v>96.208661429015478</v>
      </c>
    </row>
    <row r="8198" spans="2:3" x14ac:dyDescent="0.25">
      <c r="B8198" s="257">
        <v>8135</v>
      </c>
      <c r="C8198" s="256">
        <v>109.37074997637281</v>
      </c>
    </row>
    <row r="8199" spans="2:3" x14ac:dyDescent="0.25">
      <c r="B8199" s="257">
        <v>8136</v>
      </c>
      <c r="C8199" s="256">
        <v>135.13910303490835</v>
      </c>
    </row>
    <row r="8200" spans="2:3" x14ac:dyDescent="0.25">
      <c r="B8200" s="257">
        <v>8137</v>
      </c>
      <c r="C8200" s="256">
        <v>122.00372411451909</v>
      </c>
    </row>
    <row r="8201" spans="2:3" x14ac:dyDescent="0.25">
      <c r="B8201" s="257">
        <v>8138</v>
      </c>
      <c r="C8201" s="256">
        <v>113.55132092829199</v>
      </c>
    </row>
    <row r="8202" spans="2:3" x14ac:dyDescent="0.25">
      <c r="B8202" s="257">
        <v>8139</v>
      </c>
      <c r="C8202" s="256">
        <v>106.90667996562898</v>
      </c>
    </row>
    <row r="8203" spans="2:3" x14ac:dyDescent="0.25">
      <c r="B8203" s="257">
        <v>8140</v>
      </c>
      <c r="C8203" s="256">
        <v>162.05721298909657</v>
      </c>
    </row>
    <row r="8204" spans="2:3" x14ac:dyDescent="0.25">
      <c r="B8204" s="257">
        <v>8141</v>
      </c>
      <c r="C8204" s="256">
        <v>98.950738318496278</v>
      </c>
    </row>
    <row r="8205" spans="2:3" x14ac:dyDescent="0.25">
      <c r="B8205" s="257">
        <v>8142</v>
      </c>
      <c r="C8205" s="256">
        <v>131.71104105414312</v>
      </c>
    </row>
    <row r="8206" spans="2:3" x14ac:dyDescent="0.25">
      <c r="B8206" s="257">
        <v>8143</v>
      </c>
      <c r="C8206" s="256">
        <v>129.15688390689934</v>
      </c>
    </row>
    <row r="8207" spans="2:3" x14ac:dyDescent="0.25">
      <c r="B8207" s="257">
        <v>8144</v>
      </c>
      <c r="C8207" s="256">
        <v>139.77532572525138</v>
      </c>
    </row>
    <row r="8208" spans="2:3" x14ac:dyDescent="0.25">
      <c r="B8208" s="257">
        <v>8145</v>
      </c>
      <c r="C8208" s="256">
        <v>97.015146667324615</v>
      </c>
    </row>
    <row r="8209" spans="2:3" x14ac:dyDescent="0.25">
      <c r="B8209" s="257">
        <v>8146</v>
      </c>
      <c r="C8209" s="256">
        <v>164.83889967717215</v>
      </c>
    </row>
    <row r="8210" spans="2:3" x14ac:dyDescent="0.25">
      <c r="B8210" s="257">
        <v>8147</v>
      </c>
      <c r="C8210" s="256">
        <v>86.171788553678937</v>
      </c>
    </row>
    <row r="8211" spans="2:3" x14ac:dyDescent="0.25">
      <c r="B8211" s="257">
        <v>8148</v>
      </c>
      <c r="C8211" s="256">
        <v>114.71104657843414</v>
      </c>
    </row>
    <row r="8212" spans="2:3" x14ac:dyDescent="0.25">
      <c r="B8212" s="257">
        <v>8149</v>
      </c>
      <c r="C8212" s="256">
        <v>78.141596036642454</v>
      </c>
    </row>
    <row r="8213" spans="2:3" x14ac:dyDescent="0.25">
      <c r="B8213" s="257">
        <v>8150</v>
      </c>
      <c r="C8213" s="256">
        <v>151.09896705520427</v>
      </c>
    </row>
    <row r="8214" spans="2:3" x14ac:dyDescent="0.25">
      <c r="B8214" s="257">
        <v>8151</v>
      </c>
      <c r="C8214" s="256">
        <v>135.99098405139739</v>
      </c>
    </row>
    <row r="8215" spans="2:3" x14ac:dyDescent="0.25">
      <c r="B8215" s="257">
        <v>8152</v>
      </c>
      <c r="C8215" s="256">
        <v>105.02768115681359</v>
      </c>
    </row>
    <row r="8216" spans="2:3" x14ac:dyDescent="0.25">
      <c r="B8216" s="257">
        <v>8153</v>
      </c>
      <c r="C8216" s="256">
        <v>76.818704981812786</v>
      </c>
    </row>
    <row r="8217" spans="2:3" x14ac:dyDescent="0.25">
      <c r="B8217" s="257">
        <v>8154</v>
      </c>
      <c r="C8217" s="256">
        <v>121.91481216877497</v>
      </c>
    </row>
    <row r="8218" spans="2:3" x14ac:dyDescent="0.25">
      <c r="B8218" s="257">
        <v>8155</v>
      </c>
      <c r="C8218" s="256">
        <v>102.15190786737465</v>
      </c>
    </row>
    <row r="8219" spans="2:3" x14ac:dyDescent="0.25">
      <c r="B8219" s="257">
        <v>8156</v>
      </c>
      <c r="C8219" s="256">
        <v>109.48072413762516</v>
      </c>
    </row>
    <row r="8220" spans="2:3" x14ac:dyDescent="0.25">
      <c r="B8220" s="257">
        <v>8157</v>
      </c>
      <c r="C8220" s="256">
        <v>161.85931314646868</v>
      </c>
    </row>
    <row r="8221" spans="2:3" x14ac:dyDescent="0.25">
      <c r="B8221" s="257">
        <v>8158</v>
      </c>
      <c r="C8221" s="256">
        <v>139.69136435883473</v>
      </c>
    </row>
    <row r="8222" spans="2:3" x14ac:dyDescent="0.25">
      <c r="B8222" s="257">
        <v>8159</v>
      </c>
      <c r="C8222" s="256">
        <v>151.09448992957104</v>
      </c>
    </row>
    <row r="8223" spans="2:3" x14ac:dyDescent="0.25">
      <c r="B8223" s="257">
        <v>8160</v>
      </c>
      <c r="C8223" s="256">
        <v>181.10408362023168</v>
      </c>
    </row>
    <row r="8224" spans="2:3" x14ac:dyDescent="0.25">
      <c r="B8224" s="257">
        <v>8161</v>
      </c>
      <c r="C8224" s="256">
        <v>57.912585722820644</v>
      </c>
    </row>
    <row r="8225" spans="2:3" x14ac:dyDescent="0.25">
      <c r="B8225" s="257">
        <v>8162</v>
      </c>
      <c r="C8225" s="256">
        <v>130.02047033985255</v>
      </c>
    </row>
    <row r="8226" spans="2:3" x14ac:dyDescent="0.25">
      <c r="B8226" s="257">
        <v>8163</v>
      </c>
      <c r="C8226" s="256">
        <v>97.583033137762243</v>
      </c>
    </row>
    <row r="8227" spans="2:3" x14ac:dyDescent="0.25">
      <c r="B8227" s="257">
        <v>8164</v>
      </c>
      <c r="C8227" s="256">
        <v>100.19204341698648</v>
      </c>
    </row>
    <row r="8228" spans="2:3" x14ac:dyDescent="0.25">
      <c r="B8228" s="257">
        <v>8165</v>
      </c>
      <c r="C8228" s="256">
        <v>74.820850302387257</v>
      </c>
    </row>
    <row r="8229" spans="2:3" x14ac:dyDescent="0.25">
      <c r="B8229" s="257">
        <v>8166</v>
      </c>
      <c r="C8229" s="256">
        <v>156.72721187177035</v>
      </c>
    </row>
    <row r="8230" spans="2:3" x14ac:dyDescent="0.25">
      <c r="B8230" s="257">
        <v>8167</v>
      </c>
      <c r="C8230" s="256">
        <v>114.8880225732108</v>
      </c>
    </row>
    <row r="8231" spans="2:3" x14ac:dyDescent="0.25">
      <c r="B8231" s="257">
        <v>8168</v>
      </c>
      <c r="C8231" s="256">
        <v>131.80813863064103</v>
      </c>
    </row>
    <row r="8232" spans="2:3" x14ac:dyDescent="0.25">
      <c r="B8232" s="257">
        <v>8169</v>
      </c>
      <c r="C8232" s="256">
        <v>128.3499096149973</v>
      </c>
    </row>
    <row r="8233" spans="2:3" x14ac:dyDescent="0.25">
      <c r="B8233" s="257">
        <v>8170</v>
      </c>
      <c r="C8233" s="256">
        <v>109.8858776389618</v>
      </c>
    </row>
    <row r="8234" spans="2:3" x14ac:dyDescent="0.25">
      <c r="B8234" s="257">
        <v>8171</v>
      </c>
      <c r="C8234" s="256">
        <v>135.73291799230489</v>
      </c>
    </row>
    <row r="8235" spans="2:3" x14ac:dyDescent="0.25">
      <c r="B8235" s="257">
        <v>8172</v>
      </c>
      <c r="C8235" s="256">
        <v>141.39608943169662</v>
      </c>
    </row>
    <row r="8236" spans="2:3" x14ac:dyDescent="0.25">
      <c r="B8236" s="257">
        <v>8173</v>
      </c>
      <c r="C8236" s="256">
        <v>133.57544803459976</v>
      </c>
    </row>
    <row r="8237" spans="2:3" x14ac:dyDescent="0.25">
      <c r="B8237" s="257">
        <v>8174</v>
      </c>
      <c r="C8237" s="256">
        <v>122.46951042602842</v>
      </c>
    </row>
    <row r="8238" spans="2:3" x14ac:dyDescent="0.25">
      <c r="B8238" s="257">
        <v>8175</v>
      </c>
      <c r="C8238" s="256">
        <v>115.22490753802629</v>
      </c>
    </row>
    <row r="8239" spans="2:3" x14ac:dyDescent="0.25">
      <c r="B8239" s="257">
        <v>8176</v>
      </c>
      <c r="C8239" s="256">
        <v>128.70770812691208</v>
      </c>
    </row>
    <row r="8240" spans="2:3" x14ac:dyDescent="0.25">
      <c r="B8240" s="257">
        <v>8177</v>
      </c>
      <c r="C8240" s="256">
        <v>96.240855165560816</v>
      </c>
    </row>
    <row r="8241" spans="2:3" x14ac:dyDescent="0.25">
      <c r="B8241" s="257">
        <v>8178</v>
      </c>
      <c r="C8241" s="256">
        <v>128.09147260669562</v>
      </c>
    </row>
    <row r="8242" spans="2:3" x14ac:dyDescent="0.25">
      <c r="B8242" s="257">
        <v>8179</v>
      </c>
      <c r="C8242" s="256">
        <v>124.94673649645686</v>
      </c>
    </row>
    <row r="8243" spans="2:3" x14ac:dyDescent="0.25">
      <c r="B8243" s="257">
        <v>8180</v>
      </c>
      <c r="C8243" s="256">
        <v>108.63071670935487</v>
      </c>
    </row>
    <row r="8244" spans="2:3" x14ac:dyDescent="0.25">
      <c r="B8244" s="257">
        <v>8181</v>
      </c>
      <c r="C8244" s="256">
        <v>118.98421274271332</v>
      </c>
    </row>
    <row r="8245" spans="2:3" x14ac:dyDescent="0.25">
      <c r="B8245" s="257">
        <v>8182</v>
      </c>
      <c r="C8245" s="256">
        <v>111.39875771710547</v>
      </c>
    </row>
    <row r="8246" spans="2:3" x14ac:dyDescent="0.25">
      <c r="B8246" s="257">
        <v>8183</v>
      </c>
      <c r="C8246" s="256">
        <v>209.69905821072393</v>
      </c>
    </row>
    <row r="8247" spans="2:3" x14ac:dyDescent="0.25">
      <c r="B8247" s="257">
        <v>8184</v>
      </c>
      <c r="C8247" s="256">
        <v>129.64080778997041</v>
      </c>
    </row>
    <row r="8248" spans="2:3" x14ac:dyDescent="0.25">
      <c r="B8248" s="257">
        <v>8185</v>
      </c>
      <c r="C8248" s="256">
        <v>109.40128647076079</v>
      </c>
    </row>
    <row r="8249" spans="2:3" x14ac:dyDescent="0.25">
      <c r="B8249" s="257">
        <v>8186</v>
      </c>
      <c r="C8249" s="256">
        <v>135.4135438471009</v>
      </c>
    </row>
    <row r="8250" spans="2:3" x14ac:dyDescent="0.25">
      <c r="B8250" s="257">
        <v>8187</v>
      </c>
      <c r="C8250" s="256">
        <v>146.61426249885909</v>
      </c>
    </row>
    <row r="8251" spans="2:3" x14ac:dyDescent="0.25">
      <c r="B8251" s="257">
        <v>8188</v>
      </c>
      <c r="C8251" s="256">
        <v>99.090215406696302</v>
      </c>
    </row>
    <row r="8252" spans="2:3" x14ac:dyDescent="0.25">
      <c r="B8252" s="257">
        <v>8189</v>
      </c>
      <c r="C8252" s="256">
        <v>139.20015196846032</v>
      </c>
    </row>
    <row r="8253" spans="2:3" x14ac:dyDescent="0.25">
      <c r="B8253" s="257">
        <v>8190</v>
      </c>
      <c r="C8253" s="256">
        <v>158.88970120308849</v>
      </c>
    </row>
    <row r="8254" spans="2:3" x14ac:dyDescent="0.25">
      <c r="B8254" s="257">
        <v>8191</v>
      </c>
      <c r="C8254" s="256">
        <v>111.32580550477184</v>
      </c>
    </row>
    <row r="8255" spans="2:3" x14ac:dyDescent="0.25">
      <c r="B8255" s="257">
        <v>8192</v>
      </c>
      <c r="C8255" s="256">
        <v>117.70308531476361</v>
      </c>
    </row>
    <row r="8256" spans="2:3" x14ac:dyDescent="0.25">
      <c r="B8256" s="257">
        <v>8193</v>
      </c>
      <c r="C8256" s="256">
        <v>101.06134755154255</v>
      </c>
    </row>
    <row r="8257" spans="2:3" x14ac:dyDescent="0.25">
      <c r="B8257" s="257">
        <v>8194</v>
      </c>
      <c r="C8257" s="256">
        <v>141.96844441678141</v>
      </c>
    </row>
    <row r="8258" spans="2:3" x14ac:dyDescent="0.25">
      <c r="B8258" s="257">
        <v>8195</v>
      </c>
      <c r="C8258" s="256">
        <v>146.58680876596696</v>
      </c>
    </row>
    <row r="8259" spans="2:3" x14ac:dyDescent="0.25">
      <c r="B8259" s="257">
        <v>8196</v>
      </c>
      <c r="C8259" s="256">
        <v>91.834687627909574</v>
      </c>
    </row>
    <row r="8260" spans="2:3" x14ac:dyDescent="0.25">
      <c r="B8260" s="257">
        <v>8197</v>
      </c>
      <c r="C8260" s="256">
        <v>119.1528553126317</v>
      </c>
    </row>
    <row r="8261" spans="2:3" x14ac:dyDescent="0.25">
      <c r="B8261" s="257">
        <v>8198</v>
      </c>
      <c r="C8261" s="256">
        <v>107.60544749393472</v>
      </c>
    </row>
    <row r="8262" spans="2:3" x14ac:dyDescent="0.25">
      <c r="B8262" s="257">
        <v>8199</v>
      </c>
      <c r="C8262" s="256">
        <v>91.878552603920141</v>
      </c>
    </row>
    <row r="8263" spans="2:3" x14ac:dyDescent="0.25">
      <c r="B8263" s="257">
        <v>8200</v>
      </c>
      <c r="C8263" s="256">
        <v>117.15954230585183</v>
      </c>
    </row>
    <row r="8264" spans="2:3" x14ac:dyDescent="0.25">
      <c r="B8264" s="257">
        <v>8201</v>
      </c>
      <c r="C8264" s="256">
        <v>150.50012762116125</v>
      </c>
    </row>
    <row r="8265" spans="2:3" x14ac:dyDescent="0.25">
      <c r="B8265" s="257">
        <v>8202</v>
      </c>
      <c r="C8265" s="256">
        <v>115.06865784616181</v>
      </c>
    </row>
    <row r="8266" spans="2:3" x14ac:dyDescent="0.25">
      <c r="B8266" s="257">
        <v>8203</v>
      </c>
      <c r="C8266" s="256">
        <v>134.14361054069749</v>
      </c>
    </row>
    <row r="8267" spans="2:3" x14ac:dyDescent="0.25">
      <c r="B8267" s="257">
        <v>8204</v>
      </c>
      <c r="C8267" s="256">
        <v>134.80943842517615</v>
      </c>
    </row>
    <row r="8268" spans="2:3" x14ac:dyDescent="0.25">
      <c r="B8268" s="257">
        <v>8205</v>
      </c>
      <c r="C8268" s="256">
        <v>142.73268109080664</v>
      </c>
    </row>
    <row r="8269" spans="2:3" x14ac:dyDescent="0.25">
      <c r="B8269" s="257">
        <v>8206</v>
      </c>
      <c r="C8269" s="256">
        <v>129.62653821812501</v>
      </c>
    </row>
    <row r="8270" spans="2:3" x14ac:dyDescent="0.25">
      <c r="B8270" s="257">
        <v>8207</v>
      </c>
      <c r="C8270" s="256">
        <v>119.47520146219723</v>
      </c>
    </row>
    <row r="8271" spans="2:3" x14ac:dyDescent="0.25">
      <c r="B8271" s="257">
        <v>8208</v>
      </c>
      <c r="C8271" s="256">
        <v>102.54038261509837</v>
      </c>
    </row>
    <row r="8272" spans="2:3" x14ac:dyDescent="0.25">
      <c r="B8272" s="257">
        <v>8209</v>
      </c>
      <c r="C8272" s="256">
        <v>68.567219454565247</v>
      </c>
    </row>
    <row r="8273" spans="2:3" x14ac:dyDescent="0.25">
      <c r="B8273" s="257">
        <v>8210</v>
      </c>
      <c r="C8273" s="256">
        <v>116.8017634811622</v>
      </c>
    </row>
    <row r="8274" spans="2:3" x14ac:dyDescent="0.25">
      <c r="B8274" s="257">
        <v>8211</v>
      </c>
      <c r="C8274" s="256">
        <v>119.19554149433519</v>
      </c>
    </row>
    <row r="8275" spans="2:3" x14ac:dyDescent="0.25">
      <c r="B8275" s="257">
        <v>8212</v>
      </c>
      <c r="C8275" s="256">
        <v>144.94788583146095</v>
      </c>
    </row>
    <row r="8276" spans="2:3" x14ac:dyDescent="0.25">
      <c r="B8276" s="257">
        <v>8213</v>
      </c>
      <c r="C8276" s="256">
        <v>109.28141023553297</v>
      </c>
    </row>
    <row r="8277" spans="2:3" x14ac:dyDescent="0.25">
      <c r="B8277" s="257">
        <v>8214</v>
      </c>
      <c r="C8277" s="256">
        <v>79.149950926558006</v>
      </c>
    </row>
    <row r="8278" spans="2:3" x14ac:dyDescent="0.25">
      <c r="B8278" s="257">
        <v>8215</v>
      </c>
      <c r="C8278" s="256">
        <v>89.150439165835763</v>
      </c>
    </row>
    <row r="8279" spans="2:3" x14ac:dyDescent="0.25">
      <c r="B8279" s="257">
        <v>8216</v>
      </c>
      <c r="C8279" s="256">
        <v>176.25864211160371</v>
      </c>
    </row>
    <row r="8280" spans="2:3" x14ac:dyDescent="0.25">
      <c r="B8280" s="257">
        <v>8217</v>
      </c>
      <c r="C8280" s="256">
        <v>118.87715279006591</v>
      </c>
    </row>
    <row r="8281" spans="2:3" x14ac:dyDescent="0.25">
      <c r="B8281" s="257">
        <v>8218</v>
      </c>
      <c r="C8281" s="256">
        <v>97.874395727010793</v>
      </c>
    </row>
    <row r="8282" spans="2:3" x14ac:dyDescent="0.25">
      <c r="B8282" s="257">
        <v>8219</v>
      </c>
      <c r="C8282" s="256">
        <v>92.277234573246176</v>
      </c>
    </row>
    <row r="8283" spans="2:3" x14ac:dyDescent="0.25">
      <c r="B8283" s="257">
        <v>8220</v>
      </c>
      <c r="C8283" s="256">
        <v>117.07185891574002</v>
      </c>
    </row>
    <row r="8284" spans="2:3" x14ac:dyDescent="0.25">
      <c r="B8284" s="257">
        <v>8221</v>
      </c>
      <c r="C8284" s="256">
        <v>130.29599728932249</v>
      </c>
    </row>
    <row r="8285" spans="2:3" x14ac:dyDescent="0.25">
      <c r="B8285" s="257">
        <v>8222</v>
      </c>
      <c r="C8285" s="256">
        <v>81.649087040863648</v>
      </c>
    </row>
    <row r="8286" spans="2:3" x14ac:dyDescent="0.25">
      <c r="B8286" s="257">
        <v>8223</v>
      </c>
      <c r="C8286" s="256">
        <v>123.44183111618108</v>
      </c>
    </row>
    <row r="8287" spans="2:3" x14ac:dyDescent="0.25">
      <c r="B8287" s="257">
        <v>8224</v>
      </c>
      <c r="C8287" s="256">
        <v>167.20551326093033</v>
      </c>
    </row>
    <row r="8288" spans="2:3" x14ac:dyDescent="0.25">
      <c r="B8288" s="257">
        <v>8225</v>
      </c>
      <c r="C8288" s="256">
        <v>64.602120066698021</v>
      </c>
    </row>
    <row r="8289" spans="2:3" x14ac:dyDescent="0.25">
      <c r="B8289" s="257">
        <v>8226</v>
      </c>
      <c r="C8289" s="256">
        <v>96.296821634082875</v>
      </c>
    </row>
    <row r="8290" spans="2:3" x14ac:dyDescent="0.25">
      <c r="B8290" s="257">
        <v>8227</v>
      </c>
      <c r="C8290" s="256">
        <v>147.35234798343276</v>
      </c>
    </row>
    <row r="8291" spans="2:3" x14ac:dyDescent="0.25">
      <c r="B8291" s="257">
        <v>8228</v>
      </c>
      <c r="C8291" s="256">
        <v>187.3969096783477</v>
      </c>
    </row>
    <row r="8292" spans="2:3" x14ac:dyDescent="0.25">
      <c r="B8292" s="257">
        <v>8229</v>
      </c>
      <c r="C8292" s="256">
        <v>64.094670159356085</v>
      </c>
    </row>
    <row r="8293" spans="2:3" x14ac:dyDescent="0.25">
      <c r="B8293" s="257">
        <v>8230</v>
      </c>
      <c r="C8293" s="256">
        <v>105.3126806208072</v>
      </c>
    </row>
    <row r="8294" spans="2:3" x14ac:dyDescent="0.25">
      <c r="B8294" s="257">
        <v>8231</v>
      </c>
      <c r="C8294" s="256">
        <v>157.60851272439706</v>
      </c>
    </row>
    <row r="8295" spans="2:3" x14ac:dyDescent="0.25">
      <c r="B8295" s="257">
        <v>8232</v>
      </c>
      <c r="C8295" s="256">
        <v>90.162349624464326</v>
      </c>
    </row>
    <row r="8296" spans="2:3" x14ac:dyDescent="0.25">
      <c r="B8296" s="257">
        <v>8233</v>
      </c>
      <c r="C8296" s="256">
        <v>124.85263081128123</v>
      </c>
    </row>
    <row r="8297" spans="2:3" x14ac:dyDescent="0.25">
      <c r="B8297" s="257">
        <v>8234</v>
      </c>
      <c r="C8297" s="256">
        <v>148.54821361275799</v>
      </c>
    </row>
    <row r="8298" spans="2:3" x14ac:dyDescent="0.25">
      <c r="B8298" s="257">
        <v>8235</v>
      </c>
      <c r="C8298" s="256">
        <v>80.782564209674376</v>
      </c>
    </row>
    <row r="8299" spans="2:3" x14ac:dyDescent="0.25">
      <c r="B8299" s="257">
        <v>8236</v>
      </c>
      <c r="C8299" s="256">
        <v>66.537908167947251</v>
      </c>
    </row>
    <row r="8300" spans="2:3" x14ac:dyDescent="0.25">
      <c r="B8300" s="257">
        <v>8237</v>
      </c>
      <c r="C8300" s="256">
        <v>135.64069688780313</v>
      </c>
    </row>
    <row r="8301" spans="2:3" x14ac:dyDescent="0.25">
      <c r="B8301" s="257">
        <v>8238</v>
      </c>
      <c r="C8301" s="256">
        <v>61.856259795023043</v>
      </c>
    </row>
    <row r="8302" spans="2:3" x14ac:dyDescent="0.25">
      <c r="B8302" s="257">
        <v>8239</v>
      </c>
      <c r="C8302" s="256">
        <v>91.970873908182767</v>
      </c>
    </row>
    <row r="8303" spans="2:3" x14ac:dyDescent="0.25">
      <c r="B8303" s="257">
        <v>8240</v>
      </c>
      <c r="C8303" s="256">
        <v>126.97038452560624</v>
      </c>
    </row>
    <row r="8304" spans="2:3" x14ac:dyDescent="0.25">
      <c r="B8304" s="257">
        <v>8241</v>
      </c>
      <c r="C8304" s="256">
        <v>113.16649420169277</v>
      </c>
    </row>
    <row r="8305" spans="2:3" x14ac:dyDescent="0.25">
      <c r="B8305" s="257">
        <v>8242</v>
      </c>
      <c r="C8305" s="256">
        <v>109.44565700491277</v>
      </c>
    </row>
    <row r="8306" spans="2:3" x14ac:dyDescent="0.25">
      <c r="B8306" s="257">
        <v>8243</v>
      </c>
      <c r="C8306" s="256">
        <v>120.13977132314777</v>
      </c>
    </row>
    <row r="8307" spans="2:3" x14ac:dyDescent="0.25">
      <c r="B8307" s="257">
        <v>8244</v>
      </c>
      <c r="C8307" s="256">
        <v>36.568628471124669</v>
      </c>
    </row>
    <row r="8308" spans="2:3" x14ac:dyDescent="0.25">
      <c r="B8308" s="257">
        <v>8245</v>
      </c>
      <c r="C8308" s="256">
        <v>125.62292857566131</v>
      </c>
    </row>
    <row r="8309" spans="2:3" x14ac:dyDescent="0.25">
      <c r="B8309" s="257">
        <v>8246</v>
      </c>
      <c r="C8309" s="256">
        <v>120.06868391641154</v>
      </c>
    </row>
    <row r="8310" spans="2:3" x14ac:dyDescent="0.25">
      <c r="B8310" s="257">
        <v>8247</v>
      </c>
      <c r="C8310" s="256">
        <v>160.3120618005801</v>
      </c>
    </row>
    <row r="8311" spans="2:3" x14ac:dyDescent="0.25">
      <c r="B8311" s="257">
        <v>8248</v>
      </c>
      <c r="C8311" s="256">
        <v>113.30936213157703</v>
      </c>
    </row>
    <row r="8312" spans="2:3" x14ac:dyDescent="0.25">
      <c r="B8312" s="257">
        <v>8249</v>
      </c>
      <c r="C8312" s="256">
        <v>121.99239179401928</v>
      </c>
    </row>
    <row r="8313" spans="2:3" x14ac:dyDescent="0.25">
      <c r="B8313" s="257">
        <v>8250</v>
      </c>
      <c r="C8313" s="256">
        <v>158.88417767240003</v>
      </c>
    </row>
    <row r="8314" spans="2:3" x14ac:dyDescent="0.25">
      <c r="B8314" s="257">
        <v>8251</v>
      </c>
      <c r="C8314" s="256">
        <v>91.712685591192098</v>
      </c>
    </row>
    <row r="8315" spans="2:3" x14ac:dyDescent="0.25">
      <c r="B8315" s="257">
        <v>8252</v>
      </c>
      <c r="C8315" s="256">
        <v>90.90913136336421</v>
      </c>
    </row>
    <row r="8316" spans="2:3" x14ac:dyDescent="0.25">
      <c r="B8316" s="257">
        <v>8253</v>
      </c>
      <c r="C8316" s="256">
        <v>184.42348454148521</v>
      </c>
    </row>
    <row r="8317" spans="2:3" x14ac:dyDescent="0.25">
      <c r="B8317" s="257">
        <v>8254</v>
      </c>
      <c r="C8317" s="256">
        <v>166.03821568701369</v>
      </c>
    </row>
    <row r="8318" spans="2:3" x14ac:dyDescent="0.25">
      <c r="B8318" s="257">
        <v>8255</v>
      </c>
      <c r="C8318" s="256">
        <v>156.87359218176243</v>
      </c>
    </row>
    <row r="8319" spans="2:3" x14ac:dyDescent="0.25">
      <c r="B8319" s="257">
        <v>8256</v>
      </c>
      <c r="C8319" s="256">
        <v>91.197255194901601</v>
      </c>
    </row>
    <row r="8320" spans="2:3" x14ac:dyDescent="0.25">
      <c r="B8320" s="257">
        <v>8257</v>
      </c>
      <c r="C8320" s="256">
        <v>134.72443808541391</v>
      </c>
    </row>
    <row r="8321" spans="2:3" x14ac:dyDescent="0.25">
      <c r="B8321" s="257">
        <v>8258</v>
      </c>
      <c r="C8321" s="256">
        <v>157.1426126349713</v>
      </c>
    </row>
    <row r="8322" spans="2:3" x14ac:dyDescent="0.25">
      <c r="B8322" s="257">
        <v>8259</v>
      </c>
      <c r="C8322" s="256">
        <v>112.96269255844936</v>
      </c>
    </row>
    <row r="8323" spans="2:3" x14ac:dyDescent="0.25">
      <c r="B8323" s="257">
        <v>8260</v>
      </c>
      <c r="C8323" s="256">
        <v>136.96788676008993</v>
      </c>
    </row>
    <row r="8324" spans="2:3" x14ac:dyDescent="0.25">
      <c r="B8324" s="257">
        <v>8261</v>
      </c>
      <c r="C8324" s="256">
        <v>118.47670875751946</v>
      </c>
    </row>
    <row r="8325" spans="2:3" x14ac:dyDescent="0.25">
      <c r="B8325" s="257">
        <v>8262</v>
      </c>
      <c r="C8325" s="256">
        <v>125.95894568721188</v>
      </c>
    </row>
    <row r="8326" spans="2:3" x14ac:dyDescent="0.25">
      <c r="B8326" s="257">
        <v>8263</v>
      </c>
      <c r="C8326" s="256">
        <v>112.24542452451641</v>
      </c>
    </row>
    <row r="8327" spans="2:3" x14ac:dyDescent="0.25">
      <c r="B8327" s="257">
        <v>8264</v>
      </c>
      <c r="C8327" s="256">
        <v>110.89190968316517</v>
      </c>
    </row>
    <row r="8328" spans="2:3" x14ac:dyDescent="0.25">
      <c r="B8328" s="257">
        <v>8265</v>
      </c>
      <c r="C8328" s="256">
        <v>91.642452921788617</v>
      </c>
    </row>
    <row r="8329" spans="2:3" x14ac:dyDescent="0.25">
      <c r="B8329" s="257">
        <v>8266</v>
      </c>
      <c r="C8329" s="256">
        <v>170.64135805264948</v>
      </c>
    </row>
    <row r="8330" spans="2:3" x14ac:dyDescent="0.25">
      <c r="B8330" s="257">
        <v>8267</v>
      </c>
      <c r="C8330" s="256">
        <v>149.14766561112643</v>
      </c>
    </row>
    <row r="8331" spans="2:3" x14ac:dyDescent="0.25">
      <c r="B8331" s="257">
        <v>8268</v>
      </c>
      <c r="C8331" s="256">
        <v>74.635625283383078</v>
      </c>
    </row>
    <row r="8332" spans="2:3" x14ac:dyDescent="0.25">
      <c r="B8332" s="257">
        <v>8269</v>
      </c>
      <c r="C8332" s="256">
        <v>119.74936382793308</v>
      </c>
    </row>
    <row r="8333" spans="2:3" x14ac:dyDescent="0.25">
      <c r="B8333" s="257">
        <v>8270</v>
      </c>
      <c r="C8333" s="256">
        <v>114.45651770093602</v>
      </c>
    </row>
    <row r="8334" spans="2:3" x14ac:dyDescent="0.25">
      <c r="B8334" s="257">
        <v>8271</v>
      </c>
      <c r="C8334" s="256">
        <v>138.67713196560496</v>
      </c>
    </row>
    <row r="8335" spans="2:3" x14ac:dyDescent="0.25">
      <c r="B8335" s="257">
        <v>8272</v>
      </c>
      <c r="C8335" s="256">
        <v>155.38755539866088</v>
      </c>
    </row>
    <row r="8336" spans="2:3" x14ac:dyDescent="0.25">
      <c r="B8336" s="257">
        <v>8273</v>
      </c>
      <c r="C8336" s="256">
        <v>109.25175158265353</v>
      </c>
    </row>
    <row r="8337" spans="2:3" x14ac:dyDescent="0.25">
      <c r="B8337" s="257">
        <v>8274</v>
      </c>
      <c r="C8337" s="256">
        <v>102.40645356431526</v>
      </c>
    </row>
    <row r="8338" spans="2:3" x14ac:dyDescent="0.25">
      <c r="B8338" s="257">
        <v>8275</v>
      </c>
      <c r="C8338" s="256">
        <v>136.09497436405334</v>
      </c>
    </row>
    <row r="8339" spans="2:3" x14ac:dyDescent="0.25">
      <c r="B8339" s="257">
        <v>8276</v>
      </c>
      <c r="C8339" s="256">
        <v>110.81472097794858</v>
      </c>
    </row>
    <row r="8340" spans="2:3" x14ac:dyDescent="0.25">
      <c r="B8340" s="257">
        <v>8277</v>
      </c>
      <c r="C8340" s="256">
        <v>131.64518177212781</v>
      </c>
    </row>
    <row r="8341" spans="2:3" x14ac:dyDescent="0.25">
      <c r="B8341" s="257">
        <v>8278</v>
      </c>
      <c r="C8341" s="256">
        <v>99.933759778416601</v>
      </c>
    </row>
    <row r="8342" spans="2:3" x14ac:dyDescent="0.25">
      <c r="B8342" s="257">
        <v>8279</v>
      </c>
      <c r="C8342" s="256">
        <v>151.39201484220675</v>
      </c>
    </row>
    <row r="8343" spans="2:3" x14ac:dyDescent="0.25">
      <c r="B8343" s="257">
        <v>8280</v>
      </c>
      <c r="C8343" s="256">
        <v>115.3706002714498</v>
      </c>
    </row>
    <row r="8344" spans="2:3" x14ac:dyDescent="0.25">
      <c r="B8344" s="257">
        <v>8281</v>
      </c>
      <c r="C8344" s="256">
        <v>81.167963785551336</v>
      </c>
    </row>
    <row r="8345" spans="2:3" x14ac:dyDescent="0.25">
      <c r="B8345" s="257">
        <v>8282</v>
      </c>
      <c r="C8345" s="256">
        <v>86.226100534102116</v>
      </c>
    </row>
    <row r="8346" spans="2:3" x14ac:dyDescent="0.25">
      <c r="B8346" s="257">
        <v>8283</v>
      </c>
      <c r="C8346" s="256">
        <v>151.87940927943987</v>
      </c>
    </row>
    <row r="8347" spans="2:3" x14ac:dyDescent="0.25">
      <c r="B8347" s="257">
        <v>8284</v>
      </c>
      <c r="C8347" s="256">
        <v>129.15819238414232</v>
      </c>
    </row>
    <row r="8348" spans="2:3" x14ac:dyDescent="0.25">
      <c r="B8348" s="257">
        <v>8285</v>
      </c>
      <c r="C8348" s="256">
        <v>88.068218832952283</v>
      </c>
    </row>
    <row r="8349" spans="2:3" x14ac:dyDescent="0.25">
      <c r="B8349" s="257">
        <v>8286</v>
      </c>
      <c r="C8349" s="256">
        <v>143.14774350268561</v>
      </c>
    </row>
    <row r="8350" spans="2:3" x14ac:dyDescent="0.25">
      <c r="B8350" s="257">
        <v>8287</v>
      </c>
      <c r="C8350" s="256">
        <v>97.855218877641704</v>
      </c>
    </row>
    <row r="8351" spans="2:3" x14ac:dyDescent="0.25">
      <c r="B8351" s="257">
        <v>8288</v>
      </c>
      <c r="C8351" s="256">
        <v>157.7463983751567</v>
      </c>
    </row>
    <row r="8352" spans="2:3" x14ac:dyDescent="0.25">
      <c r="B8352" s="257">
        <v>8289</v>
      </c>
      <c r="C8352" s="256">
        <v>104.73261577990922</v>
      </c>
    </row>
    <row r="8353" spans="2:3" x14ac:dyDescent="0.25">
      <c r="B8353" s="257">
        <v>8290</v>
      </c>
      <c r="C8353" s="256">
        <v>128.53253837297152</v>
      </c>
    </row>
    <row r="8354" spans="2:3" x14ac:dyDescent="0.25">
      <c r="B8354" s="257">
        <v>8291</v>
      </c>
      <c r="C8354" s="256">
        <v>161.36859013138326</v>
      </c>
    </row>
    <row r="8355" spans="2:3" x14ac:dyDescent="0.25">
      <c r="B8355" s="257">
        <v>8292</v>
      </c>
      <c r="C8355" s="256">
        <v>71.455568991768558</v>
      </c>
    </row>
    <row r="8356" spans="2:3" x14ac:dyDescent="0.25">
      <c r="B8356" s="257">
        <v>8293</v>
      </c>
      <c r="C8356" s="256">
        <v>125.9823426059787</v>
      </c>
    </row>
    <row r="8357" spans="2:3" x14ac:dyDescent="0.25">
      <c r="B8357" s="257">
        <v>8294</v>
      </c>
      <c r="C8357" s="256">
        <v>131.25600588027467</v>
      </c>
    </row>
    <row r="8358" spans="2:3" x14ac:dyDescent="0.25">
      <c r="B8358" s="257">
        <v>8295</v>
      </c>
      <c r="C8358" s="256">
        <v>101.22945190270431</v>
      </c>
    </row>
    <row r="8359" spans="2:3" x14ac:dyDescent="0.25">
      <c r="B8359" s="257">
        <v>8296</v>
      </c>
      <c r="C8359" s="256">
        <v>109.08982161687209</v>
      </c>
    </row>
    <row r="8360" spans="2:3" x14ac:dyDescent="0.25">
      <c r="B8360" s="257">
        <v>8297</v>
      </c>
      <c r="C8360" s="256">
        <v>67.311804729508609</v>
      </c>
    </row>
    <row r="8361" spans="2:3" x14ac:dyDescent="0.25">
      <c r="B8361" s="257">
        <v>8298</v>
      </c>
      <c r="C8361" s="256">
        <v>140.70837376594957</v>
      </c>
    </row>
    <row r="8362" spans="2:3" x14ac:dyDescent="0.25">
      <c r="B8362" s="257">
        <v>8299</v>
      </c>
      <c r="C8362" s="256">
        <v>129.60454576455896</v>
      </c>
    </row>
    <row r="8363" spans="2:3" x14ac:dyDescent="0.25">
      <c r="B8363" s="257">
        <v>8300</v>
      </c>
      <c r="C8363" s="256">
        <v>179.03632094254624</v>
      </c>
    </row>
    <row r="8364" spans="2:3" x14ac:dyDescent="0.25">
      <c r="B8364" s="257">
        <v>8301</v>
      </c>
      <c r="C8364" s="256">
        <v>172.80620907416903</v>
      </c>
    </row>
    <row r="8365" spans="2:3" x14ac:dyDescent="0.25">
      <c r="B8365" s="257">
        <v>8302</v>
      </c>
      <c r="C8365" s="256">
        <v>98.224407121014039</v>
      </c>
    </row>
    <row r="8366" spans="2:3" x14ac:dyDescent="0.25">
      <c r="B8366" s="257">
        <v>8303</v>
      </c>
      <c r="C8366" s="256">
        <v>127.35671941233758</v>
      </c>
    </row>
    <row r="8367" spans="2:3" x14ac:dyDescent="0.25">
      <c r="B8367" s="257">
        <v>8304</v>
      </c>
      <c r="C8367" s="256">
        <v>146.22020154769743</v>
      </c>
    </row>
    <row r="8368" spans="2:3" x14ac:dyDescent="0.25">
      <c r="B8368" s="257">
        <v>8305</v>
      </c>
      <c r="C8368" s="256">
        <v>128.77582759562185</v>
      </c>
    </row>
    <row r="8369" spans="2:3" x14ac:dyDescent="0.25">
      <c r="B8369" s="257">
        <v>8306</v>
      </c>
      <c r="C8369" s="256">
        <v>99.997404833428604</v>
      </c>
    </row>
    <row r="8370" spans="2:3" x14ac:dyDescent="0.25">
      <c r="B8370" s="257">
        <v>8307</v>
      </c>
      <c r="C8370" s="256">
        <v>117.95772114364817</v>
      </c>
    </row>
    <row r="8371" spans="2:3" x14ac:dyDescent="0.25">
      <c r="B8371" s="257">
        <v>8308</v>
      </c>
      <c r="C8371" s="256">
        <v>83.198871304564335</v>
      </c>
    </row>
    <row r="8372" spans="2:3" x14ac:dyDescent="0.25">
      <c r="B8372" s="257">
        <v>8309</v>
      </c>
      <c r="C8372" s="256">
        <v>94.126806599603384</v>
      </c>
    </row>
    <row r="8373" spans="2:3" x14ac:dyDescent="0.25">
      <c r="B8373" s="257">
        <v>8310</v>
      </c>
      <c r="C8373" s="256">
        <v>98.876160105588667</v>
      </c>
    </row>
    <row r="8374" spans="2:3" x14ac:dyDescent="0.25">
      <c r="B8374" s="257">
        <v>8311</v>
      </c>
      <c r="C8374" s="256">
        <v>111.26281480713897</v>
      </c>
    </row>
    <row r="8375" spans="2:3" x14ac:dyDescent="0.25">
      <c r="B8375" s="257">
        <v>8312</v>
      </c>
      <c r="C8375" s="256">
        <v>113.46047348366673</v>
      </c>
    </row>
    <row r="8376" spans="2:3" x14ac:dyDescent="0.25">
      <c r="B8376" s="257">
        <v>8313</v>
      </c>
      <c r="C8376" s="256">
        <v>105.27028024985643</v>
      </c>
    </row>
    <row r="8377" spans="2:3" x14ac:dyDescent="0.25">
      <c r="B8377" s="257">
        <v>8314</v>
      </c>
      <c r="C8377" s="256">
        <v>145.89574693486583</v>
      </c>
    </row>
    <row r="8378" spans="2:3" x14ac:dyDescent="0.25">
      <c r="B8378" s="257">
        <v>8315</v>
      </c>
      <c r="C8378" s="256">
        <v>141.48478522321312</v>
      </c>
    </row>
    <row r="8379" spans="2:3" x14ac:dyDescent="0.25">
      <c r="B8379" s="257">
        <v>8316</v>
      </c>
      <c r="C8379" s="256">
        <v>143.58355869279546</v>
      </c>
    </row>
    <row r="8380" spans="2:3" x14ac:dyDescent="0.25">
      <c r="B8380" s="257">
        <v>8317</v>
      </c>
      <c r="C8380" s="256">
        <v>110.93894567459725</v>
      </c>
    </row>
    <row r="8381" spans="2:3" x14ac:dyDescent="0.25">
      <c r="B8381" s="257">
        <v>8318</v>
      </c>
      <c r="C8381" s="256">
        <v>107.22372909090134</v>
      </c>
    </row>
    <row r="8382" spans="2:3" x14ac:dyDescent="0.25">
      <c r="B8382" s="257">
        <v>8319</v>
      </c>
      <c r="C8382" s="256">
        <v>71.744277357255029</v>
      </c>
    </row>
    <row r="8383" spans="2:3" x14ac:dyDescent="0.25">
      <c r="B8383" s="257">
        <v>8320</v>
      </c>
      <c r="C8383" s="256">
        <v>135.16080627597827</v>
      </c>
    </row>
    <row r="8384" spans="2:3" x14ac:dyDescent="0.25">
      <c r="B8384" s="257">
        <v>8321</v>
      </c>
      <c r="C8384" s="256">
        <v>123.9492684635692</v>
      </c>
    </row>
    <row r="8385" spans="2:3" x14ac:dyDescent="0.25">
      <c r="B8385" s="257">
        <v>8322</v>
      </c>
      <c r="C8385" s="256">
        <v>125.43791215114702</v>
      </c>
    </row>
    <row r="8386" spans="2:3" x14ac:dyDescent="0.25">
      <c r="B8386" s="257">
        <v>8323</v>
      </c>
      <c r="C8386" s="256">
        <v>90.137994699577419</v>
      </c>
    </row>
    <row r="8387" spans="2:3" x14ac:dyDescent="0.25">
      <c r="B8387" s="257">
        <v>8324</v>
      </c>
      <c r="C8387" s="256">
        <v>115.32947204320664</v>
      </c>
    </row>
    <row r="8388" spans="2:3" x14ac:dyDescent="0.25">
      <c r="B8388" s="257">
        <v>8325</v>
      </c>
      <c r="C8388" s="256">
        <v>136.20935280020572</v>
      </c>
    </row>
    <row r="8389" spans="2:3" x14ac:dyDescent="0.25">
      <c r="B8389" s="257">
        <v>8326</v>
      </c>
      <c r="C8389" s="256">
        <v>115.48604971896073</v>
      </c>
    </row>
    <row r="8390" spans="2:3" x14ac:dyDescent="0.25">
      <c r="B8390" s="257">
        <v>8327</v>
      </c>
      <c r="C8390" s="256">
        <v>104.05528478298523</v>
      </c>
    </row>
    <row r="8391" spans="2:3" x14ac:dyDescent="0.25">
      <c r="B8391" s="257">
        <v>8328</v>
      </c>
      <c r="C8391" s="256">
        <v>87.838106706032136</v>
      </c>
    </row>
    <row r="8392" spans="2:3" x14ac:dyDescent="0.25">
      <c r="B8392" s="257">
        <v>8329</v>
      </c>
      <c r="C8392" s="256">
        <v>166.19707674613741</v>
      </c>
    </row>
    <row r="8393" spans="2:3" x14ac:dyDescent="0.25">
      <c r="B8393" s="257">
        <v>8330</v>
      </c>
      <c r="C8393" s="256">
        <v>118.55355393379151</v>
      </c>
    </row>
    <row r="8394" spans="2:3" x14ac:dyDescent="0.25">
      <c r="B8394" s="257">
        <v>8331</v>
      </c>
      <c r="C8394" s="256">
        <v>158.52414005504838</v>
      </c>
    </row>
    <row r="8395" spans="2:3" x14ac:dyDescent="0.25">
      <c r="B8395" s="257">
        <v>8332</v>
      </c>
      <c r="C8395" s="256">
        <v>129.64768101870234</v>
      </c>
    </row>
    <row r="8396" spans="2:3" x14ac:dyDescent="0.25">
      <c r="B8396" s="257">
        <v>8333</v>
      </c>
      <c r="C8396" s="256">
        <v>135.4581818556174</v>
      </c>
    </row>
    <row r="8397" spans="2:3" x14ac:dyDescent="0.25">
      <c r="B8397" s="257">
        <v>8334</v>
      </c>
      <c r="C8397" s="256">
        <v>123.61413015535972</v>
      </c>
    </row>
    <row r="8398" spans="2:3" x14ac:dyDescent="0.25">
      <c r="B8398" s="257">
        <v>8335</v>
      </c>
      <c r="C8398" s="256">
        <v>126.99128452394632</v>
      </c>
    </row>
    <row r="8399" spans="2:3" x14ac:dyDescent="0.25">
      <c r="B8399" s="257">
        <v>8336</v>
      </c>
      <c r="C8399" s="256">
        <v>145.7364493379483</v>
      </c>
    </row>
    <row r="8400" spans="2:3" x14ac:dyDescent="0.25">
      <c r="B8400" s="257">
        <v>8337</v>
      </c>
      <c r="C8400" s="256">
        <v>114.9451931071398</v>
      </c>
    </row>
    <row r="8401" spans="2:3" x14ac:dyDescent="0.25">
      <c r="B8401" s="257">
        <v>8338</v>
      </c>
      <c r="C8401" s="256">
        <v>122.21875554068413</v>
      </c>
    </row>
    <row r="8402" spans="2:3" x14ac:dyDescent="0.25">
      <c r="B8402" s="257">
        <v>8339</v>
      </c>
      <c r="C8402" s="256">
        <v>89.476724204936005</v>
      </c>
    </row>
    <row r="8403" spans="2:3" x14ac:dyDescent="0.25">
      <c r="B8403" s="257">
        <v>8340</v>
      </c>
      <c r="C8403" s="256">
        <v>160.73571209472451</v>
      </c>
    </row>
    <row r="8404" spans="2:3" x14ac:dyDescent="0.25">
      <c r="B8404" s="257">
        <v>8341</v>
      </c>
      <c r="C8404" s="256">
        <v>149.04012269162752</v>
      </c>
    </row>
    <row r="8405" spans="2:3" x14ac:dyDescent="0.25">
      <c r="B8405" s="257">
        <v>8342</v>
      </c>
      <c r="C8405" s="256">
        <v>121.55444350048217</v>
      </c>
    </row>
    <row r="8406" spans="2:3" x14ac:dyDescent="0.25">
      <c r="B8406" s="257">
        <v>8343</v>
      </c>
      <c r="C8406" s="256">
        <v>127.0659451451951</v>
      </c>
    </row>
    <row r="8407" spans="2:3" x14ac:dyDescent="0.25">
      <c r="B8407" s="257">
        <v>8344</v>
      </c>
      <c r="C8407" s="256">
        <v>162.98782081141553</v>
      </c>
    </row>
    <row r="8408" spans="2:3" x14ac:dyDescent="0.25">
      <c r="B8408" s="257">
        <v>8345</v>
      </c>
      <c r="C8408" s="256">
        <v>100.89234086675391</v>
      </c>
    </row>
    <row r="8409" spans="2:3" x14ac:dyDescent="0.25">
      <c r="B8409" s="257">
        <v>8346</v>
      </c>
      <c r="C8409" s="256">
        <v>129.80986200400554</v>
      </c>
    </row>
    <row r="8410" spans="2:3" x14ac:dyDescent="0.25">
      <c r="B8410" s="257">
        <v>8347</v>
      </c>
      <c r="C8410" s="256">
        <v>173.36441954279081</v>
      </c>
    </row>
    <row r="8411" spans="2:3" x14ac:dyDescent="0.25">
      <c r="B8411" s="257">
        <v>8348</v>
      </c>
      <c r="C8411" s="256">
        <v>163.69659037375084</v>
      </c>
    </row>
    <row r="8412" spans="2:3" x14ac:dyDescent="0.25">
      <c r="B8412" s="257">
        <v>8349</v>
      </c>
      <c r="C8412" s="256">
        <v>72.739359374284874</v>
      </c>
    </row>
    <row r="8413" spans="2:3" x14ac:dyDescent="0.25">
      <c r="B8413" s="257">
        <v>8350</v>
      </c>
      <c r="C8413" s="256">
        <v>123.28446227994968</v>
      </c>
    </row>
    <row r="8414" spans="2:3" x14ac:dyDescent="0.25">
      <c r="B8414" s="257">
        <v>8351</v>
      </c>
      <c r="C8414" s="256">
        <v>106.30986171004912</v>
      </c>
    </row>
    <row r="8415" spans="2:3" x14ac:dyDescent="0.25">
      <c r="B8415" s="257">
        <v>8352</v>
      </c>
      <c r="C8415" s="256">
        <v>112.9258037820909</v>
      </c>
    </row>
    <row r="8416" spans="2:3" x14ac:dyDescent="0.25">
      <c r="B8416" s="257">
        <v>8353</v>
      </c>
      <c r="C8416" s="256">
        <v>141.1890078014483</v>
      </c>
    </row>
    <row r="8417" spans="2:3" x14ac:dyDescent="0.25">
      <c r="B8417" s="257">
        <v>8354</v>
      </c>
      <c r="C8417" s="256">
        <v>81.154076470275825</v>
      </c>
    </row>
    <row r="8418" spans="2:3" x14ac:dyDescent="0.25">
      <c r="B8418" s="257">
        <v>8355</v>
      </c>
      <c r="C8418" s="256">
        <v>82.113279738047055</v>
      </c>
    </row>
    <row r="8419" spans="2:3" x14ac:dyDescent="0.25">
      <c r="B8419" s="257">
        <v>8356</v>
      </c>
      <c r="C8419" s="256">
        <v>126.47597540161597</v>
      </c>
    </row>
    <row r="8420" spans="2:3" x14ac:dyDescent="0.25">
      <c r="B8420" s="257">
        <v>8357</v>
      </c>
      <c r="C8420" s="256">
        <v>136.66750848208216</v>
      </c>
    </row>
    <row r="8421" spans="2:3" x14ac:dyDescent="0.25">
      <c r="B8421" s="257">
        <v>8358</v>
      </c>
      <c r="C8421" s="256">
        <v>104.82252202881516</v>
      </c>
    </row>
    <row r="8422" spans="2:3" x14ac:dyDescent="0.25">
      <c r="B8422" s="257">
        <v>8359</v>
      </c>
      <c r="C8422" s="256">
        <v>99.449683807267633</v>
      </c>
    </row>
    <row r="8423" spans="2:3" x14ac:dyDescent="0.25">
      <c r="B8423" s="257">
        <v>8360</v>
      </c>
      <c r="C8423" s="256">
        <v>70.205689461752826</v>
      </c>
    </row>
    <row r="8424" spans="2:3" x14ac:dyDescent="0.25">
      <c r="B8424" s="257">
        <v>8361</v>
      </c>
      <c r="C8424" s="256">
        <v>140.35591643312412</v>
      </c>
    </row>
    <row r="8425" spans="2:3" x14ac:dyDescent="0.25">
      <c r="B8425" s="257">
        <v>8362</v>
      </c>
      <c r="C8425" s="256">
        <v>113.40631691982409</v>
      </c>
    </row>
    <row r="8426" spans="2:3" x14ac:dyDescent="0.25">
      <c r="B8426" s="257">
        <v>8363</v>
      </c>
      <c r="C8426" s="256">
        <v>102.79809380464218</v>
      </c>
    </row>
    <row r="8427" spans="2:3" x14ac:dyDescent="0.25">
      <c r="B8427" s="257">
        <v>8364</v>
      </c>
      <c r="C8427" s="256">
        <v>69.50449217924394</v>
      </c>
    </row>
    <row r="8428" spans="2:3" x14ac:dyDescent="0.25">
      <c r="B8428" s="257">
        <v>8365</v>
      </c>
      <c r="C8428" s="256">
        <v>127.7670479536151</v>
      </c>
    </row>
    <row r="8429" spans="2:3" x14ac:dyDescent="0.25">
      <c r="B8429" s="257">
        <v>8366</v>
      </c>
      <c r="C8429" s="256">
        <v>127.8832504141963</v>
      </c>
    </row>
    <row r="8430" spans="2:3" x14ac:dyDescent="0.25">
      <c r="B8430" s="257">
        <v>8367</v>
      </c>
      <c r="C8430" s="256">
        <v>85.799996943666031</v>
      </c>
    </row>
    <row r="8431" spans="2:3" x14ac:dyDescent="0.25">
      <c r="B8431" s="257">
        <v>8368</v>
      </c>
      <c r="C8431" s="256">
        <v>117.25285686457644</v>
      </c>
    </row>
    <row r="8432" spans="2:3" x14ac:dyDescent="0.25">
      <c r="B8432" s="257">
        <v>8369</v>
      </c>
      <c r="C8432" s="256">
        <v>94.87451657961735</v>
      </c>
    </row>
    <row r="8433" spans="2:3" x14ac:dyDescent="0.25">
      <c r="B8433" s="257">
        <v>8370</v>
      </c>
      <c r="C8433" s="256">
        <v>104.26033998821396</v>
      </c>
    </row>
    <row r="8434" spans="2:3" x14ac:dyDescent="0.25">
      <c r="B8434" s="257">
        <v>8371</v>
      </c>
      <c r="C8434" s="256">
        <v>135.15209926382127</v>
      </c>
    </row>
    <row r="8435" spans="2:3" x14ac:dyDescent="0.25">
      <c r="B8435" s="257">
        <v>8372</v>
      </c>
      <c r="C8435" s="256">
        <v>108.63893418898624</v>
      </c>
    </row>
    <row r="8436" spans="2:3" x14ac:dyDescent="0.25">
      <c r="B8436" s="257">
        <v>8373</v>
      </c>
      <c r="C8436" s="256">
        <v>143.90684996699272</v>
      </c>
    </row>
    <row r="8437" spans="2:3" x14ac:dyDescent="0.25">
      <c r="B8437" s="257">
        <v>8374</v>
      </c>
      <c r="C8437" s="256">
        <v>59.423254648025292</v>
      </c>
    </row>
    <row r="8438" spans="2:3" x14ac:dyDescent="0.25">
      <c r="B8438" s="257">
        <v>8375</v>
      </c>
      <c r="C8438" s="256">
        <v>102.23047017112003</v>
      </c>
    </row>
    <row r="8439" spans="2:3" x14ac:dyDescent="0.25">
      <c r="B8439" s="257">
        <v>8376</v>
      </c>
      <c r="C8439" s="256">
        <v>102.20378378655242</v>
      </c>
    </row>
    <row r="8440" spans="2:3" x14ac:dyDescent="0.25">
      <c r="B8440" s="257">
        <v>8377</v>
      </c>
      <c r="C8440" s="256">
        <v>153.58572295948926</v>
      </c>
    </row>
    <row r="8441" spans="2:3" x14ac:dyDescent="0.25">
      <c r="B8441" s="257">
        <v>8378</v>
      </c>
      <c r="C8441" s="256">
        <v>118.24993842693723</v>
      </c>
    </row>
    <row r="8442" spans="2:3" x14ac:dyDescent="0.25">
      <c r="B8442" s="257">
        <v>8379</v>
      </c>
      <c r="C8442" s="256">
        <v>161.56485271558839</v>
      </c>
    </row>
    <row r="8443" spans="2:3" x14ac:dyDescent="0.25">
      <c r="B8443" s="257">
        <v>8380</v>
      </c>
      <c r="C8443" s="256">
        <v>94.14536755951903</v>
      </c>
    </row>
    <row r="8444" spans="2:3" x14ac:dyDescent="0.25">
      <c r="B8444" s="257">
        <v>8381</v>
      </c>
      <c r="C8444" s="256">
        <v>116.05187802081551</v>
      </c>
    </row>
    <row r="8445" spans="2:3" x14ac:dyDescent="0.25">
      <c r="B8445" s="257">
        <v>8382</v>
      </c>
      <c r="C8445" s="256">
        <v>110.54625108724436</v>
      </c>
    </row>
    <row r="8446" spans="2:3" x14ac:dyDescent="0.25">
      <c r="B8446" s="257">
        <v>8383</v>
      </c>
      <c r="C8446" s="256">
        <v>164.34897106123742</v>
      </c>
    </row>
    <row r="8447" spans="2:3" x14ac:dyDescent="0.25">
      <c r="B8447" s="257">
        <v>8384</v>
      </c>
      <c r="C8447" s="256">
        <v>125.64584888157692</v>
      </c>
    </row>
    <row r="8448" spans="2:3" x14ac:dyDescent="0.25">
      <c r="B8448" s="257">
        <v>8385</v>
      </c>
      <c r="C8448" s="256">
        <v>111.32224357840151</v>
      </c>
    </row>
    <row r="8449" spans="2:3" x14ac:dyDescent="0.25">
      <c r="B8449" s="257">
        <v>8386</v>
      </c>
      <c r="C8449" s="256">
        <v>147.98255770740533</v>
      </c>
    </row>
    <row r="8450" spans="2:3" x14ac:dyDescent="0.25">
      <c r="B8450" s="257">
        <v>8387</v>
      </c>
      <c r="C8450" s="256">
        <v>116.89412220278436</v>
      </c>
    </row>
    <row r="8451" spans="2:3" x14ac:dyDescent="0.25">
      <c r="B8451" s="257">
        <v>8388</v>
      </c>
      <c r="C8451" s="256">
        <v>105.657327709746</v>
      </c>
    </row>
    <row r="8452" spans="2:3" x14ac:dyDescent="0.25">
      <c r="B8452" s="257">
        <v>8389</v>
      </c>
      <c r="C8452" s="256">
        <v>128.93325735115258</v>
      </c>
    </row>
    <row r="8453" spans="2:3" x14ac:dyDescent="0.25">
      <c r="B8453" s="257">
        <v>8390</v>
      </c>
      <c r="C8453" s="256">
        <v>140.42865370080236</v>
      </c>
    </row>
    <row r="8454" spans="2:3" x14ac:dyDescent="0.25">
      <c r="B8454" s="257">
        <v>8391</v>
      </c>
      <c r="C8454" s="256">
        <v>126.83801102248491</v>
      </c>
    </row>
    <row r="8455" spans="2:3" x14ac:dyDescent="0.25">
      <c r="B8455" s="257">
        <v>8392</v>
      </c>
      <c r="C8455" s="256">
        <v>129.88137158265931</v>
      </c>
    </row>
    <row r="8456" spans="2:3" x14ac:dyDescent="0.25">
      <c r="B8456" s="257">
        <v>8393</v>
      </c>
      <c r="C8456" s="256">
        <v>127.25226008029009</v>
      </c>
    </row>
    <row r="8457" spans="2:3" x14ac:dyDescent="0.25">
      <c r="B8457" s="257">
        <v>8394</v>
      </c>
      <c r="C8457" s="256">
        <v>129.54667124541626</v>
      </c>
    </row>
    <row r="8458" spans="2:3" x14ac:dyDescent="0.25">
      <c r="B8458" s="257">
        <v>8395</v>
      </c>
      <c r="C8458" s="256">
        <v>118.38651119672856</v>
      </c>
    </row>
    <row r="8459" spans="2:3" x14ac:dyDescent="0.25">
      <c r="B8459" s="257">
        <v>8396</v>
      </c>
      <c r="C8459" s="256">
        <v>90.095581026582167</v>
      </c>
    </row>
    <row r="8460" spans="2:3" x14ac:dyDescent="0.25">
      <c r="B8460" s="257">
        <v>8397</v>
      </c>
      <c r="C8460" s="256">
        <v>144.85826911931181</v>
      </c>
    </row>
    <row r="8461" spans="2:3" x14ac:dyDescent="0.25">
      <c r="B8461" s="257">
        <v>8398</v>
      </c>
      <c r="C8461" s="256">
        <v>99.192405127556711</v>
      </c>
    </row>
    <row r="8462" spans="2:3" x14ac:dyDescent="0.25">
      <c r="B8462" s="257">
        <v>8399</v>
      </c>
      <c r="C8462" s="256">
        <v>145.24300487979414</v>
      </c>
    </row>
    <row r="8463" spans="2:3" x14ac:dyDescent="0.25">
      <c r="B8463" s="257">
        <v>8400</v>
      </c>
      <c r="C8463" s="256">
        <v>109.44387928343201</v>
      </c>
    </row>
    <row r="8464" spans="2:3" x14ac:dyDescent="0.25">
      <c r="B8464" s="257">
        <v>8401</v>
      </c>
      <c r="C8464" s="256">
        <v>149.23744998246787</v>
      </c>
    </row>
    <row r="8465" spans="2:3" x14ac:dyDescent="0.25">
      <c r="B8465" s="257">
        <v>8402</v>
      </c>
      <c r="C8465" s="256">
        <v>100.19772769960697</v>
      </c>
    </row>
    <row r="8466" spans="2:3" x14ac:dyDescent="0.25">
      <c r="B8466" s="257">
        <v>8403</v>
      </c>
      <c r="C8466" s="256">
        <v>123.02458906879997</v>
      </c>
    </row>
    <row r="8467" spans="2:3" x14ac:dyDescent="0.25">
      <c r="B8467" s="257">
        <v>8404</v>
      </c>
      <c r="C8467" s="256">
        <v>115.03611849388382</v>
      </c>
    </row>
    <row r="8468" spans="2:3" x14ac:dyDescent="0.25">
      <c r="B8468" s="257">
        <v>8405</v>
      </c>
      <c r="C8468" s="256">
        <v>128.52498691431967</v>
      </c>
    </row>
    <row r="8469" spans="2:3" x14ac:dyDescent="0.25">
      <c r="B8469" s="257">
        <v>8406</v>
      </c>
      <c r="C8469" s="256">
        <v>132.0137960610449</v>
      </c>
    </row>
    <row r="8470" spans="2:3" x14ac:dyDescent="0.25">
      <c r="B8470" s="257">
        <v>8407</v>
      </c>
      <c r="C8470" s="256">
        <v>118.85050498906266</v>
      </c>
    </row>
    <row r="8471" spans="2:3" x14ac:dyDescent="0.25">
      <c r="B8471" s="257">
        <v>8408</v>
      </c>
      <c r="C8471" s="256">
        <v>105.87770176968515</v>
      </c>
    </row>
    <row r="8472" spans="2:3" x14ac:dyDescent="0.25">
      <c r="B8472" s="257">
        <v>8409</v>
      </c>
      <c r="C8472" s="256">
        <v>150.71849849376829</v>
      </c>
    </row>
    <row r="8473" spans="2:3" x14ac:dyDescent="0.25">
      <c r="B8473" s="257">
        <v>8410</v>
      </c>
      <c r="C8473" s="256">
        <v>43.756745383283956</v>
      </c>
    </row>
    <row r="8474" spans="2:3" x14ac:dyDescent="0.25">
      <c r="B8474" s="257">
        <v>8411</v>
      </c>
      <c r="C8474" s="256">
        <v>171.74206668779141</v>
      </c>
    </row>
    <row r="8475" spans="2:3" x14ac:dyDescent="0.25">
      <c r="B8475" s="257">
        <v>8412</v>
      </c>
      <c r="C8475" s="256">
        <v>155.71068842551503</v>
      </c>
    </row>
    <row r="8476" spans="2:3" x14ac:dyDescent="0.25">
      <c r="B8476" s="257">
        <v>8413</v>
      </c>
      <c r="C8476" s="256">
        <v>148.53290696251827</v>
      </c>
    </row>
    <row r="8477" spans="2:3" x14ac:dyDescent="0.25">
      <c r="B8477" s="257">
        <v>8414</v>
      </c>
      <c r="C8477" s="256">
        <v>141.28067156618272</v>
      </c>
    </row>
    <row r="8478" spans="2:3" x14ac:dyDescent="0.25">
      <c r="B8478" s="257">
        <v>8415</v>
      </c>
      <c r="C8478" s="256">
        <v>143.03059565252931</v>
      </c>
    </row>
    <row r="8479" spans="2:3" x14ac:dyDescent="0.25">
      <c r="B8479" s="257">
        <v>8416</v>
      </c>
      <c r="C8479" s="256">
        <v>88.805737712365342</v>
      </c>
    </row>
    <row r="8480" spans="2:3" x14ac:dyDescent="0.25">
      <c r="B8480" s="257">
        <v>8417</v>
      </c>
      <c r="C8480" s="256">
        <v>143.56330031618049</v>
      </c>
    </row>
    <row r="8481" spans="2:3" x14ac:dyDescent="0.25">
      <c r="B8481" s="257">
        <v>8418</v>
      </c>
      <c r="C8481" s="256">
        <v>160.79269060270889</v>
      </c>
    </row>
    <row r="8482" spans="2:3" x14ac:dyDescent="0.25">
      <c r="B8482" s="257">
        <v>8419</v>
      </c>
      <c r="C8482" s="256">
        <v>111.56284962856905</v>
      </c>
    </row>
    <row r="8483" spans="2:3" x14ac:dyDescent="0.25">
      <c r="B8483" s="257">
        <v>8420</v>
      </c>
      <c r="C8483" s="256">
        <v>82.583501345186974</v>
      </c>
    </row>
    <row r="8484" spans="2:3" x14ac:dyDescent="0.25">
      <c r="B8484" s="257">
        <v>8421</v>
      </c>
      <c r="C8484" s="256">
        <v>99.213594349702205</v>
      </c>
    </row>
    <row r="8485" spans="2:3" x14ac:dyDescent="0.25">
      <c r="B8485" s="257">
        <v>8422</v>
      </c>
      <c r="C8485" s="256">
        <v>95.173479431764463</v>
      </c>
    </row>
    <row r="8486" spans="2:3" x14ac:dyDescent="0.25">
      <c r="B8486" s="257">
        <v>8423</v>
      </c>
      <c r="C8486" s="256">
        <v>123.45643793389422</v>
      </c>
    </row>
    <row r="8487" spans="2:3" x14ac:dyDescent="0.25">
      <c r="B8487" s="257">
        <v>8424</v>
      </c>
      <c r="C8487" s="256">
        <v>49.494086322704192</v>
      </c>
    </row>
    <row r="8488" spans="2:3" x14ac:dyDescent="0.25">
      <c r="B8488" s="257">
        <v>8425</v>
      </c>
      <c r="C8488" s="256">
        <v>122.45287296479376</v>
      </c>
    </row>
    <row r="8489" spans="2:3" x14ac:dyDescent="0.25">
      <c r="B8489" s="257">
        <v>8426</v>
      </c>
      <c r="C8489" s="256">
        <v>92.471626345766168</v>
      </c>
    </row>
    <row r="8490" spans="2:3" x14ac:dyDescent="0.25">
      <c r="B8490" s="257">
        <v>8427</v>
      </c>
      <c r="C8490" s="256">
        <v>165.14314959681042</v>
      </c>
    </row>
    <row r="8491" spans="2:3" x14ac:dyDescent="0.25">
      <c r="B8491" s="257">
        <v>8428</v>
      </c>
      <c r="C8491" s="256">
        <v>118.08127647828576</v>
      </c>
    </row>
    <row r="8492" spans="2:3" x14ac:dyDescent="0.25">
      <c r="B8492" s="257">
        <v>8429</v>
      </c>
      <c r="C8492" s="256">
        <v>94.917367383747163</v>
      </c>
    </row>
    <row r="8493" spans="2:3" x14ac:dyDescent="0.25">
      <c r="B8493" s="257">
        <v>8430</v>
      </c>
      <c r="C8493" s="256">
        <v>108.58482062507278</v>
      </c>
    </row>
    <row r="8494" spans="2:3" x14ac:dyDescent="0.25">
      <c r="B8494" s="257">
        <v>8431</v>
      </c>
      <c r="C8494" s="256">
        <v>99.111665438874752</v>
      </c>
    </row>
    <row r="8495" spans="2:3" x14ac:dyDescent="0.25">
      <c r="B8495" s="257">
        <v>8432</v>
      </c>
      <c r="C8495" s="256">
        <v>118.77353401447286</v>
      </c>
    </row>
    <row r="8496" spans="2:3" x14ac:dyDescent="0.25">
      <c r="B8496" s="257">
        <v>8433</v>
      </c>
      <c r="C8496" s="256">
        <v>153.33786003646722</v>
      </c>
    </row>
    <row r="8497" spans="2:3" x14ac:dyDescent="0.25">
      <c r="B8497" s="257">
        <v>8434</v>
      </c>
      <c r="C8497" s="256">
        <v>113.44012390766459</v>
      </c>
    </row>
    <row r="8498" spans="2:3" x14ac:dyDescent="0.25">
      <c r="B8498" s="257">
        <v>8435</v>
      </c>
      <c r="C8498" s="256">
        <v>75.050676736810033</v>
      </c>
    </row>
    <row r="8499" spans="2:3" x14ac:dyDescent="0.25">
      <c r="B8499" s="257">
        <v>8436</v>
      </c>
      <c r="C8499" s="256">
        <v>118.4714453103678</v>
      </c>
    </row>
    <row r="8500" spans="2:3" x14ac:dyDescent="0.25">
      <c r="B8500" s="257">
        <v>8437</v>
      </c>
      <c r="C8500" s="256">
        <v>136.45233886836189</v>
      </c>
    </row>
    <row r="8501" spans="2:3" x14ac:dyDescent="0.25">
      <c r="B8501" s="257">
        <v>8438</v>
      </c>
      <c r="C8501" s="256">
        <v>72.792859574349563</v>
      </c>
    </row>
    <row r="8502" spans="2:3" x14ac:dyDescent="0.25">
      <c r="B8502" s="257">
        <v>8439</v>
      </c>
      <c r="C8502" s="256">
        <v>106.64221797772672</v>
      </c>
    </row>
    <row r="8503" spans="2:3" x14ac:dyDescent="0.25">
      <c r="B8503" s="257">
        <v>8440</v>
      </c>
      <c r="C8503" s="256">
        <v>140.14983760403803</v>
      </c>
    </row>
    <row r="8504" spans="2:3" x14ac:dyDescent="0.25">
      <c r="B8504" s="257">
        <v>8441</v>
      </c>
      <c r="C8504" s="256">
        <v>122.13853701956157</v>
      </c>
    </row>
    <row r="8505" spans="2:3" x14ac:dyDescent="0.25">
      <c r="B8505" s="257">
        <v>8442</v>
      </c>
      <c r="C8505" s="256">
        <v>130.85032725973483</v>
      </c>
    </row>
    <row r="8506" spans="2:3" x14ac:dyDescent="0.25">
      <c r="B8506" s="257">
        <v>8443</v>
      </c>
      <c r="C8506" s="256">
        <v>90.165111022420007</v>
      </c>
    </row>
    <row r="8507" spans="2:3" x14ac:dyDescent="0.25">
      <c r="B8507" s="257">
        <v>8444</v>
      </c>
      <c r="C8507" s="256">
        <v>117.65696881204786</v>
      </c>
    </row>
    <row r="8508" spans="2:3" x14ac:dyDescent="0.25">
      <c r="B8508" s="257">
        <v>8445</v>
      </c>
      <c r="C8508" s="256">
        <v>128.36723278953852</v>
      </c>
    </row>
    <row r="8509" spans="2:3" x14ac:dyDescent="0.25">
      <c r="B8509" s="257">
        <v>8446</v>
      </c>
      <c r="C8509" s="256">
        <v>172.22036930738022</v>
      </c>
    </row>
    <row r="8510" spans="2:3" x14ac:dyDescent="0.25">
      <c r="B8510" s="257">
        <v>8447</v>
      </c>
      <c r="C8510" s="256">
        <v>134.37100149905385</v>
      </c>
    </row>
    <row r="8511" spans="2:3" x14ac:dyDescent="0.25">
      <c r="B8511" s="257">
        <v>8448</v>
      </c>
      <c r="C8511" s="256">
        <v>92.31425701690641</v>
      </c>
    </row>
    <row r="8512" spans="2:3" x14ac:dyDescent="0.25">
      <c r="B8512" s="257">
        <v>8449</v>
      </c>
      <c r="C8512" s="256">
        <v>101.06002180367433</v>
      </c>
    </row>
    <row r="8513" spans="2:3" x14ac:dyDescent="0.25">
      <c r="B8513" s="257">
        <v>8450</v>
      </c>
      <c r="C8513" s="256">
        <v>102.56044395861741</v>
      </c>
    </row>
    <row r="8514" spans="2:3" x14ac:dyDescent="0.25">
      <c r="B8514" s="257">
        <v>8451</v>
      </c>
      <c r="C8514" s="256">
        <v>91.666782760023636</v>
      </c>
    </row>
    <row r="8515" spans="2:3" x14ac:dyDescent="0.25">
      <c r="B8515" s="257">
        <v>8452</v>
      </c>
      <c r="C8515" s="256">
        <v>123.14552255951615</v>
      </c>
    </row>
    <row r="8516" spans="2:3" x14ac:dyDescent="0.25">
      <c r="B8516" s="257">
        <v>8453</v>
      </c>
      <c r="C8516" s="256">
        <v>91.388522950063233</v>
      </c>
    </row>
    <row r="8517" spans="2:3" x14ac:dyDescent="0.25">
      <c r="B8517" s="257">
        <v>8454</v>
      </c>
      <c r="C8517" s="256">
        <v>125.92674025417645</v>
      </c>
    </row>
    <row r="8518" spans="2:3" x14ac:dyDescent="0.25">
      <c r="B8518" s="257">
        <v>8455</v>
      </c>
      <c r="C8518" s="256">
        <v>82.701346234052338</v>
      </c>
    </row>
    <row r="8519" spans="2:3" x14ac:dyDescent="0.25">
      <c r="B8519" s="257">
        <v>8456</v>
      </c>
      <c r="C8519" s="256">
        <v>118.04492174486074</v>
      </c>
    </row>
    <row r="8520" spans="2:3" x14ac:dyDescent="0.25">
      <c r="B8520" s="257">
        <v>8457</v>
      </c>
      <c r="C8520" s="256">
        <v>147.53033094052418</v>
      </c>
    </row>
    <row r="8521" spans="2:3" x14ac:dyDescent="0.25">
      <c r="B8521" s="257">
        <v>8458</v>
      </c>
      <c r="C8521" s="256">
        <v>93.682334184990111</v>
      </c>
    </row>
    <row r="8522" spans="2:3" x14ac:dyDescent="0.25">
      <c r="B8522" s="257">
        <v>8459</v>
      </c>
      <c r="C8522" s="256">
        <v>102.41401176086644</v>
      </c>
    </row>
    <row r="8523" spans="2:3" x14ac:dyDescent="0.25">
      <c r="B8523" s="257">
        <v>8460</v>
      </c>
      <c r="C8523" s="256">
        <v>62.224761932826681</v>
      </c>
    </row>
    <row r="8524" spans="2:3" x14ac:dyDescent="0.25">
      <c r="B8524" s="257">
        <v>8461</v>
      </c>
      <c r="C8524" s="256">
        <v>137.86563330957031</v>
      </c>
    </row>
    <row r="8525" spans="2:3" x14ac:dyDescent="0.25">
      <c r="B8525" s="257">
        <v>8462</v>
      </c>
      <c r="C8525" s="256">
        <v>94.728990451304554</v>
      </c>
    </row>
    <row r="8526" spans="2:3" x14ac:dyDescent="0.25">
      <c r="B8526" s="257">
        <v>8463</v>
      </c>
      <c r="C8526" s="256">
        <v>104.16994091787177</v>
      </c>
    </row>
    <row r="8527" spans="2:3" x14ac:dyDescent="0.25">
      <c r="B8527" s="257">
        <v>8464</v>
      </c>
      <c r="C8527" s="256">
        <v>101.8586581895548</v>
      </c>
    </row>
    <row r="8528" spans="2:3" x14ac:dyDescent="0.25">
      <c r="B8528" s="257">
        <v>8465</v>
      </c>
      <c r="C8528" s="256">
        <v>118.10072883489052</v>
      </c>
    </row>
    <row r="8529" spans="2:3" x14ac:dyDescent="0.25">
      <c r="B8529" s="257">
        <v>8466</v>
      </c>
      <c r="C8529" s="256">
        <v>58.472469829929516</v>
      </c>
    </row>
    <row r="8530" spans="2:3" x14ac:dyDescent="0.25">
      <c r="B8530" s="257">
        <v>8467</v>
      </c>
      <c r="C8530" s="256">
        <v>86.267542355126594</v>
      </c>
    </row>
    <row r="8531" spans="2:3" x14ac:dyDescent="0.25">
      <c r="B8531" s="257">
        <v>8468</v>
      </c>
      <c r="C8531" s="256">
        <v>74.161523263772196</v>
      </c>
    </row>
    <row r="8532" spans="2:3" x14ac:dyDescent="0.25">
      <c r="B8532" s="257">
        <v>8469</v>
      </c>
      <c r="C8532" s="256">
        <v>71.366911657601378</v>
      </c>
    </row>
    <row r="8533" spans="2:3" x14ac:dyDescent="0.25">
      <c r="B8533" s="257">
        <v>8470</v>
      </c>
      <c r="C8533" s="256">
        <v>65.493301148672884</v>
      </c>
    </row>
    <row r="8534" spans="2:3" x14ac:dyDescent="0.25">
      <c r="B8534" s="257">
        <v>8471</v>
      </c>
      <c r="C8534" s="256">
        <v>120.29608715421608</v>
      </c>
    </row>
    <row r="8535" spans="2:3" x14ac:dyDescent="0.25">
      <c r="B8535" s="257">
        <v>8472</v>
      </c>
      <c r="C8535" s="256">
        <v>108.04056184079747</v>
      </c>
    </row>
    <row r="8536" spans="2:3" x14ac:dyDescent="0.25">
      <c r="B8536" s="257">
        <v>8473</v>
      </c>
      <c r="C8536" s="256">
        <v>110.4572625204566</v>
      </c>
    </row>
    <row r="8537" spans="2:3" x14ac:dyDescent="0.25">
      <c r="B8537" s="257">
        <v>8474</v>
      </c>
      <c r="C8537" s="256">
        <v>78.006406587807191</v>
      </c>
    </row>
    <row r="8538" spans="2:3" x14ac:dyDescent="0.25">
      <c r="B8538" s="257">
        <v>8475</v>
      </c>
      <c r="C8538" s="256">
        <v>136.95009831566179</v>
      </c>
    </row>
    <row r="8539" spans="2:3" x14ac:dyDescent="0.25">
      <c r="B8539" s="257">
        <v>8476</v>
      </c>
      <c r="C8539" s="256">
        <v>111.08600357774935</v>
      </c>
    </row>
    <row r="8540" spans="2:3" x14ac:dyDescent="0.25">
      <c r="B8540" s="257">
        <v>8477</v>
      </c>
      <c r="C8540" s="256">
        <v>117.81815874777409</v>
      </c>
    </row>
    <row r="8541" spans="2:3" x14ac:dyDescent="0.25">
      <c r="B8541" s="257">
        <v>8478</v>
      </c>
      <c r="C8541" s="256">
        <v>138.50697726871624</v>
      </c>
    </row>
    <row r="8542" spans="2:3" x14ac:dyDescent="0.25">
      <c r="B8542" s="257">
        <v>8479</v>
      </c>
      <c r="C8542" s="256">
        <v>114.88045440087252</v>
      </c>
    </row>
    <row r="8543" spans="2:3" x14ac:dyDescent="0.25">
      <c r="B8543" s="257">
        <v>8480</v>
      </c>
      <c r="C8543" s="256">
        <v>93.487420097236338</v>
      </c>
    </row>
    <row r="8544" spans="2:3" x14ac:dyDescent="0.25">
      <c r="B8544" s="257">
        <v>8481</v>
      </c>
      <c r="C8544" s="256">
        <v>146.6867429744471</v>
      </c>
    </row>
    <row r="8545" spans="2:3" x14ac:dyDescent="0.25">
      <c r="B8545" s="257">
        <v>8482</v>
      </c>
      <c r="C8545" s="256">
        <v>124.90083579944796</v>
      </c>
    </row>
    <row r="8546" spans="2:3" x14ac:dyDescent="0.25">
      <c r="B8546" s="257">
        <v>8483</v>
      </c>
      <c r="C8546" s="256">
        <v>74.86948073332195</v>
      </c>
    </row>
    <row r="8547" spans="2:3" x14ac:dyDescent="0.25">
      <c r="B8547" s="257">
        <v>8484</v>
      </c>
      <c r="C8547" s="256">
        <v>135.65614922425272</v>
      </c>
    </row>
    <row r="8548" spans="2:3" x14ac:dyDescent="0.25">
      <c r="B8548" s="257">
        <v>8485</v>
      </c>
      <c r="C8548" s="256">
        <v>102.00271985565018</v>
      </c>
    </row>
    <row r="8549" spans="2:3" x14ac:dyDescent="0.25">
      <c r="B8549" s="257">
        <v>8486</v>
      </c>
      <c r="C8549" s="256">
        <v>127.03958621178415</v>
      </c>
    </row>
    <row r="8550" spans="2:3" x14ac:dyDescent="0.25">
      <c r="B8550" s="257">
        <v>8487</v>
      </c>
      <c r="C8550" s="256">
        <v>112.40256480543565</v>
      </c>
    </row>
    <row r="8551" spans="2:3" x14ac:dyDescent="0.25">
      <c r="B8551" s="257">
        <v>8488</v>
      </c>
      <c r="C8551" s="256">
        <v>92.991416556881944</v>
      </c>
    </row>
    <row r="8552" spans="2:3" x14ac:dyDescent="0.25">
      <c r="B8552" s="257">
        <v>8489</v>
      </c>
      <c r="C8552" s="256">
        <v>146.28381926167987</v>
      </c>
    </row>
    <row r="8553" spans="2:3" x14ac:dyDescent="0.25">
      <c r="B8553" s="257">
        <v>8490</v>
      </c>
      <c r="C8553" s="256">
        <v>112.21673093761476</v>
      </c>
    </row>
    <row r="8554" spans="2:3" x14ac:dyDescent="0.25">
      <c r="B8554" s="257">
        <v>8491</v>
      </c>
      <c r="C8554" s="256">
        <v>120.63637198322968</v>
      </c>
    </row>
    <row r="8555" spans="2:3" x14ac:dyDescent="0.25">
      <c r="B8555" s="257">
        <v>8492</v>
      </c>
      <c r="C8555" s="256">
        <v>98.027488288877137</v>
      </c>
    </row>
    <row r="8556" spans="2:3" x14ac:dyDescent="0.25">
      <c r="B8556" s="257">
        <v>8493</v>
      </c>
      <c r="C8556" s="256">
        <v>86.538852112094901</v>
      </c>
    </row>
    <row r="8557" spans="2:3" x14ac:dyDescent="0.25">
      <c r="B8557" s="257">
        <v>8494</v>
      </c>
      <c r="C8557" s="256">
        <v>135.21738183779362</v>
      </c>
    </row>
    <row r="8558" spans="2:3" x14ac:dyDescent="0.25">
      <c r="B8558" s="257">
        <v>8495</v>
      </c>
      <c r="C8558" s="256">
        <v>114.74176889985188</v>
      </c>
    </row>
    <row r="8559" spans="2:3" x14ac:dyDescent="0.25">
      <c r="B8559" s="257">
        <v>8496</v>
      </c>
      <c r="C8559" s="256">
        <v>171.07847297192421</v>
      </c>
    </row>
    <row r="8560" spans="2:3" x14ac:dyDescent="0.25">
      <c r="B8560" s="257">
        <v>8497</v>
      </c>
      <c r="C8560" s="256">
        <v>144.93821488601174</v>
      </c>
    </row>
    <row r="8561" spans="2:3" x14ac:dyDescent="0.25">
      <c r="B8561" s="257">
        <v>8498</v>
      </c>
      <c r="C8561" s="256">
        <v>110.83023394920257</v>
      </c>
    </row>
    <row r="8562" spans="2:3" x14ac:dyDescent="0.25">
      <c r="B8562" s="257">
        <v>8499</v>
      </c>
      <c r="C8562" s="256">
        <v>98.533433559237579</v>
      </c>
    </row>
    <row r="8563" spans="2:3" x14ac:dyDescent="0.25">
      <c r="B8563" s="257">
        <v>8500</v>
      </c>
      <c r="C8563" s="256">
        <v>82.735700230418644</v>
      </c>
    </row>
    <row r="8564" spans="2:3" x14ac:dyDescent="0.25">
      <c r="B8564" s="257">
        <v>8501</v>
      </c>
      <c r="C8564" s="256">
        <v>65.458808723720097</v>
      </c>
    </row>
    <row r="8565" spans="2:3" x14ac:dyDescent="0.25">
      <c r="B8565" s="257">
        <v>8502</v>
      </c>
      <c r="C8565" s="256">
        <v>172.70143469078991</v>
      </c>
    </row>
    <row r="8566" spans="2:3" x14ac:dyDescent="0.25">
      <c r="B8566" s="257">
        <v>8503</v>
      </c>
      <c r="C8566" s="256">
        <v>83.554636220726636</v>
      </c>
    </row>
    <row r="8567" spans="2:3" x14ac:dyDescent="0.25">
      <c r="B8567" s="257">
        <v>8504</v>
      </c>
      <c r="C8567" s="256">
        <v>167.21518166143676</v>
      </c>
    </row>
    <row r="8568" spans="2:3" x14ac:dyDescent="0.25">
      <c r="B8568" s="257">
        <v>8505</v>
      </c>
      <c r="C8568" s="256">
        <v>117.10757447542852</v>
      </c>
    </row>
    <row r="8569" spans="2:3" x14ac:dyDescent="0.25">
      <c r="B8569" s="257">
        <v>8506</v>
      </c>
      <c r="C8569" s="256">
        <v>173.46113175660207</v>
      </c>
    </row>
    <row r="8570" spans="2:3" x14ac:dyDescent="0.25">
      <c r="B8570" s="257">
        <v>8507</v>
      </c>
      <c r="C8570" s="256">
        <v>142.34912533960616</v>
      </c>
    </row>
    <row r="8571" spans="2:3" x14ac:dyDescent="0.25">
      <c r="B8571" s="257">
        <v>8508</v>
      </c>
      <c r="C8571" s="256">
        <v>131.00988256852469</v>
      </c>
    </row>
    <row r="8572" spans="2:3" x14ac:dyDescent="0.25">
      <c r="B8572" s="257">
        <v>8509</v>
      </c>
      <c r="C8572" s="256">
        <v>174.68567358865039</v>
      </c>
    </row>
    <row r="8573" spans="2:3" x14ac:dyDescent="0.25">
      <c r="B8573" s="257">
        <v>8510</v>
      </c>
      <c r="C8573" s="256">
        <v>76.953426393954075</v>
      </c>
    </row>
    <row r="8574" spans="2:3" x14ac:dyDescent="0.25">
      <c r="B8574" s="257">
        <v>8511</v>
      </c>
      <c r="C8574" s="256">
        <v>112.59845620255173</v>
      </c>
    </row>
    <row r="8575" spans="2:3" x14ac:dyDescent="0.25">
      <c r="B8575" s="257">
        <v>8512</v>
      </c>
      <c r="C8575" s="256">
        <v>111.32769408742347</v>
      </c>
    </row>
    <row r="8576" spans="2:3" x14ac:dyDescent="0.25">
      <c r="B8576" s="257">
        <v>8513</v>
      </c>
      <c r="C8576" s="256">
        <v>164.25843036827334</v>
      </c>
    </row>
    <row r="8577" spans="2:3" x14ac:dyDescent="0.25">
      <c r="B8577" s="257">
        <v>8514</v>
      </c>
      <c r="C8577" s="256">
        <v>81.150125513726053</v>
      </c>
    </row>
    <row r="8578" spans="2:3" x14ac:dyDescent="0.25">
      <c r="B8578" s="257">
        <v>8515</v>
      </c>
      <c r="C8578" s="256">
        <v>129.62945735684823</v>
      </c>
    </row>
    <row r="8579" spans="2:3" x14ac:dyDescent="0.25">
      <c r="B8579" s="257">
        <v>8516</v>
      </c>
      <c r="C8579" s="256">
        <v>84.221103577571526</v>
      </c>
    </row>
    <row r="8580" spans="2:3" x14ac:dyDescent="0.25">
      <c r="B8580" s="257">
        <v>8517</v>
      </c>
      <c r="C8580" s="256">
        <v>138.96817469890166</v>
      </c>
    </row>
    <row r="8581" spans="2:3" x14ac:dyDescent="0.25">
      <c r="B8581" s="257">
        <v>8518</v>
      </c>
      <c r="C8581" s="256">
        <v>99.209229457038077</v>
      </c>
    </row>
    <row r="8582" spans="2:3" x14ac:dyDescent="0.25">
      <c r="B8582" s="257">
        <v>8519</v>
      </c>
      <c r="C8582" s="256">
        <v>141.56020397386277</v>
      </c>
    </row>
    <row r="8583" spans="2:3" x14ac:dyDescent="0.25">
      <c r="B8583" s="257">
        <v>8520</v>
      </c>
      <c r="C8583" s="256">
        <v>85.35669344570195</v>
      </c>
    </row>
    <row r="8584" spans="2:3" x14ac:dyDescent="0.25">
      <c r="B8584" s="257">
        <v>8521</v>
      </c>
      <c r="C8584" s="256">
        <v>129.95359053110832</v>
      </c>
    </row>
    <row r="8585" spans="2:3" x14ac:dyDescent="0.25">
      <c r="B8585" s="257">
        <v>8522</v>
      </c>
      <c r="C8585" s="256">
        <v>121.45214698534744</v>
      </c>
    </row>
    <row r="8586" spans="2:3" x14ac:dyDescent="0.25">
      <c r="B8586" s="257">
        <v>8523</v>
      </c>
      <c r="C8586" s="256">
        <v>107.9357574101537</v>
      </c>
    </row>
    <row r="8587" spans="2:3" x14ac:dyDescent="0.25">
      <c r="B8587" s="257">
        <v>8524</v>
      </c>
      <c r="C8587" s="256">
        <v>125.18760501472957</v>
      </c>
    </row>
    <row r="8588" spans="2:3" x14ac:dyDescent="0.25">
      <c r="B8588" s="257">
        <v>8525</v>
      </c>
      <c r="C8588" s="256">
        <v>123.79435675638909</v>
      </c>
    </row>
    <row r="8589" spans="2:3" x14ac:dyDescent="0.25">
      <c r="B8589" s="257">
        <v>8526</v>
      </c>
      <c r="C8589" s="256">
        <v>111.42026924726196</v>
      </c>
    </row>
    <row r="8590" spans="2:3" x14ac:dyDescent="0.25">
      <c r="B8590" s="257">
        <v>8527</v>
      </c>
      <c r="C8590" s="256">
        <v>92.259218222011015</v>
      </c>
    </row>
    <row r="8591" spans="2:3" x14ac:dyDescent="0.25">
      <c r="B8591" s="257">
        <v>8528</v>
      </c>
      <c r="C8591" s="256">
        <v>83.777366716408409</v>
      </c>
    </row>
    <row r="8592" spans="2:3" x14ac:dyDescent="0.25">
      <c r="B8592" s="257">
        <v>8529</v>
      </c>
      <c r="C8592" s="256">
        <v>102.08229371978797</v>
      </c>
    </row>
    <row r="8593" spans="2:3" x14ac:dyDescent="0.25">
      <c r="B8593" s="257">
        <v>8530</v>
      </c>
      <c r="C8593" s="256">
        <v>174.24900446473069</v>
      </c>
    </row>
    <row r="8594" spans="2:3" x14ac:dyDescent="0.25">
      <c r="B8594" s="257">
        <v>8531</v>
      </c>
      <c r="C8594" s="256">
        <v>163.96812704424227</v>
      </c>
    </row>
    <row r="8595" spans="2:3" x14ac:dyDescent="0.25">
      <c r="B8595" s="257">
        <v>8532</v>
      </c>
      <c r="C8595" s="256">
        <v>138.22830993876917</v>
      </c>
    </row>
    <row r="8596" spans="2:3" x14ac:dyDescent="0.25">
      <c r="B8596" s="257">
        <v>8533</v>
      </c>
      <c r="C8596" s="256">
        <v>149.64848919041125</v>
      </c>
    </row>
    <row r="8597" spans="2:3" x14ac:dyDescent="0.25">
      <c r="B8597" s="257">
        <v>8534</v>
      </c>
      <c r="C8597" s="256">
        <v>129.7491972936393</v>
      </c>
    </row>
    <row r="8598" spans="2:3" x14ac:dyDescent="0.25">
      <c r="B8598" s="257">
        <v>8535</v>
      </c>
      <c r="C8598" s="256">
        <v>99.250978110338522</v>
      </c>
    </row>
    <row r="8599" spans="2:3" x14ac:dyDescent="0.25">
      <c r="B8599" s="257">
        <v>8536</v>
      </c>
      <c r="C8599" s="256">
        <v>147.63089474668914</v>
      </c>
    </row>
    <row r="8600" spans="2:3" x14ac:dyDescent="0.25">
      <c r="B8600" s="257">
        <v>8537</v>
      </c>
      <c r="C8600" s="256">
        <v>138.35156130836563</v>
      </c>
    </row>
    <row r="8601" spans="2:3" x14ac:dyDescent="0.25">
      <c r="B8601" s="257">
        <v>8538</v>
      </c>
      <c r="C8601" s="256">
        <v>98.024071743456659</v>
      </c>
    </row>
    <row r="8602" spans="2:3" x14ac:dyDescent="0.25">
      <c r="B8602" s="257">
        <v>8539</v>
      </c>
      <c r="C8602" s="256">
        <v>122.92797246114425</v>
      </c>
    </row>
    <row r="8603" spans="2:3" x14ac:dyDescent="0.25">
      <c r="B8603" s="257">
        <v>8540</v>
      </c>
      <c r="C8603" s="256">
        <v>65.5309955692165</v>
      </c>
    </row>
    <row r="8604" spans="2:3" x14ac:dyDescent="0.25">
      <c r="B8604" s="257">
        <v>8541</v>
      </c>
      <c r="C8604" s="256">
        <v>121.39407157715156</v>
      </c>
    </row>
    <row r="8605" spans="2:3" x14ac:dyDescent="0.25">
      <c r="B8605" s="257">
        <v>8542</v>
      </c>
      <c r="C8605" s="256">
        <v>111.34149130942259</v>
      </c>
    </row>
    <row r="8606" spans="2:3" x14ac:dyDescent="0.25">
      <c r="B8606" s="257">
        <v>8543</v>
      </c>
      <c r="C8606" s="256">
        <v>148.1999872416126</v>
      </c>
    </row>
    <row r="8607" spans="2:3" x14ac:dyDescent="0.25">
      <c r="B8607" s="257">
        <v>8544</v>
      </c>
      <c r="C8607" s="256">
        <v>144.71620802480365</v>
      </c>
    </row>
    <row r="8608" spans="2:3" x14ac:dyDescent="0.25">
      <c r="B8608" s="257">
        <v>8545</v>
      </c>
      <c r="C8608" s="256">
        <v>145.00774130248672</v>
      </c>
    </row>
    <row r="8609" spans="2:3" x14ac:dyDescent="0.25">
      <c r="B8609" s="257">
        <v>8546</v>
      </c>
      <c r="C8609" s="256">
        <v>120.09736660725264</v>
      </c>
    </row>
    <row r="8610" spans="2:3" x14ac:dyDescent="0.25">
      <c r="B8610" s="257">
        <v>8547</v>
      </c>
      <c r="C8610" s="256">
        <v>110.35742016834186</v>
      </c>
    </row>
    <row r="8611" spans="2:3" x14ac:dyDescent="0.25">
      <c r="B8611" s="257">
        <v>8548</v>
      </c>
      <c r="C8611" s="256">
        <v>69.083377768075124</v>
      </c>
    </row>
    <row r="8612" spans="2:3" x14ac:dyDescent="0.25">
      <c r="B8612" s="257">
        <v>8549</v>
      </c>
      <c r="C8612" s="256">
        <v>107.42329103240678</v>
      </c>
    </row>
    <row r="8613" spans="2:3" x14ac:dyDescent="0.25">
      <c r="B8613" s="257">
        <v>8550</v>
      </c>
      <c r="C8613" s="256">
        <v>173.95837585488346</v>
      </c>
    </row>
    <row r="8614" spans="2:3" x14ac:dyDescent="0.25">
      <c r="B8614" s="257">
        <v>8551</v>
      </c>
      <c r="C8614" s="256">
        <v>72.491873269839914</v>
      </c>
    </row>
    <row r="8615" spans="2:3" x14ac:dyDescent="0.25">
      <c r="B8615" s="257">
        <v>8552</v>
      </c>
      <c r="C8615" s="256">
        <v>143.23488807260728</v>
      </c>
    </row>
    <row r="8616" spans="2:3" x14ac:dyDescent="0.25">
      <c r="B8616" s="257">
        <v>8553</v>
      </c>
      <c r="C8616" s="256">
        <v>91.995689432103177</v>
      </c>
    </row>
    <row r="8617" spans="2:3" x14ac:dyDescent="0.25">
      <c r="B8617" s="257">
        <v>8554</v>
      </c>
      <c r="C8617" s="256">
        <v>131.7634631384019</v>
      </c>
    </row>
    <row r="8618" spans="2:3" x14ac:dyDescent="0.25">
      <c r="B8618" s="257">
        <v>8555</v>
      </c>
      <c r="C8618" s="256">
        <v>149.83483341410457</v>
      </c>
    </row>
    <row r="8619" spans="2:3" x14ac:dyDescent="0.25">
      <c r="B8619" s="257">
        <v>8556</v>
      </c>
      <c r="C8619" s="256">
        <v>77.091784071143337</v>
      </c>
    </row>
    <row r="8620" spans="2:3" x14ac:dyDescent="0.25">
      <c r="B8620" s="257">
        <v>8557</v>
      </c>
      <c r="C8620" s="256">
        <v>135.05755436412051</v>
      </c>
    </row>
    <row r="8621" spans="2:3" x14ac:dyDescent="0.25">
      <c r="B8621" s="257">
        <v>8558</v>
      </c>
      <c r="C8621" s="256">
        <v>113.88055343011608</v>
      </c>
    </row>
    <row r="8622" spans="2:3" x14ac:dyDescent="0.25">
      <c r="B8622" s="257">
        <v>8559</v>
      </c>
      <c r="C8622" s="256">
        <v>92.011119450777855</v>
      </c>
    </row>
    <row r="8623" spans="2:3" x14ac:dyDescent="0.25">
      <c r="B8623" s="257">
        <v>8560</v>
      </c>
      <c r="C8623" s="256">
        <v>95.815965755919223</v>
      </c>
    </row>
    <row r="8624" spans="2:3" x14ac:dyDescent="0.25">
      <c r="B8624" s="257">
        <v>8561</v>
      </c>
      <c r="C8624" s="256">
        <v>80.90864346859891</v>
      </c>
    </row>
    <row r="8625" spans="2:3" x14ac:dyDescent="0.25">
      <c r="B8625" s="257">
        <v>8562</v>
      </c>
      <c r="C8625" s="256">
        <v>170.38766647105015</v>
      </c>
    </row>
    <row r="8626" spans="2:3" x14ac:dyDescent="0.25">
      <c r="B8626" s="257">
        <v>8563</v>
      </c>
      <c r="C8626" s="256">
        <v>133.85665204122131</v>
      </c>
    </row>
    <row r="8627" spans="2:3" x14ac:dyDescent="0.25">
      <c r="B8627" s="257">
        <v>8564</v>
      </c>
      <c r="C8627" s="256">
        <v>134.31460409808165</v>
      </c>
    </row>
    <row r="8628" spans="2:3" x14ac:dyDescent="0.25">
      <c r="B8628" s="257">
        <v>8565</v>
      </c>
      <c r="C8628" s="256">
        <v>100.65323249826231</v>
      </c>
    </row>
    <row r="8629" spans="2:3" x14ac:dyDescent="0.25">
      <c r="B8629" s="257">
        <v>8566</v>
      </c>
      <c r="C8629" s="256">
        <v>113.83595527273904</v>
      </c>
    </row>
    <row r="8630" spans="2:3" x14ac:dyDescent="0.25">
      <c r="B8630" s="257">
        <v>8567</v>
      </c>
      <c r="C8630" s="256">
        <v>136.58508953069364</v>
      </c>
    </row>
    <row r="8631" spans="2:3" x14ac:dyDescent="0.25">
      <c r="B8631" s="257">
        <v>8568</v>
      </c>
      <c r="C8631" s="256">
        <v>119.39134705858089</v>
      </c>
    </row>
    <row r="8632" spans="2:3" x14ac:dyDescent="0.25">
      <c r="B8632" s="257">
        <v>8569</v>
      </c>
      <c r="C8632" s="256">
        <v>154.89433661207494</v>
      </c>
    </row>
    <row r="8633" spans="2:3" x14ac:dyDescent="0.25">
      <c r="B8633" s="257">
        <v>8570</v>
      </c>
      <c r="C8633" s="256">
        <v>161.07552339703196</v>
      </c>
    </row>
    <row r="8634" spans="2:3" x14ac:dyDescent="0.25">
      <c r="B8634" s="257">
        <v>8571</v>
      </c>
      <c r="C8634" s="256">
        <v>154.88371616796698</v>
      </c>
    </row>
    <row r="8635" spans="2:3" x14ac:dyDescent="0.25">
      <c r="B8635" s="257">
        <v>8572</v>
      </c>
      <c r="C8635" s="256">
        <v>130.18530086030108</v>
      </c>
    </row>
    <row r="8636" spans="2:3" x14ac:dyDescent="0.25">
      <c r="B8636" s="257">
        <v>8573</v>
      </c>
      <c r="C8636" s="256">
        <v>116.22469747695436</v>
      </c>
    </row>
    <row r="8637" spans="2:3" x14ac:dyDescent="0.25">
      <c r="B8637" s="257">
        <v>8574</v>
      </c>
      <c r="C8637" s="256">
        <v>115.68010625422204</v>
      </c>
    </row>
    <row r="8638" spans="2:3" x14ac:dyDescent="0.25">
      <c r="B8638" s="257">
        <v>8575</v>
      </c>
      <c r="C8638" s="256">
        <v>145.4569817973896</v>
      </c>
    </row>
    <row r="8639" spans="2:3" x14ac:dyDescent="0.25">
      <c r="B8639" s="257">
        <v>8576</v>
      </c>
      <c r="C8639" s="256">
        <v>99.868175311312228</v>
      </c>
    </row>
    <row r="8640" spans="2:3" x14ac:dyDescent="0.25">
      <c r="B8640" s="257">
        <v>8577</v>
      </c>
      <c r="C8640" s="256">
        <v>113.40409908131892</v>
      </c>
    </row>
    <row r="8641" spans="2:3" x14ac:dyDescent="0.25">
      <c r="B8641" s="257">
        <v>8578</v>
      </c>
      <c r="C8641" s="256">
        <v>95.474153654386242</v>
      </c>
    </row>
    <row r="8642" spans="2:3" x14ac:dyDescent="0.25">
      <c r="B8642" s="257">
        <v>8579</v>
      </c>
      <c r="C8642" s="256">
        <v>122.26747540726929</v>
      </c>
    </row>
    <row r="8643" spans="2:3" x14ac:dyDescent="0.25">
      <c r="B8643" s="257">
        <v>8580</v>
      </c>
      <c r="C8643" s="256">
        <v>98.495431587104832</v>
      </c>
    </row>
    <row r="8644" spans="2:3" x14ac:dyDescent="0.25">
      <c r="B8644" s="257">
        <v>8581</v>
      </c>
      <c r="C8644" s="256">
        <v>83.667931113754832</v>
      </c>
    </row>
    <row r="8645" spans="2:3" x14ac:dyDescent="0.25">
      <c r="B8645" s="257">
        <v>8582</v>
      </c>
      <c r="C8645" s="256">
        <v>142.22287052969386</v>
      </c>
    </row>
    <row r="8646" spans="2:3" x14ac:dyDescent="0.25">
      <c r="B8646" s="257">
        <v>8583</v>
      </c>
      <c r="C8646" s="256">
        <v>108.69972903049621</v>
      </c>
    </row>
    <row r="8647" spans="2:3" x14ac:dyDescent="0.25">
      <c r="B8647" s="257">
        <v>8584</v>
      </c>
      <c r="C8647" s="256">
        <v>149.87334589206782</v>
      </c>
    </row>
    <row r="8648" spans="2:3" x14ac:dyDescent="0.25">
      <c r="B8648" s="257">
        <v>8585</v>
      </c>
      <c r="C8648" s="256">
        <v>105.63223672914881</v>
      </c>
    </row>
    <row r="8649" spans="2:3" x14ac:dyDescent="0.25">
      <c r="B8649" s="257">
        <v>8586</v>
      </c>
      <c r="C8649" s="256">
        <v>164.3374140603492</v>
      </c>
    </row>
    <row r="8650" spans="2:3" x14ac:dyDescent="0.25">
      <c r="B8650" s="257">
        <v>8587</v>
      </c>
      <c r="C8650" s="256">
        <v>99.98362491540837</v>
      </c>
    </row>
    <row r="8651" spans="2:3" x14ac:dyDescent="0.25">
      <c r="B8651" s="257">
        <v>8588</v>
      </c>
      <c r="C8651" s="256">
        <v>113.36182791826538</v>
      </c>
    </row>
    <row r="8652" spans="2:3" x14ac:dyDescent="0.25">
      <c r="B8652" s="257">
        <v>8589</v>
      </c>
      <c r="C8652" s="256">
        <v>131.19823485699823</v>
      </c>
    </row>
    <row r="8653" spans="2:3" x14ac:dyDescent="0.25">
      <c r="B8653" s="257">
        <v>8590</v>
      </c>
      <c r="C8653" s="256">
        <v>91.895145414268327</v>
      </c>
    </row>
    <row r="8654" spans="2:3" x14ac:dyDescent="0.25">
      <c r="B8654" s="257">
        <v>8591</v>
      </c>
      <c r="C8654" s="256">
        <v>119.95626088179063</v>
      </c>
    </row>
    <row r="8655" spans="2:3" x14ac:dyDescent="0.25">
      <c r="B8655" s="257">
        <v>8592</v>
      </c>
      <c r="C8655" s="256">
        <v>159.46979149471707</v>
      </c>
    </row>
    <row r="8656" spans="2:3" x14ac:dyDescent="0.25">
      <c r="B8656" s="257">
        <v>8593</v>
      </c>
      <c r="C8656" s="256">
        <v>133.67975662057253</v>
      </c>
    </row>
    <row r="8657" spans="2:3" x14ac:dyDescent="0.25">
      <c r="B8657" s="257">
        <v>8594</v>
      </c>
      <c r="C8657" s="256">
        <v>128.16198461199784</v>
      </c>
    </row>
    <row r="8658" spans="2:3" x14ac:dyDescent="0.25">
      <c r="B8658" s="257">
        <v>8595</v>
      </c>
      <c r="C8658" s="256">
        <v>123.36881880521153</v>
      </c>
    </row>
    <row r="8659" spans="2:3" x14ac:dyDescent="0.25">
      <c r="B8659" s="257">
        <v>8596</v>
      </c>
      <c r="C8659" s="256">
        <v>129.77136569113316</v>
      </c>
    </row>
    <row r="8660" spans="2:3" x14ac:dyDescent="0.25">
      <c r="B8660" s="257">
        <v>8597</v>
      </c>
      <c r="C8660" s="256">
        <v>145.01138625807445</v>
      </c>
    </row>
    <row r="8661" spans="2:3" x14ac:dyDescent="0.25">
      <c r="B8661" s="257">
        <v>8598</v>
      </c>
      <c r="C8661" s="256">
        <v>98.141599115630584</v>
      </c>
    </row>
    <row r="8662" spans="2:3" x14ac:dyDescent="0.25">
      <c r="B8662" s="257">
        <v>8599</v>
      </c>
      <c r="C8662" s="256">
        <v>97.075309876385163</v>
      </c>
    </row>
    <row r="8663" spans="2:3" x14ac:dyDescent="0.25">
      <c r="B8663" s="257">
        <v>8600</v>
      </c>
      <c r="C8663" s="256">
        <v>144.73708494618549</v>
      </c>
    </row>
    <row r="8664" spans="2:3" x14ac:dyDescent="0.25">
      <c r="B8664" s="257">
        <v>8601</v>
      </c>
      <c r="C8664" s="256">
        <v>114.84088615015125</v>
      </c>
    </row>
    <row r="8665" spans="2:3" x14ac:dyDescent="0.25">
      <c r="B8665" s="257">
        <v>8602</v>
      </c>
      <c r="C8665" s="256">
        <v>105.74877812284387</v>
      </c>
    </row>
    <row r="8666" spans="2:3" x14ac:dyDescent="0.25">
      <c r="B8666" s="257">
        <v>8603</v>
      </c>
      <c r="C8666" s="256">
        <v>195.42093867914318</v>
      </c>
    </row>
    <row r="8667" spans="2:3" x14ac:dyDescent="0.25">
      <c r="B8667" s="257">
        <v>8604</v>
      </c>
      <c r="C8667" s="256">
        <v>143.73707881362151</v>
      </c>
    </row>
    <row r="8668" spans="2:3" x14ac:dyDescent="0.25">
      <c r="B8668" s="257">
        <v>8605</v>
      </c>
      <c r="C8668" s="256">
        <v>145.33974755749435</v>
      </c>
    </row>
    <row r="8669" spans="2:3" x14ac:dyDescent="0.25">
      <c r="B8669" s="257">
        <v>8606</v>
      </c>
      <c r="C8669" s="256">
        <v>115.98283089521819</v>
      </c>
    </row>
    <row r="8670" spans="2:3" x14ac:dyDescent="0.25">
      <c r="B8670" s="257">
        <v>8607</v>
      </c>
      <c r="C8670" s="256">
        <v>69.812364892541808</v>
      </c>
    </row>
    <row r="8671" spans="2:3" x14ac:dyDescent="0.25">
      <c r="B8671" s="257">
        <v>8608</v>
      </c>
      <c r="C8671" s="256">
        <v>61.121355309874161</v>
      </c>
    </row>
    <row r="8672" spans="2:3" x14ac:dyDescent="0.25">
      <c r="B8672" s="257">
        <v>8609</v>
      </c>
      <c r="C8672" s="256">
        <v>175.67173807614955</v>
      </c>
    </row>
    <row r="8673" spans="2:3" x14ac:dyDescent="0.25">
      <c r="B8673" s="257">
        <v>8610</v>
      </c>
      <c r="C8673" s="256">
        <v>92.450655220176742</v>
      </c>
    </row>
    <row r="8674" spans="2:3" x14ac:dyDescent="0.25">
      <c r="B8674" s="257">
        <v>8611</v>
      </c>
      <c r="C8674" s="256">
        <v>111.30931178912876</v>
      </c>
    </row>
    <row r="8675" spans="2:3" x14ac:dyDescent="0.25">
      <c r="B8675" s="257">
        <v>8612</v>
      </c>
      <c r="C8675" s="256">
        <v>62.909139599297809</v>
      </c>
    </row>
    <row r="8676" spans="2:3" x14ac:dyDescent="0.25">
      <c r="B8676" s="257">
        <v>8613</v>
      </c>
      <c r="C8676" s="256">
        <v>117.14559730333455</v>
      </c>
    </row>
    <row r="8677" spans="2:3" x14ac:dyDescent="0.25">
      <c r="B8677" s="257">
        <v>8614</v>
      </c>
      <c r="C8677" s="256">
        <v>138.87847559428187</v>
      </c>
    </row>
    <row r="8678" spans="2:3" x14ac:dyDescent="0.25">
      <c r="B8678" s="257">
        <v>8615</v>
      </c>
      <c r="C8678" s="256">
        <v>111.2773650333021</v>
      </c>
    </row>
    <row r="8679" spans="2:3" x14ac:dyDescent="0.25">
      <c r="B8679" s="257">
        <v>8616</v>
      </c>
      <c r="C8679" s="256">
        <v>118.70332732460443</v>
      </c>
    </row>
    <row r="8680" spans="2:3" x14ac:dyDescent="0.25">
      <c r="B8680" s="257">
        <v>8617</v>
      </c>
      <c r="C8680" s="256">
        <v>115.451260899492</v>
      </c>
    </row>
    <row r="8681" spans="2:3" x14ac:dyDescent="0.25">
      <c r="B8681" s="257">
        <v>8618</v>
      </c>
      <c r="C8681" s="256">
        <v>157.30140689650528</v>
      </c>
    </row>
    <row r="8682" spans="2:3" x14ac:dyDescent="0.25">
      <c r="B8682" s="257">
        <v>8619</v>
      </c>
      <c r="C8682" s="256">
        <v>140.13800623563739</v>
      </c>
    </row>
    <row r="8683" spans="2:3" x14ac:dyDescent="0.25">
      <c r="B8683" s="257">
        <v>8620</v>
      </c>
      <c r="C8683" s="256">
        <v>115.30088323107583</v>
      </c>
    </row>
    <row r="8684" spans="2:3" x14ac:dyDescent="0.25">
      <c r="B8684" s="257">
        <v>8621</v>
      </c>
      <c r="C8684" s="256">
        <v>126.19887952967861</v>
      </c>
    </row>
    <row r="8685" spans="2:3" x14ac:dyDescent="0.25">
      <c r="B8685" s="257">
        <v>8622</v>
      </c>
      <c r="C8685" s="256">
        <v>139.62378334627786</v>
      </c>
    </row>
    <row r="8686" spans="2:3" x14ac:dyDescent="0.25">
      <c r="B8686" s="257">
        <v>8623</v>
      </c>
      <c r="C8686" s="256">
        <v>123.87601638459363</v>
      </c>
    </row>
    <row r="8687" spans="2:3" x14ac:dyDescent="0.25">
      <c r="B8687" s="257">
        <v>8624</v>
      </c>
      <c r="C8687" s="256">
        <v>112.376039880381</v>
      </c>
    </row>
    <row r="8688" spans="2:3" x14ac:dyDescent="0.25">
      <c r="B8688" s="257">
        <v>8625</v>
      </c>
      <c r="C8688" s="256">
        <v>92.564127767509831</v>
      </c>
    </row>
    <row r="8689" spans="2:3" x14ac:dyDescent="0.25">
      <c r="B8689" s="257">
        <v>8626</v>
      </c>
      <c r="C8689" s="256">
        <v>98.504186114953853</v>
      </c>
    </row>
    <row r="8690" spans="2:3" x14ac:dyDescent="0.25">
      <c r="B8690" s="257">
        <v>8627</v>
      </c>
      <c r="C8690" s="256">
        <v>80.734087806285288</v>
      </c>
    </row>
    <row r="8691" spans="2:3" x14ac:dyDescent="0.25">
      <c r="B8691" s="257">
        <v>8628</v>
      </c>
      <c r="C8691" s="256">
        <v>130.79533366748947</v>
      </c>
    </row>
    <row r="8692" spans="2:3" x14ac:dyDescent="0.25">
      <c r="B8692" s="257">
        <v>8629</v>
      </c>
      <c r="C8692" s="256">
        <v>118.51490847856061</v>
      </c>
    </row>
    <row r="8693" spans="2:3" x14ac:dyDescent="0.25">
      <c r="B8693" s="257">
        <v>8630</v>
      </c>
      <c r="C8693" s="256">
        <v>77.728056818072091</v>
      </c>
    </row>
    <row r="8694" spans="2:3" x14ac:dyDescent="0.25">
      <c r="B8694" s="257">
        <v>8631</v>
      </c>
      <c r="C8694" s="256">
        <v>148.6810472334198</v>
      </c>
    </row>
    <row r="8695" spans="2:3" x14ac:dyDescent="0.25">
      <c r="B8695" s="257">
        <v>8632</v>
      </c>
      <c r="C8695" s="256">
        <v>153.32182421922155</v>
      </c>
    </row>
    <row r="8696" spans="2:3" x14ac:dyDescent="0.25">
      <c r="B8696" s="257">
        <v>8633</v>
      </c>
      <c r="C8696" s="256">
        <v>141.63214408414672</v>
      </c>
    </row>
    <row r="8697" spans="2:3" x14ac:dyDescent="0.25">
      <c r="B8697" s="257">
        <v>8634</v>
      </c>
      <c r="C8697" s="256">
        <v>94.090804535427338</v>
      </c>
    </row>
    <row r="8698" spans="2:3" x14ac:dyDescent="0.25">
      <c r="B8698" s="257">
        <v>8635</v>
      </c>
      <c r="C8698" s="256">
        <v>133.39183672852846</v>
      </c>
    </row>
    <row r="8699" spans="2:3" x14ac:dyDescent="0.25">
      <c r="B8699" s="257">
        <v>8636</v>
      </c>
      <c r="C8699" s="256">
        <v>95.210922361059176</v>
      </c>
    </row>
    <row r="8700" spans="2:3" x14ac:dyDescent="0.25">
      <c r="B8700" s="257">
        <v>8637</v>
      </c>
      <c r="C8700" s="256">
        <v>151.92206224931996</v>
      </c>
    </row>
    <row r="8701" spans="2:3" x14ac:dyDescent="0.25">
      <c r="B8701" s="257">
        <v>8638</v>
      </c>
      <c r="C8701" s="256">
        <v>122.17076991578578</v>
      </c>
    </row>
    <row r="8702" spans="2:3" x14ac:dyDescent="0.25">
      <c r="B8702" s="257">
        <v>8639</v>
      </c>
      <c r="C8702" s="256">
        <v>173.19240544285498</v>
      </c>
    </row>
    <row r="8703" spans="2:3" x14ac:dyDescent="0.25">
      <c r="B8703" s="257">
        <v>8640</v>
      </c>
      <c r="C8703" s="256">
        <v>117.12039791469492</v>
      </c>
    </row>
    <row r="8704" spans="2:3" x14ac:dyDescent="0.25">
      <c r="B8704" s="257">
        <v>8641</v>
      </c>
      <c r="C8704" s="256">
        <v>91.628222993391049</v>
      </c>
    </row>
    <row r="8705" spans="2:3" x14ac:dyDescent="0.25">
      <c r="B8705" s="257">
        <v>8642</v>
      </c>
      <c r="C8705" s="256">
        <v>157.51275986558383</v>
      </c>
    </row>
    <row r="8706" spans="2:3" x14ac:dyDescent="0.25">
      <c r="B8706" s="257">
        <v>8643</v>
      </c>
      <c r="C8706" s="256">
        <v>127.86844129357551</v>
      </c>
    </row>
    <row r="8707" spans="2:3" x14ac:dyDescent="0.25">
      <c r="B8707" s="257">
        <v>8644</v>
      </c>
      <c r="C8707" s="256">
        <v>99.157779249326907</v>
      </c>
    </row>
    <row r="8708" spans="2:3" x14ac:dyDescent="0.25">
      <c r="B8708" s="257">
        <v>8645</v>
      </c>
      <c r="C8708" s="256">
        <v>106.95027445863101</v>
      </c>
    </row>
    <row r="8709" spans="2:3" x14ac:dyDescent="0.25">
      <c r="B8709" s="257">
        <v>8646</v>
      </c>
      <c r="C8709" s="256">
        <v>101.72152035007986</v>
      </c>
    </row>
    <row r="8710" spans="2:3" x14ac:dyDescent="0.25">
      <c r="B8710" s="257">
        <v>8647</v>
      </c>
      <c r="C8710" s="256">
        <v>78.986810147090864</v>
      </c>
    </row>
    <row r="8711" spans="2:3" x14ac:dyDescent="0.25">
      <c r="B8711" s="257">
        <v>8648</v>
      </c>
      <c r="C8711" s="256">
        <v>103.80839581256905</v>
      </c>
    </row>
    <row r="8712" spans="2:3" x14ac:dyDescent="0.25">
      <c r="B8712" s="257">
        <v>8649</v>
      </c>
      <c r="C8712" s="256">
        <v>78.555320241745505</v>
      </c>
    </row>
    <row r="8713" spans="2:3" x14ac:dyDescent="0.25">
      <c r="B8713" s="257">
        <v>8650</v>
      </c>
      <c r="C8713" s="256">
        <v>110.43807216914465</v>
      </c>
    </row>
    <row r="8714" spans="2:3" x14ac:dyDescent="0.25">
      <c r="B8714" s="257">
        <v>8651</v>
      </c>
      <c r="C8714" s="256">
        <v>113.26920937459265</v>
      </c>
    </row>
    <row r="8715" spans="2:3" x14ac:dyDescent="0.25">
      <c r="B8715" s="257">
        <v>8652</v>
      </c>
      <c r="C8715" s="256">
        <v>142.10304165551699</v>
      </c>
    </row>
    <row r="8716" spans="2:3" x14ac:dyDescent="0.25">
      <c r="B8716" s="257">
        <v>8653</v>
      </c>
      <c r="C8716" s="256">
        <v>150.40168081450864</v>
      </c>
    </row>
    <row r="8717" spans="2:3" x14ac:dyDescent="0.25">
      <c r="B8717" s="257">
        <v>8654</v>
      </c>
      <c r="C8717" s="256">
        <v>131.73036534144111</v>
      </c>
    </row>
    <row r="8718" spans="2:3" x14ac:dyDescent="0.25">
      <c r="B8718" s="257">
        <v>8655</v>
      </c>
      <c r="C8718" s="256">
        <v>91.770486884367102</v>
      </c>
    </row>
    <row r="8719" spans="2:3" x14ac:dyDescent="0.25">
      <c r="B8719" s="257">
        <v>8656</v>
      </c>
      <c r="C8719" s="256">
        <v>137.5965288723344</v>
      </c>
    </row>
    <row r="8720" spans="2:3" x14ac:dyDescent="0.25">
      <c r="B8720" s="257">
        <v>8657</v>
      </c>
      <c r="C8720" s="256">
        <v>138.25981794603032</v>
      </c>
    </row>
    <row r="8721" spans="2:3" x14ac:dyDescent="0.25">
      <c r="B8721" s="257">
        <v>8658</v>
      </c>
      <c r="C8721" s="256">
        <v>127.47773411715208</v>
      </c>
    </row>
    <row r="8722" spans="2:3" x14ac:dyDescent="0.25">
      <c r="B8722" s="257">
        <v>8659</v>
      </c>
      <c r="C8722" s="256">
        <v>101.33255704034062</v>
      </c>
    </row>
    <row r="8723" spans="2:3" x14ac:dyDescent="0.25">
      <c r="B8723" s="257">
        <v>8660</v>
      </c>
      <c r="C8723" s="256">
        <v>99.041553497328721</v>
      </c>
    </row>
    <row r="8724" spans="2:3" x14ac:dyDescent="0.25">
      <c r="B8724" s="257">
        <v>8661</v>
      </c>
      <c r="C8724" s="256">
        <v>165.42660123970199</v>
      </c>
    </row>
    <row r="8725" spans="2:3" x14ac:dyDescent="0.25">
      <c r="B8725" s="257">
        <v>8662</v>
      </c>
      <c r="C8725" s="256">
        <v>152.40267737796717</v>
      </c>
    </row>
    <row r="8726" spans="2:3" x14ac:dyDescent="0.25">
      <c r="B8726" s="257">
        <v>8663</v>
      </c>
      <c r="C8726" s="256">
        <v>121.55601867932575</v>
      </c>
    </row>
    <row r="8727" spans="2:3" x14ac:dyDescent="0.25">
      <c r="B8727" s="257">
        <v>8664</v>
      </c>
      <c r="C8727" s="256">
        <v>119.81300317169806</v>
      </c>
    </row>
    <row r="8728" spans="2:3" x14ac:dyDescent="0.25">
      <c r="B8728" s="257">
        <v>8665</v>
      </c>
      <c r="C8728" s="256">
        <v>80.051415071085387</v>
      </c>
    </row>
    <row r="8729" spans="2:3" x14ac:dyDescent="0.25">
      <c r="B8729" s="257">
        <v>8666</v>
      </c>
      <c r="C8729" s="256">
        <v>95.581128126731528</v>
      </c>
    </row>
    <row r="8730" spans="2:3" x14ac:dyDescent="0.25">
      <c r="B8730" s="257">
        <v>8667</v>
      </c>
      <c r="C8730" s="256">
        <v>88.753343779514978</v>
      </c>
    </row>
    <row r="8731" spans="2:3" x14ac:dyDescent="0.25">
      <c r="B8731" s="257">
        <v>8668</v>
      </c>
      <c r="C8731" s="256">
        <v>133.45083399932957</v>
      </c>
    </row>
    <row r="8732" spans="2:3" x14ac:dyDescent="0.25">
      <c r="B8732" s="257">
        <v>8669</v>
      </c>
      <c r="C8732" s="256">
        <v>99.647101250931698</v>
      </c>
    </row>
    <row r="8733" spans="2:3" x14ac:dyDescent="0.25">
      <c r="B8733" s="257">
        <v>8670</v>
      </c>
      <c r="C8733" s="256">
        <v>124.60699097825314</v>
      </c>
    </row>
    <row r="8734" spans="2:3" x14ac:dyDescent="0.25">
      <c r="B8734" s="257">
        <v>8671</v>
      </c>
      <c r="C8734" s="256">
        <v>139.07534459376959</v>
      </c>
    </row>
    <row r="8735" spans="2:3" x14ac:dyDescent="0.25">
      <c r="B8735" s="257">
        <v>8672</v>
      </c>
      <c r="C8735" s="256">
        <v>121.52923376390449</v>
      </c>
    </row>
    <row r="8736" spans="2:3" x14ac:dyDescent="0.25">
      <c r="B8736" s="257">
        <v>8673</v>
      </c>
      <c r="C8736" s="256">
        <v>131.98821108817253</v>
      </c>
    </row>
    <row r="8737" spans="2:3" x14ac:dyDescent="0.25">
      <c r="B8737" s="257">
        <v>8674</v>
      </c>
      <c r="C8737" s="256">
        <v>124.24957521451304</v>
      </c>
    </row>
    <row r="8738" spans="2:3" x14ac:dyDescent="0.25">
      <c r="B8738" s="257">
        <v>8675</v>
      </c>
      <c r="C8738" s="256">
        <v>134.82628043831005</v>
      </c>
    </row>
    <row r="8739" spans="2:3" x14ac:dyDescent="0.25">
      <c r="B8739" s="257">
        <v>8676</v>
      </c>
      <c r="C8739" s="256">
        <v>127.70413609600556</v>
      </c>
    </row>
    <row r="8740" spans="2:3" x14ac:dyDescent="0.25">
      <c r="B8740" s="257">
        <v>8677</v>
      </c>
      <c r="C8740" s="256">
        <v>121.82247164331017</v>
      </c>
    </row>
    <row r="8741" spans="2:3" x14ac:dyDescent="0.25">
      <c r="B8741" s="257">
        <v>8678</v>
      </c>
      <c r="C8741" s="256">
        <v>168.27815975164748</v>
      </c>
    </row>
    <row r="8742" spans="2:3" x14ac:dyDescent="0.25">
      <c r="B8742" s="257">
        <v>8679</v>
      </c>
      <c r="C8742" s="256">
        <v>107.63577343608021</v>
      </c>
    </row>
    <row r="8743" spans="2:3" x14ac:dyDescent="0.25">
      <c r="B8743" s="257">
        <v>8680</v>
      </c>
      <c r="C8743" s="256">
        <v>135.88592403856359</v>
      </c>
    </row>
    <row r="8744" spans="2:3" x14ac:dyDescent="0.25">
      <c r="B8744" s="257">
        <v>8681</v>
      </c>
      <c r="C8744" s="256">
        <v>155.98803378755323</v>
      </c>
    </row>
    <row r="8745" spans="2:3" x14ac:dyDescent="0.25">
      <c r="B8745" s="257">
        <v>8682</v>
      </c>
      <c r="C8745" s="256">
        <v>113.82045597885767</v>
      </c>
    </row>
    <row r="8746" spans="2:3" x14ac:dyDescent="0.25">
      <c r="B8746" s="257">
        <v>8683</v>
      </c>
      <c r="C8746" s="256">
        <v>95.136102908130354</v>
      </c>
    </row>
    <row r="8747" spans="2:3" x14ac:dyDescent="0.25">
      <c r="B8747" s="257">
        <v>8684</v>
      </c>
      <c r="C8747" s="256">
        <v>117.52057720280669</v>
      </c>
    </row>
    <row r="8748" spans="2:3" x14ac:dyDescent="0.25">
      <c r="B8748" s="257">
        <v>8685</v>
      </c>
      <c r="C8748" s="256">
        <v>123.03767388576156</v>
      </c>
    </row>
    <row r="8749" spans="2:3" x14ac:dyDescent="0.25">
      <c r="B8749" s="257">
        <v>8686</v>
      </c>
      <c r="C8749" s="256">
        <v>121.14325025371198</v>
      </c>
    </row>
    <row r="8750" spans="2:3" x14ac:dyDescent="0.25">
      <c r="B8750" s="257">
        <v>8687</v>
      </c>
      <c r="C8750" s="256">
        <v>120.69719668803592</v>
      </c>
    </row>
    <row r="8751" spans="2:3" x14ac:dyDescent="0.25">
      <c r="B8751" s="257">
        <v>8688</v>
      </c>
      <c r="C8751" s="256">
        <v>181.12682818271543</v>
      </c>
    </row>
    <row r="8752" spans="2:3" x14ac:dyDescent="0.25">
      <c r="B8752" s="257">
        <v>8689</v>
      </c>
      <c r="C8752" s="256">
        <v>110.76846683830942</v>
      </c>
    </row>
    <row r="8753" spans="2:3" x14ac:dyDescent="0.25">
      <c r="B8753" s="257">
        <v>8690</v>
      </c>
      <c r="C8753" s="256">
        <v>55.478832144018824</v>
      </c>
    </row>
    <row r="8754" spans="2:3" x14ac:dyDescent="0.25">
      <c r="B8754" s="257">
        <v>8691</v>
      </c>
      <c r="C8754" s="256">
        <v>86.268014978373628</v>
      </c>
    </row>
    <row r="8755" spans="2:3" x14ac:dyDescent="0.25">
      <c r="B8755" s="257">
        <v>8692</v>
      </c>
      <c r="C8755" s="256">
        <v>155.28511865215347</v>
      </c>
    </row>
    <row r="8756" spans="2:3" x14ac:dyDescent="0.25">
      <c r="B8756" s="257">
        <v>8693</v>
      </c>
      <c r="C8756" s="256">
        <v>103.89918492718864</v>
      </c>
    </row>
    <row r="8757" spans="2:3" x14ac:dyDescent="0.25">
      <c r="B8757" s="257">
        <v>8694</v>
      </c>
      <c r="C8757" s="256">
        <v>118.62634668989978</v>
      </c>
    </row>
    <row r="8758" spans="2:3" x14ac:dyDescent="0.25">
      <c r="B8758" s="257">
        <v>8695</v>
      </c>
      <c r="C8758" s="256">
        <v>118.87196093429856</v>
      </c>
    </row>
    <row r="8759" spans="2:3" x14ac:dyDescent="0.25">
      <c r="B8759" s="257">
        <v>8696</v>
      </c>
      <c r="C8759" s="256">
        <v>113.50733813339318</v>
      </c>
    </row>
    <row r="8760" spans="2:3" x14ac:dyDescent="0.25">
      <c r="B8760" s="257">
        <v>8697</v>
      </c>
      <c r="C8760" s="256">
        <v>109.78713899905728</v>
      </c>
    </row>
    <row r="8761" spans="2:3" x14ac:dyDescent="0.25">
      <c r="B8761" s="257">
        <v>8698</v>
      </c>
      <c r="C8761" s="256">
        <v>117.74746531793477</v>
      </c>
    </row>
    <row r="8762" spans="2:3" x14ac:dyDescent="0.25">
      <c r="B8762" s="257">
        <v>8699</v>
      </c>
      <c r="C8762" s="256">
        <v>119.52803104901696</v>
      </c>
    </row>
    <row r="8763" spans="2:3" x14ac:dyDescent="0.25">
      <c r="B8763" s="257">
        <v>8700</v>
      </c>
      <c r="C8763" s="256">
        <v>117.39231176633638</v>
      </c>
    </row>
    <row r="8764" spans="2:3" x14ac:dyDescent="0.25">
      <c r="B8764" s="257">
        <v>8701</v>
      </c>
      <c r="C8764" s="256">
        <v>173.1604064476</v>
      </c>
    </row>
    <row r="8765" spans="2:3" x14ac:dyDescent="0.25">
      <c r="B8765" s="257">
        <v>8702</v>
      </c>
      <c r="C8765" s="256">
        <v>96.9637753731337</v>
      </c>
    </row>
    <row r="8766" spans="2:3" x14ac:dyDescent="0.25">
      <c r="B8766" s="257">
        <v>8703</v>
      </c>
      <c r="C8766" s="256">
        <v>118.78363015973527</v>
      </c>
    </row>
    <row r="8767" spans="2:3" x14ac:dyDescent="0.25">
      <c r="B8767" s="257">
        <v>8704</v>
      </c>
      <c r="C8767" s="256">
        <v>134.42567500639157</v>
      </c>
    </row>
    <row r="8768" spans="2:3" x14ac:dyDescent="0.25">
      <c r="B8768" s="257">
        <v>8705</v>
      </c>
      <c r="C8768" s="256">
        <v>143.00448249084002</v>
      </c>
    </row>
    <row r="8769" spans="2:3" x14ac:dyDescent="0.25">
      <c r="B8769" s="257">
        <v>8706</v>
      </c>
      <c r="C8769" s="256">
        <v>95.960859091406945</v>
      </c>
    </row>
    <row r="8770" spans="2:3" x14ac:dyDescent="0.25">
      <c r="B8770" s="257">
        <v>8707</v>
      </c>
      <c r="C8770" s="256">
        <v>124.51375140424936</v>
      </c>
    </row>
    <row r="8771" spans="2:3" x14ac:dyDescent="0.25">
      <c r="B8771" s="257">
        <v>8708</v>
      </c>
      <c r="C8771" s="256">
        <v>178.60805568497986</v>
      </c>
    </row>
    <row r="8772" spans="2:3" x14ac:dyDescent="0.25">
      <c r="B8772" s="257">
        <v>8709</v>
      </c>
      <c r="C8772" s="256">
        <v>129.87665379758971</v>
      </c>
    </row>
    <row r="8773" spans="2:3" x14ac:dyDescent="0.25">
      <c r="B8773" s="257">
        <v>8710</v>
      </c>
      <c r="C8773" s="256">
        <v>146.57714794623871</v>
      </c>
    </row>
    <row r="8774" spans="2:3" x14ac:dyDescent="0.25">
      <c r="B8774" s="257">
        <v>8711</v>
      </c>
      <c r="C8774" s="256">
        <v>133.95792979060278</v>
      </c>
    </row>
    <row r="8775" spans="2:3" x14ac:dyDescent="0.25">
      <c r="B8775" s="257">
        <v>8712</v>
      </c>
      <c r="C8775" s="256">
        <v>131.26945715285598</v>
      </c>
    </row>
    <row r="8776" spans="2:3" x14ac:dyDescent="0.25">
      <c r="B8776" s="257">
        <v>8713</v>
      </c>
      <c r="C8776" s="256">
        <v>95.147951456539914</v>
      </c>
    </row>
    <row r="8777" spans="2:3" x14ac:dyDescent="0.25">
      <c r="B8777" s="257">
        <v>8714</v>
      </c>
      <c r="C8777" s="256">
        <v>139.08455744272965</v>
      </c>
    </row>
    <row r="8778" spans="2:3" x14ac:dyDescent="0.25">
      <c r="B8778" s="257">
        <v>8715</v>
      </c>
      <c r="C8778" s="256">
        <v>119.27627334495803</v>
      </c>
    </row>
    <row r="8779" spans="2:3" x14ac:dyDescent="0.25">
      <c r="B8779" s="257">
        <v>8716</v>
      </c>
      <c r="C8779" s="256">
        <v>94.760179572685004</v>
      </c>
    </row>
    <row r="8780" spans="2:3" x14ac:dyDescent="0.25">
      <c r="B8780" s="257">
        <v>8717</v>
      </c>
      <c r="C8780" s="256">
        <v>122.58718397766461</v>
      </c>
    </row>
    <row r="8781" spans="2:3" x14ac:dyDescent="0.25">
      <c r="B8781" s="257">
        <v>8718</v>
      </c>
      <c r="C8781" s="256">
        <v>107.07245535928615</v>
      </c>
    </row>
    <row r="8782" spans="2:3" x14ac:dyDescent="0.25">
      <c r="B8782" s="257">
        <v>8719</v>
      </c>
      <c r="C8782" s="256">
        <v>119.21470137799284</v>
      </c>
    </row>
    <row r="8783" spans="2:3" x14ac:dyDescent="0.25">
      <c r="B8783" s="257">
        <v>8720</v>
      </c>
      <c r="C8783" s="256">
        <v>163.69457966888348</v>
      </c>
    </row>
    <row r="8784" spans="2:3" x14ac:dyDescent="0.25">
      <c r="B8784" s="257">
        <v>8721</v>
      </c>
      <c r="C8784" s="256">
        <v>116.17451398371162</v>
      </c>
    </row>
    <row r="8785" spans="2:3" x14ac:dyDescent="0.25">
      <c r="B8785" s="257">
        <v>8722</v>
      </c>
      <c r="C8785" s="256">
        <v>178.53287104847186</v>
      </c>
    </row>
    <row r="8786" spans="2:3" x14ac:dyDescent="0.25">
      <c r="B8786" s="257">
        <v>8723</v>
      </c>
      <c r="C8786" s="256">
        <v>90.823812009405387</v>
      </c>
    </row>
    <row r="8787" spans="2:3" x14ac:dyDescent="0.25">
      <c r="B8787" s="257">
        <v>8724</v>
      </c>
      <c r="C8787" s="256">
        <v>112.81037732156827</v>
      </c>
    </row>
    <row r="8788" spans="2:3" x14ac:dyDescent="0.25">
      <c r="B8788" s="257">
        <v>8725</v>
      </c>
      <c r="C8788" s="256">
        <v>108.17702602412106</v>
      </c>
    </row>
    <row r="8789" spans="2:3" x14ac:dyDescent="0.25">
      <c r="B8789" s="257">
        <v>8726</v>
      </c>
      <c r="C8789" s="256">
        <v>66.585775573145867</v>
      </c>
    </row>
    <row r="8790" spans="2:3" x14ac:dyDescent="0.25">
      <c r="B8790" s="257">
        <v>8727</v>
      </c>
      <c r="C8790" s="256">
        <v>128.49162934686024</v>
      </c>
    </row>
    <row r="8791" spans="2:3" x14ac:dyDescent="0.25">
      <c r="B8791" s="257">
        <v>8728</v>
      </c>
      <c r="C8791" s="256">
        <v>71.357414221079935</v>
      </c>
    </row>
    <row r="8792" spans="2:3" x14ac:dyDescent="0.25">
      <c r="B8792" s="257">
        <v>8729</v>
      </c>
      <c r="C8792" s="256">
        <v>106.92811537468445</v>
      </c>
    </row>
    <row r="8793" spans="2:3" x14ac:dyDescent="0.25">
      <c r="B8793" s="257">
        <v>8730</v>
      </c>
      <c r="C8793" s="256">
        <v>94.349841906099755</v>
      </c>
    </row>
    <row r="8794" spans="2:3" x14ac:dyDescent="0.25">
      <c r="B8794" s="257">
        <v>8731</v>
      </c>
      <c r="C8794" s="256">
        <v>108.10963414220295</v>
      </c>
    </row>
    <row r="8795" spans="2:3" x14ac:dyDescent="0.25">
      <c r="B8795" s="257">
        <v>8732</v>
      </c>
      <c r="C8795" s="256">
        <v>139.76914188998555</v>
      </c>
    </row>
    <row r="8796" spans="2:3" x14ac:dyDescent="0.25">
      <c r="B8796" s="257">
        <v>8733</v>
      </c>
      <c r="C8796" s="256">
        <v>130.02459560590484</v>
      </c>
    </row>
    <row r="8797" spans="2:3" x14ac:dyDescent="0.25">
      <c r="B8797" s="257">
        <v>8734</v>
      </c>
      <c r="C8797" s="256">
        <v>111.01950620044796</v>
      </c>
    </row>
    <row r="8798" spans="2:3" x14ac:dyDescent="0.25">
      <c r="B8798" s="257">
        <v>8735</v>
      </c>
      <c r="C8798" s="256">
        <v>95.561174231675352</v>
      </c>
    </row>
    <row r="8799" spans="2:3" x14ac:dyDescent="0.25">
      <c r="B8799" s="257">
        <v>8736</v>
      </c>
      <c r="C8799" s="256">
        <v>123.80981475757682</v>
      </c>
    </row>
    <row r="8800" spans="2:3" x14ac:dyDescent="0.25">
      <c r="B8800" s="257">
        <v>8737</v>
      </c>
      <c r="C8800" s="256">
        <v>105.29450760272206</v>
      </c>
    </row>
    <row r="8801" spans="2:3" x14ac:dyDescent="0.25">
      <c r="B8801" s="257">
        <v>8738</v>
      </c>
      <c r="C8801" s="256">
        <v>84.826490238738984</v>
      </c>
    </row>
    <row r="8802" spans="2:3" x14ac:dyDescent="0.25">
      <c r="B8802" s="257">
        <v>8739</v>
      </c>
      <c r="C8802" s="256">
        <v>94.654816221863072</v>
      </c>
    </row>
    <row r="8803" spans="2:3" x14ac:dyDescent="0.25">
      <c r="B8803" s="257">
        <v>8740</v>
      </c>
      <c r="C8803" s="256">
        <v>157.9902538658022</v>
      </c>
    </row>
    <row r="8804" spans="2:3" x14ac:dyDescent="0.25">
      <c r="B8804" s="257">
        <v>8741</v>
      </c>
      <c r="C8804" s="256">
        <v>87.805427405675431</v>
      </c>
    </row>
    <row r="8805" spans="2:3" x14ac:dyDescent="0.25">
      <c r="B8805" s="257">
        <v>8742</v>
      </c>
      <c r="C8805" s="256">
        <v>140.06657199823849</v>
      </c>
    </row>
    <row r="8806" spans="2:3" x14ac:dyDescent="0.25">
      <c r="B8806" s="257">
        <v>8743</v>
      </c>
      <c r="C8806" s="256">
        <v>132.2943187815292</v>
      </c>
    </row>
    <row r="8807" spans="2:3" x14ac:dyDescent="0.25">
      <c r="B8807" s="257">
        <v>8744</v>
      </c>
      <c r="C8807" s="256">
        <v>141.3679359312618</v>
      </c>
    </row>
    <row r="8808" spans="2:3" x14ac:dyDescent="0.25">
      <c r="B8808" s="257">
        <v>8745</v>
      </c>
      <c r="C8808" s="256">
        <v>111.97402004973156</v>
      </c>
    </row>
    <row r="8809" spans="2:3" x14ac:dyDescent="0.25">
      <c r="B8809" s="257">
        <v>8746</v>
      </c>
      <c r="C8809" s="256">
        <v>158.13952803857018</v>
      </c>
    </row>
    <row r="8810" spans="2:3" x14ac:dyDescent="0.25">
      <c r="B8810" s="257">
        <v>8747</v>
      </c>
      <c r="C8810" s="256">
        <v>116.18896529397506</v>
      </c>
    </row>
    <row r="8811" spans="2:3" x14ac:dyDescent="0.25">
      <c r="B8811" s="257">
        <v>8748</v>
      </c>
      <c r="C8811" s="256">
        <v>112.79463212511003</v>
      </c>
    </row>
    <row r="8812" spans="2:3" x14ac:dyDescent="0.25">
      <c r="B8812" s="257">
        <v>8749</v>
      </c>
      <c r="C8812" s="256">
        <v>118.86937676098249</v>
      </c>
    </row>
    <row r="8813" spans="2:3" x14ac:dyDescent="0.25">
      <c r="B8813" s="257">
        <v>8750</v>
      </c>
      <c r="C8813" s="256">
        <v>153.33532188301734</v>
      </c>
    </row>
    <row r="8814" spans="2:3" x14ac:dyDescent="0.25">
      <c r="B8814" s="257">
        <v>8751</v>
      </c>
      <c r="C8814" s="256">
        <v>141.50586967785816</v>
      </c>
    </row>
    <row r="8815" spans="2:3" x14ac:dyDescent="0.25">
      <c r="B8815" s="257">
        <v>8752</v>
      </c>
      <c r="C8815" s="256">
        <v>103.59772740062262</v>
      </c>
    </row>
    <row r="8816" spans="2:3" x14ac:dyDescent="0.25">
      <c r="B8816" s="257">
        <v>8753</v>
      </c>
      <c r="C8816" s="256">
        <v>79.776319095380714</v>
      </c>
    </row>
    <row r="8817" spans="2:3" x14ac:dyDescent="0.25">
      <c r="B8817" s="257">
        <v>8754</v>
      </c>
      <c r="C8817" s="256">
        <v>120.82390666275795</v>
      </c>
    </row>
    <row r="8818" spans="2:3" x14ac:dyDescent="0.25">
      <c r="B8818" s="257">
        <v>8755</v>
      </c>
      <c r="C8818" s="256">
        <v>134.34249050342913</v>
      </c>
    </row>
    <row r="8819" spans="2:3" x14ac:dyDescent="0.25">
      <c r="B8819" s="257">
        <v>8756</v>
      </c>
      <c r="C8819" s="256">
        <v>124.08783149180148</v>
      </c>
    </row>
    <row r="8820" spans="2:3" x14ac:dyDescent="0.25">
      <c r="B8820" s="257">
        <v>8757</v>
      </c>
      <c r="C8820" s="256">
        <v>119.74835320028804</v>
      </c>
    </row>
    <row r="8821" spans="2:3" x14ac:dyDescent="0.25">
      <c r="B8821" s="257">
        <v>8758</v>
      </c>
      <c r="C8821" s="256">
        <v>84.623496338779162</v>
      </c>
    </row>
    <row r="8822" spans="2:3" x14ac:dyDescent="0.25">
      <c r="B8822" s="257">
        <v>8759</v>
      </c>
      <c r="C8822" s="256">
        <v>113.61763534485677</v>
      </c>
    </row>
    <row r="8823" spans="2:3" x14ac:dyDescent="0.25">
      <c r="B8823" s="257">
        <v>8760</v>
      </c>
      <c r="C8823" s="256">
        <v>129.34765514298965</v>
      </c>
    </row>
    <row r="8824" spans="2:3" x14ac:dyDescent="0.25">
      <c r="B8824" s="257">
        <v>8761</v>
      </c>
      <c r="C8824" s="256">
        <v>97.034350502339692</v>
      </c>
    </row>
    <row r="8825" spans="2:3" x14ac:dyDescent="0.25">
      <c r="B8825" s="257">
        <v>8762</v>
      </c>
      <c r="C8825" s="256">
        <v>109.04691653730079</v>
      </c>
    </row>
    <row r="8826" spans="2:3" x14ac:dyDescent="0.25">
      <c r="B8826" s="257">
        <v>8763</v>
      </c>
      <c r="C8826" s="256">
        <v>93.933493365108163</v>
      </c>
    </row>
    <row r="8827" spans="2:3" x14ac:dyDescent="0.25">
      <c r="B8827" s="257">
        <v>8764</v>
      </c>
      <c r="C8827" s="256">
        <v>143.59926473044996</v>
      </c>
    </row>
    <row r="8828" spans="2:3" x14ac:dyDescent="0.25">
      <c r="B8828" s="257">
        <v>8765</v>
      </c>
      <c r="C8828" s="256">
        <v>144.02293089089517</v>
      </c>
    </row>
    <row r="8829" spans="2:3" x14ac:dyDescent="0.25">
      <c r="B8829" s="257">
        <v>8766</v>
      </c>
      <c r="C8829" s="256">
        <v>151.19065093435145</v>
      </c>
    </row>
    <row r="8830" spans="2:3" x14ac:dyDescent="0.25">
      <c r="B8830" s="257">
        <v>8767</v>
      </c>
      <c r="C8830" s="256">
        <v>127.75299071290615</v>
      </c>
    </row>
    <row r="8831" spans="2:3" x14ac:dyDescent="0.25">
      <c r="B8831" s="257">
        <v>8768</v>
      </c>
      <c r="C8831" s="256">
        <v>143.4649954304754</v>
      </c>
    </row>
    <row r="8832" spans="2:3" x14ac:dyDescent="0.25">
      <c r="B8832" s="257">
        <v>8769</v>
      </c>
      <c r="C8832" s="256">
        <v>91.879811489067876</v>
      </c>
    </row>
    <row r="8833" spans="2:3" x14ac:dyDescent="0.25">
      <c r="B8833" s="257">
        <v>8770</v>
      </c>
      <c r="C8833" s="256">
        <v>128.09681150299568</v>
      </c>
    </row>
    <row r="8834" spans="2:3" x14ac:dyDescent="0.25">
      <c r="B8834" s="257">
        <v>8771</v>
      </c>
      <c r="C8834" s="256">
        <v>121.39877106674609</v>
      </c>
    </row>
    <row r="8835" spans="2:3" x14ac:dyDescent="0.25">
      <c r="B8835" s="257">
        <v>8772</v>
      </c>
      <c r="C8835" s="256">
        <v>134.86129233955074</v>
      </c>
    </row>
    <row r="8836" spans="2:3" x14ac:dyDescent="0.25">
      <c r="B8836" s="257">
        <v>8773</v>
      </c>
      <c r="C8836" s="256">
        <v>125.76950859083179</v>
      </c>
    </row>
    <row r="8837" spans="2:3" x14ac:dyDescent="0.25">
      <c r="B8837" s="257">
        <v>8774</v>
      </c>
      <c r="C8837" s="256">
        <v>99.287275207966815</v>
      </c>
    </row>
    <row r="8838" spans="2:3" x14ac:dyDescent="0.25">
      <c r="B8838" s="257">
        <v>8775</v>
      </c>
      <c r="C8838" s="256">
        <v>121.56340226079492</v>
      </c>
    </row>
    <row r="8839" spans="2:3" x14ac:dyDescent="0.25">
      <c r="B8839" s="257">
        <v>8776</v>
      </c>
      <c r="C8839" s="256">
        <v>114.76080006301669</v>
      </c>
    </row>
    <row r="8840" spans="2:3" x14ac:dyDescent="0.25">
      <c r="B8840" s="257">
        <v>8777</v>
      </c>
      <c r="C8840" s="256">
        <v>80.934815328272578</v>
      </c>
    </row>
    <row r="8841" spans="2:3" x14ac:dyDescent="0.25">
      <c r="B8841" s="257">
        <v>8778</v>
      </c>
      <c r="C8841" s="256">
        <v>168.87741023571556</v>
      </c>
    </row>
    <row r="8842" spans="2:3" x14ac:dyDescent="0.25">
      <c r="B8842" s="257">
        <v>8779</v>
      </c>
      <c r="C8842" s="256">
        <v>108.96034778695909</v>
      </c>
    </row>
    <row r="8843" spans="2:3" x14ac:dyDescent="0.25">
      <c r="B8843" s="257">
        <v>8780</v>
      </c>
      <c r="C8843" s="256">
        <v>131.81072579881049</v>
      </c>
    </row>
    <row r="8844" spans="2:3" x14ac:dyDescent="0.25">
      <c r="B8844" s="257">
        <v>8781</v>
      </c>
      <c r="C8844" s="256">
        <v>107.61051486590678</v>
      </c>
    </row>
    <row r="8845" spans="2:3" x14ac:dyDescent="0.25">
      <c r="B8845" s="257">
        <v>8782</v>
      </c>
      <c r="C8845" s="256">
        <v>183.71116808327366</v>
      </c>
    </row>
    <row r="8846" spans="2:3" x14ac:dyDescent="0.25">
      <c r="B8846" s="257">
        <v>8783</v>
      </c>
      <c r="C8846" s="256">
        <v>151.30844447577394</v>
      </c>
    </row>
    <row r="8847" spans="2:3" x14ac:dyDescent="0.25">
      <c r="B8847" s="257">
        <v>8784</v>
      </c>
      <c r="C8847" s="256">
        <v>84.007110773652713</v>
      </c>
    </row>
    <row r="8848" spans="2:3" x14ac:dyDescent="0.25">
      <c r="B8848" s="257">
        <v>8785</v>
      </c>
      <c r="C8848" s="256">
        <v>76.539898783472808</v>
      </c>
    </row>
    <row r="8849" spans="2:3" x14ac:dyDescent="0.25">
      <c r="B8849" s="257">
        <v>8786</v>
      </c>
      <c r="C8849" s="256">
        <v>87.229632628521443</v>
      </c>
    </row>
    <row r="8850" spans="2:3" x14ac:dyDescent="0.25">
      <c r="B8850" s="257">
        <v>8787</v>
      </c>
      <c r="C8850" s="256">
        <v>101.59991095076145</v>
      </c>
    </row>
    <row r="8851" spans="2:3" x14ac:dyDescent="0.25">
      <c r="B8851" s="257">
        <v>8788</v>
      </c>
      <c r="C8851" s="256">
        <v>128.82039442464622</v>
      </c>
    </row>
    <row r="8852" spans="2:3" x14ac:dyDescent="0.25">
      <c r="B8852" s="257">
        <v>8789</v>
      </c>
      <c r="C8852" s="256">
        <v>117.54469746469898</v>
      </c>
    </row>
    <row r="8853" spans="2:3" x14ac:dyDescent="0.25">
      <c r="B8853" s="257">
        <v>8790</v>
      </c>
      <c r="C8853" s="256">
        <v>111.44879674407943</v>
      </c>
    </row>
    <row r="8854" spans="2:3" x14ac:dyDescent="0.25">
      <c r="B8854" s="257">
        <v>8791</v>
      </c>
      <c r="C8854" s="256">
        <v>71.846118648402495</v>
      </c>
    </row>
    <row r="8855" spans="2:3" x14ac:dyDescent="0.25">
      <c r="B8855" s="257">
        <v>8792</v>
      </c>
      <c r="C8855" s="256">
        <v>128.70570105642128</v>
      </c>
    </row>
    <row r="8856" spans="2:3" x14ac:dyDescent="0.25">
      <c r="B8856" s="257">
        <v>8793</v>
      </c>
      <c r="C8856" s="256">
        <v>98.552668074600007</v>
      </c>
    </row>
    <row r="8857" spans="2:3" x14ac:dyDescent="0.25">
      <c r="B8857" s="257">
        <v>8794</v>
      </c>
      <c r="C8857" s="256">
        <v>119.18900473575691</v>
      </c>
    </row>
    <row r="8858" spans="2:3" x14ac:dyDescent="0.25">
      <c r="B8858" s="257">
        <v>8795</v>
      </c>
      <c r="C8858" s="256">
        <v>119.21398810630629</v>
      </c>
    </row>
    <row r="8859" spans="2:3" x14ac:dyDescent="0.25">
      <c r="B8859" s="257">
        <v>8796</v>
      </c>
      <c r="C8859" s="256">
        <v>129.39777714123883</v>
      </c>
    </row>
    <row r="8860" spans="2:3" x14ac:dyDescent="0.25">
      <c r="B8860" s="257">
        <v>8797</v>
      </c>
      <c r="C8860" s="256">
        <v>72.754219583944348</v>
      </c>
    </row>
    <row r="8861" spans="2:3" x14ac:dyDescent="0.25">
      <c r="B8861" s="257">
        <v>8798</v>
      </c>
      <c r="C8861" s="256">
        <v>99.894031560588971</v>
      </c>
    </row>
    <row r="8862" spans="2:3" x14ac:dyDescent="0.25">
      <c r="B8862" s="257">
        <v>8799</v>
      </c>
      <c r="C8862" s="256">
        <v>60.090162315463033</v>
      </c>
    </row>
    <row r="8863" spans="2:3" x14ac:dyDescent="0.25">
      <c r="B8863" s="257">
        <v>8800</v>
      </c>
      <c r="C8863" s="256">
        <v>121.99755362347285</v>
      </c>
    </row>
    <row r="8864" spans="2:3" x14ac:dyDescent="0.25">
      <c r="B8864" s="257">
        <v>8801</v>
      </c>
      <c r="C8864" s="256">
        <v>108.1765631491381</v>
      </c>
    </row>
    <row r="8865" spans="2:3" x14ac:dyDescent="0.25">
      <c r="B8865" s="257">
        <v>8802</v>
      </c>
      <c r="C8865" s="256">
        <v>146.60996530637516</v>
      </c>
    </row>
    <row r="8866" spans="2:3" x14ac:dyDescent="0.25">
      <c r="B8866" s="257">
        <v>8803</v>
      </c>
      <c r="C8866" s="256">
        <v>110.30553846600039</v>
      </c>
    </row>
    <row r="8867" spans="2:3" x14ac:dyDescent="0.25">
      <c r="B8867" s="257">
        <v>8804</v>
      </c>
      <c r="C8867" s="256">
        <v>92.883150049982902</v>
      </c>
    </row>
    <row r="8868" spans="2:3" x14ac:dyDescent="0.25">
      <c r="B8868" s="257">
        <v>8805</v>
      </c>
      <c r="C8868" s="256">
        <v>78.782834008044219</v>
      </c>
    </row>
    <row r="8869" spans="2:3" x14ac:dyDescent="0.25">
      <c r="B8869" s="257">
        <v>8806</v>
      </c>
      <c r="C8869" s="256">
        <v>157.28316375007114</v>
      </c>
    </row>
    <row r="8870" spans="2:3" x14ac:dyDescent="0.25">
      <c r="B8870" s="257">
        <v>8807</v>
      </c>
      <c r="C8870" s="256">
        <v>80.441079528821405</v>
      </c>
    </row>
    <row r="8871" spans="2:3" x14ac:dyDescent="0.25">
      <c r="B8871" s="257">
        <v>8808</v>
      </c>
      <c r="C8871" s="256">
        <v>119.10147299222432</v>
      </c>
    </row>
    <row r="8872" spans="2:3" x14ac:dyDescent="0.25">
      <c r="B8872" s="257">
        <v>8809</v>
      </c>
      <c r="C8872" s="256">
        <v>139.35341789437658</v>
      </c>
    </row>
    <row r="8873" spans="2:3" x14ac:dyDescent="0.25">
      <c r="B8873" s="257">
        <v>8810</v>
      </c>
      <c r="C8873" s="256">
        <v>147.08990156066835</v>
      </c>
    </row>
    <row r="8874" spans="2:3" x14ac:dyDescent="0.25">
      <c r="B8874" s="257">
        <v>8811</v>
      </c>
      <c r="C8874" s="256">
        <v>114.54546407897539</v>
      </c>
    </row>
    <row r="8875" spans="2:3" x14ac:dyDescent="0.25">
      <c r="B8875" s="257">
        <v>8812</v>
      </c>
      <c r="C8875" s="256">
        <v>137.42398565153823</v>
      </c>
    </row>
    <row r="8876" spans="2:3" x14ac:dyDescent="0.25">
      <c r="B8876" s="257">
        <v>8813</v>
      </c>
      <c r="C8876" s="256">
        <v>124.38603081110138</v>
      </c>
    </row>
    <row r="8877" spans="2:3" x14ac:dyDescent="0.25">
      <c r="B8877" s="257">
        <v>8814</v>
      </c>
      <c r="C8877" s="256">
        <v>93.854945686866486</v>
      </c>
    </row>
    <row r="8878" spans="2:3" x14ac:dyDescent="0.25">
      <c r="B8878" s="257">
        <v>8815</v>
      </c>
      <c r="C8878" s="256">
        <v>112.30595865863812</v>
      </c>
    </row>
    <row r="8879" spans="2:3" x14ac:dyDescent="0.25">
      <c r="B8879" s="257">
        <v>8816</v>
      </c>
      <c r="C8879" s="256">
        <v>134.11470905159021</v>
      </c>
    </row>
    <row r="8880" spans="2:3" x14ac:dyDescent="0.25">
      <c r="B8880" s="257">
        <v>8817</v>
      </c>
      <c r="C8880" s="256">
        <v>120.13852798490115</v>
      </c>
    </row>
    <row r="8881" spans="2:3" x14ac:dyDescent="0.25">
      <c r="B8881" s="257">
        <v>8818</v>
      </c>
      <c r="C8881" s="256">
        <v>106.39377380271124</v>
      </c>
    </row>
    <row r="8882" spans="2:3" x14ac:dyDescent="0.25">
      <c r="B8882" s="257">
        <v>8819</v>
      </c>
      <c r="C8882" s="256">
        <v>122.46638179500167</v>
      </c>
    </row>
    <row r="8883" spans="2:3" x14ac:dyDescent="0.25">
      <c r="B8883" s="257">
        <v>8820</v>
      </c>
      <c r="C8883" s="256">
        <v>110.3315294705742</v>
      </c>
    </row>
    <row r="8884" spans="2:3" x14ac:dyDescent="0.25">
      <c r="B8884" s="257">
        <v>8821</v>
      </c>
      <c r="C8884" s="256">
        <v>143.05077451253968</v>
      </c>
    </row>
    <row r="8885" spans="2:3" x14ac:dyDescent="0.25">
      <c r="B8885" s="257">
        <v>8822</v>
      </c>
      <c r="C8885" s="256">
        <v>132.53151526763534</v>
      </c>
    </row>
    <row r="8886" spans="2:3" x14ac:dyDescent="0.25">
      <c r="B8886" s="257">
        <v>8823</v>
      </c>
      <c r="C8886" s="256">
        <v>150.37947419523036</v>
      </c>
    </row>
    <row r="8887" spans="2:3" x14ac:dyDescent="0.25">
      <c r="B8887" s="257">
        <v>8824</v>
      </c>
      <c r="C8887" s="256">
        <v>124.86044333361737</v>
      </c>
    </row>
    <row r="8888" spans="2:3" x14ac:dyDescent="0.25">
      <c r="B8888" s="257">
        <v>8825</v>
      </c>
      <c r="C8888" s="256">
        <v>129.88722480140191</v>
      </c>
    </row>
    <row r="8889" spans="2:3" x14ac:dyDescent="0.25">
      <c r="B8889" s="257">
        <v>8826</v>
      </c>
      <c r="C8889" s="256">
        <v>125.62949611159458</v>
      </c>
    </row>
    <row r="8890" spans="2:3" x14ac:dyDescent="0.25">
      <c r="B8890" s="257">
        <v>8827</v>
      </c>
      <c r="C8890" s="256">
        <v>156.71226891063787</v>
      </c>
    </row>
    <row r="8891" spans="2:3" x14ac:dyDescent="0.25">
      <c r="B8891" s="257">
        <v>8828</v>
      </c>
      <c r="C8891" s="256">
        <v>176.98557787046352</v>
      </c>
    </row>
    <row r="8892" spans="2:3" x14ac:dyDescent="0.25">
      <c r="B8892" s="257">
        <v>8829</v>
      </c>
      <c r="C8892" s="256">
        <v>103.53617321536316</v>
      </c>
    </row>
    <row r="8893" spans="2:3" x14ac:dyDescent="0.25">
      <c r="B8893" s="257">
        <v>8830</v>
      </c>
      <c r="C8893" s="256">
        <v>99.752416970556382</v>
      </c>
    </row>
    <row r="8894" spans="2:3" x14ac:dyDescent="0.25">
      <c r="B8894" s="257">
        <v>8831</v>
      </c>
      <c r="C8894" s="256">
        <v>142.21581805619925</v>
      </c>
    </row>
    <row r="8895" spans="2:3" x14ac:dyDescent="0.25">
      <c r="B8895" s="257">
        <v>8832</v>
      </c>
      <c r="C8895" s="256">
        <v>141.52542771798247</v>
      </c>
    </row>
    <row r="8896" spans="2:3" x14ac:dyDescent="0.25">
      <c r="B8896" s="257">
        <v>8833</v>
      </c>
      <c r="C8896" s="256">
        <v>84.500638424009978</v>
      </c>
    </row>
    <row r="8897" spans="2:3" x14ac:dyDescent="0.25">
      <c r="B8897" s="257">
        <v>8834</v>
      </c>
      <c r="C8897" s="256">
        <v>140.25096652107271</v>
      </c>
    </row>
    <row r="8898" spans="2:3" x14ac:dyDescent="0.25">
      <c r="B8898" s="257">
        <v>8835</v>
      </c>
      <c r="C8898" s="256">
        <v>60.796946436944914</v>
      </c>
    </row>
    <row r="8899" spans="2:3" x14ac:dyDescent="0.25">
      <c r="B8899" s="257">
        <v>8836</v>
      </c>
      <c r="C8899" s="256">
        <v>113.80449640742229</v>
      </c>
    </row>
    <row r="8900" spans="2:3" x14ac:dyDescent="0.25">
      <c r="B8900" s="257">
        <v>8837</v>
      </c>
      <c r="C8900" s="256">
        <v>92.185610538029536</v>
      </c>
    </row>
    <row r="8901" spans="2:3" x14ac:dyDescent="0.25">
      <c r="B8901" s="257">
        <v>8838</v>
      </c>
      <c r="C8901" s="256">
        <v>88.007364700660247</v>
      </c>
    </row>
    <row r="8902" spans="2:3" x14ac:dyDescent="0.25">
      <c r="B8902" s="257">
        <v>8839</v>
      </c>
      <c r="C8902" s="256">
        <v>154.80503829474895</v>
      </c>
    </row>
    <row r="8903" spans="2:3" x14ac:dyDescent="0.25">
      <c r="B8903" s="257">
        <v>8840</v>
      </c>
      <c r="C8903" s="256">
        <v>144.48502088775973</v>
      </c>
    </row>
    <row r="8904" spans="2:3" x14ac:dyDescent="0.25">
      <c r="B8904" s="257">
        <v>8841</v>
      </c>
      <c r="C8904" s="256">
        <v>140.12820359341322</v>
      </c>
    </row>
    <row r="8905" spans="2:3" x14ac:dyDescent="0.25">
      <c r="B8905" s="257">
        <v>8842</v>
      </c>
      <c r="C8905" s="256">
        <v>125.01034612935911</v>
      </c>
    </row>
    <row r="8906" spans="2:3" x14ac:dyDescent="0.25">
      <c r="B8906" s="257">
        <v>8843</v>
      </c>
      <c r="C8906" s="256">
        <v>137.41208456712508</v>
      </c>
    </row>
    <row r="8907" spans="2:3" x14ac:dyDescent="0.25">
      <c r="B8907" s="257">
        <v>8844</v>
      </c>
      <c r="C8907" s="256">
        <v>143.03116338309897</v>
      </c>
    </row>
    <row r="8908" spans="2:3" x14ac:dyDescent="0.25">
      <c r="B8908" s="257">
        <v>8845</v>
      </c>
      <c r="C8908" s="256">
        <v>128.54525548896495</v>
      </c>
    </row>
    <row r="8909" spans="2:3" x14ac:dyDescent="0.25">
      <c r="B8909" s="257">
        <v>8846</v>
      </c>
      <c r="C8909" s="256">
        <v>133.05340371161708</v>
      </c>
    </row>
    <row r="8910" spans="2:3" x14ac:dyDescent="0.25">
      <c r="B8910" s="257">
        <v>8847</v>
      </c>
      <c r="C8910" s="256">
        <v>134.19703176655148</v>
      </c>
    </row>
    <row r="8911" spans="2:3" x14ac:dyDescent="0.25">
      <c r="B8911" s="257">
        <v>8848</v>
      </c>
      <c r="C8911" s="256">
        <v>180.72788439876015</v>
      </c>
    </row>
    <row r="8912" spans="2:3" x14ac:dyDescent="0.25">
      <c r="B8912" s="257">
        <v>8849</v>
      </c>
      <c r="C8912" s="256">
        <v>93.817081572023781</v>
      </c>
    </row>
    <row r="8913" spans="2:3" x14ac:dyDescent="0.25">
      <c r="B8913" s="257">
        <v>8850</v>
      </c>
      <c r="C8913" s="256">
        <v>115.83530224594304</v>
      </c>
    </row>
    <row r="8914" spans="2:3" x14ac:dyDescent="0.25">
      <c r="B8914" s="257">
        <v>8851</v>
      </c>
      <c r="C8914" s="256">
        <v>121.74784358701436</v>
      </c>
    </row>
    <row r="8915" spans="2:3" x14ac:dyDescent="0.25">
      <c r="B8915" s="257">
        <v>8852</v>
      </c>
      <c r="C8915" s="256">
        <v>139.29144776606137</v>
      </c>
    </row>
    <row r="8916" spans="2:3" x14ac:dyDescent="0.25">
      <c r="B8916" s="257">
        <v>8853</v>
      </c>
      <c r="C8916" s="256">
        <v>136.08103428470807</v>
      </c>
    </row>
    <row r="8917" spans="2:3" x14ac:dyDescent="0.25">
      <c r="B8917" s="257">
        <v>8854</v>
      </c>
      <c r="C8917" s="256">
        <v>102.34931250123169</v>
      </c>
    </row>
    <row r="8918" spans="2:3" x14ac:dyDescent="0.25">
      <c r="B8918" s="257">
        <v>8855</v>
      </c>
      <c r="C8918" s="256">
        <v>161.99559327216289</v>
      </c>
    </row>
    <row r="8919" spans="2:3" x14ac:dyDescent="0.25">
      <c r="B8919" s="257">
        <v>8856</v>
      </c>
      <c r="C8919" s="256">
        <v>143.03366016464761</v>
      </c>
    </row>
    <row r="8920" spans="2:3" x14ac:dyDescent="0.25">
      <c r="B8920" s="257">
        <v>8857</v>
      </c>
      <c r="C8920" s="256">
        <v>105.43892842109665</v>
      </c>
    </row>
    <row r="8921" spans="2:3" x14ac:dyDescent="0.25">
      <c r="B8921" s="257">
        <v>8858</v>
      </c>
      <c r="C8921" s="256">
        <v>131.92020905055247</v>
      </c>
    </row>
    <row r="8922" spans="2:3" x14ac:dyDescent="0.25">
      <c r="B8922" s="257">
        <v>8859</v>
      </c>
      <c r="C8922" s="256">
        <v>95.743717596528171</v>
      </c>
    </row>
    <row r="8923" spans="2:3" x14ac:dyDescent="0.25">
      <c r="B8923" s="257">
        <v>8860</v>
      </c>
      <c r="C8923" s="256">
        <v>124.18385805995398</v>
      </c>
    </row>
    <row r="8924" spans="2:3" x14ac:dyDescent="0.25">
      <c r="B8924" s="257">
        <v>8861</v>
      </c>
      <c r="C8924" s="256">
        <v>151.89702005874005</v>
      </c>
    </row>
    <row r="8925" spans="2:3" x14ac:dyDescent="0.25">
      <c r="B8925" s="257">
        <v>8862</v>
      </c>
      <c r="C8925" s="256">
        <v>115.17670665604187</v>
      </c>
    </row>
    <row r="8926" spans="2:3" x14ac:dyDescent="0.25">
      <c r="B8926" s="257">
        <v>8863</v>
      </c>
      <c r="C8926" s="256">
        <v>159.5792413919944</v>
      </c>
    </row>
    <row r="8927" spans="2:3" x14ac:dyDescent="0.25">
      <c r="B8927" s="257">
        <v>8864</v>
      </c>
      <c r="C8927" s="256">
        <v>119.55260427022003</v>
      </c>
    </row>
    <row r="8928" spans="2:3" x14ac:dyDescent="0.25">
      <c r="B8928" s="257">
        <v>8865</v>
      </c>
      <c r="C8928" s="256">
        <v>83.968234787204494</v>
      </c>
    </row>
    <row r="8929" spans="2:3" x14ac:dyDescent="0.25">
      <c r="B8929" s="257">
        <v>8866</v>
      </c>
      <c r="C8929" s="256">
        <v>122.48028171694692</v>
      </c>
    </row>
    <row r="8930" spans="2:3" x14ac:dyDescent="0.25">
      <c r="B8930" s="257">
        <v>8867</v>
      </c>
      <c r="C8930" s="256">
        <v>53.015732236421186</v>
      </c>
    </row>
    <row r="8931" spans="2:3" x14ac:dyDescent="0.25">
      <c r="B8931" s="257">
        <v>8868</v>
      </c>
      <c r="C8931" s="256">
        <v>126.68214066699664</v>
      </c>
    </row>
    <row r="8932" spans="2:3" x14ac:dyDescent="0.25">
      <c r="B8932" s="257">
        <v>8869</v>
      </c>
      <c r="C8932" s="256">
        <v>83.773077419815124</v>
      </c>
    </row>
    <row r="8933" spans="2:3" x14ac:dyDescent="0.25">
      <c r="B8933" s="257">
        <v>8870</v>
      </c>
      <c r="C8933" s="256">
        <v>121.20525245926846</v>
      </c>
    </row>
    <row r="8934" spans="2:3" x14ac:dyDescent="0.25">
      <c r="B8934" s="257">
        <v>8871</v>
      </c>
      <c r="C8934" s="256">
        <v>125.78755522250083</v>
      </c>
    </row>
    <row r="8935" spans="2:3" x14ac:dyDescent="0.25">
      <c r="B8935" s="257">
        <v>8872</v>
      </c>
      <c r="C8935" s="256">
        <v>180.93673673672123</v>
      </c>
    </row>
    <row r="8936" spans="2:3" x14ac:dyDescent="0.25">
      <c r="B8936" s="257">
        <v>8873</v>
      </c>
      <c r="C8936" s="256">
        <v>121.55832139855819</v>
      </c>
    </row>
    <row r="8937" spans="2:3" x14ac:dyDescent="0.25">
      <c r="B8937" s="257">
        <v>8874</v>
      </c>
      <c r="C8937" s="256">
        <v>133.61115134879341</v>
      </c>
    </row>
    <row r="8938" spans="2:3" x14ac:dyDescent="0.25">
      <c r="B8938" s="257">
        <v>8875</v>
      </c>
      <c r="C8938" s="256">
        <v>124.73552424610311</v>
      </c>
    </row>
    <row r="8939" spans="2:3" x14ac:dyDescent="0.25">
      <c r="B8939" s="257">
        <v>8876</v>
      </c>
      <c r="C8939" s="256">
        <v>116.16693909511328</v>
      </c>
    </row>
    <row r="8940" spans="2:3" x14ac:dyDescent="0.25">
      <c r="B8940" s="257">
        <v>8877</v>
      </c>
      <c r="C8940" s="256">
        <v>133.24099175870714</v>
      </c>
    </row>
    <row r="8941" spans="2:3" x14ac:dyDescent="0.25">
      <c r="B8941" s="257">
        <v>8878</v>
      </c>
      <c r="C8941" s="256">
        <v>94.7086469822532</v>
      </c>
    </row>
    <row r="8942" spans="2:3" x14ac:dyDescent="0.25">
      <c r="B8942" s="257">
        <v>8879</v>
      </c>
      <c r="C8942" s="256">
        <v>100.88752043334263</v>
      </c>
    </row>
    <row r="8943" spans="2:3" x14ac:dyDescent="0.25">
      <c r="B8943" s="257">
        <v>8880</v>
      </c>
      <c r="C8943" s="256">
        <v>55.221184367188286</v>
      </c>
    </row>
    <row r="8944" spans="2:3" x14ac:dyDescent="0.25">
      <c r="B8944" s="257">
        <v>8881</v>
      </c>
      <c r="C8944" s="256">
        <v>117.07836356776269</v>
      </c>
    </row>
    <row r="8945" spans="2:3" x14ac:dyDescent="0.25">
      <c r="B8945" s="257">
        <v>8882</v>
      </c>
      <c r="C8945" s="256">
        <v>108.08299848339144</v>
      </c>
    </row>
    <row r="8946" spans="2:3" x14ac:dyDescent="0.25">
      <c r="B8946" s="257">
        <v>8883</v>
      </c>
      <c r="C8946" s="256">
        <v>150.17553200585539</v>
      </c>
    </row>
    <row r="8947" spans="2:3" x14ac:dyDescent="0.25">
      <c r="B8947" s="257">
        <v>8884</v>
      </c>
      <c r="C8947" s="256">
        <v>123.71353122385639</v>
      </c>
    </row>
    <row r="8948" spans="2:3" x14ac:dyDescent="0.25">
      <c r="B8948" s="257">
        <v>8885</v>
      </c>
      <c r="C8948" s="256">
        <v>151.43130124842503</v>
      </c>
    </row>
    <row r="8949" spans="2:3" x14ac:dyDescent="0.25">
      <c r="B8949" s="257">
        <v>8886</v>
      </c>
      <c r="C8949" s="256">
        <v>125.83241918676535</v>
      </c>
    </row>
    <row r="8950" spans="2:3" x14ac:dyDescent="0.25">
      <c r="B8950" s="257">
        <v>8887</v>
      </c>
      <c r="C8950" s="256">
        <v>98.729383528625618</v>
      </c>
    </row>
    <row r="8951" spans="2:3" x14ac:dyDescent="0.25">
      <c r="B8951" s="257">
        <v>8888</v>
      </c>
      <c r="C8951" s="256">
        <v>137.66772060104768</v>
      </c>
    </row>
    <row r="8952" spans="2:3" x14ac:dyDescent="0.25">
      <c r="B8952" s="257">
        <v>8889</v>
      </c>
      <c r="C8952" s="256">
        <v>133.38399379816587</v>
      </c>
    </row>
    <row r="8953" spans="2:3" x14ac:dyDescent="0.25">
      <c r="B8953" s="257">
        <v>8890</v>
      </c>
      <c r="C8953" s="256">
        <v>148.02813199419367</v>
      </c>
    </row>
    <row r="8954" spans="2:3" x14ac:dyDescent="0.25">
      <c r="B8954" s="257">
        <v>8891</v>
      </c>
      <c r="C8954" s="256">
        <v>164.232803258231</v>
      </c>
    </row>
    <row r="8955" spans="2:3" x14ac:dyDescent="0.25">
      <c r="B8955" s="257">
        <v>8892</v>
      </c>
      <c r="C8955" s="256">
        <v>104.35722034139772</v>
      </c>
    </row>
    <row r="8956" spans="2:3" x14ac:dyDescent="0.25">
      <c r="B8956" s="257">
        <v>8893</v>
      </c>
      <c r="C8956" s="256">
        <v>155.97124593286466</v>
      </c>
    </row>
    <row r="8957" spans="2:3" x14ac:dyDescent="0.25">
      <c r="B8957" s="257">
        <v>8894</v>
      </c>
      <c r="C8957" s="256">
        <v>140.68760936819794</v>
      </c>
    </row>
    <row r="8958" spans="2:3" x14ac:dyDescent="0.25">
      <c r="B8958" s="257">
        <v>8895</v>
      </c>
      <c r="C8958" s="256">
        <v>157.02571458243733</v>
      </c>
    </row>
    <row r="8959" spans="2:3" x14ac:dyDescent="0.25">
      <c r="B8959" s="257">
        <v>8896</v>
      </c>
      <c r="C8959" s="256">
        <v>109.39294229641352</v>
      </c>
    </row>
    <row r="8960" spans="2:3" x14ac:dyDescent="0.25">
      <c r="B8960" s="257">
        <v>8897</v>
      </c>
      <c r="C8960" s="256">
        <v>96.913237660577138</v>
      </c>
    </row>
    <row r="8961" spans="2:3" x14ac:dyDescent="0.25">
      <c r="B8961" s="257">
        <v>8898</v>
      </c>
      <c r="C8961" s="256">
        <v>106.95168011727996</v>
      </c>
    </row>
    <row r="8962" spans="2:3" x14ac:dyDescent="0.25">
      <c r="B8962" s="257">
        <v>8899</v>
      </c>
      <c r="C8962" s="256">
        <v>132.4634912912357</v>
      </c>
    </row>
    <row r="8963" spans="2:3" x14ac:dyDescent="0.25">
      <c r="B8963" s="257">
        <v>8900</v>
      </c>
      <c r="C8963" s="256">
        <v>139.93214136991034</v>
      </c>
    </row>
    <row r="8964" spans="2:3" x14ac:dyDescent="0.25">
      <c r="B8964" s="257">
        <v>8901</v>
      </c>
      <c r="C8964" s="256">
        <v>122.16263426078011</v>
      </c>
    </row>
    <row r="8965" spans="2:3" x14ac:dyDescent="0.25">
      <c r="B8965" s="257">
        <v>8902</v>
      </c>
      <c r="C8965" s="256">
        <v>133.60279186561291</v>
      </c>
    </row>
    <row r="8966" spans="2:3" x14ac:dyDescent="0.25">
      <c r="B8966" s="257">
        <v>8903</v>
      </c>
      <c r="C8966" s="256">
        <v>118.41656174163467</v>
      </c>
    </row>
    <row r="8967" spans="2:3" x14ac:dyDescent="0.25">
      <c r="B8967" s="257">
        <v>8904</v>
      </c>
      <c r="C8967" s="256">
        <v>115.67621521249062</v>
      </c>
    </row>
    <row r="8968" spans="2:3" x14ac:dyDescent="0.25">
      <c r="B8968" s="257">
        <v>8905</v>
      </c>
      <c r="C8968" s="256">
        <v>158.49893912683143</v>
      </c>
    </row>
    <row r="8969" spans="2:3" x14ac:dyDescent="0.25">
      <c r="B8969" s="257">
        <v>8906</v>
      </c>
      <c r="C8969" s="256">
        <v>114.95975487089348</v>
      </c>
    </row>
    <row r="8970" spans="2:3" x14ac:dyDescent="0.25">
      <c r="B8970" s="257">
        <v>8907</v>
      </c>
      <c r="C8970" s="256">
        <v>103.08932364780259</v>
      </c>
    </row>
    <row r="8971" spans="2:3" x14ac:dyDescent="0.25">
      <c r="B8971" s="257">
        <v>8908</v>
      </c>
      <c r="C8971" s="256">
        <v>107.99771617749124</v>
      </c>
    </row>
    <row r="8972" spans="2:3" x14ac:dyDescent="0.25">
      <c r="B8972" s="257">
        <v>8909</v>
      </c>
      <c r="C8972" s="256">
        <v>97.82871218233538</v>
      </c>
    </row>
    <row r="8973" spans="2:3" x14ac:dyDescent="0.25">
      <c r="B8973" s="257">
        <v>8910</v>
      </c>
      <c r="C8973" s="256">
        <v>130.55327469499548</v>
      </c>
    </row>
    <row r="8974" spans="2:3" x14ac:dyDescent="0.25">
      <c r="B8974" s="257">
        <v>8911</v>
      </c>
      <c r="C8974" s="256">
        <v>149.25582470956422</v>
      </c>
    </row>
    <row r="8975" spans="2:3" x14ac:dyDescent="0.25">
      <c r="B8975" s="257">
        <v>8912</v>
      </c>
      <c r="C8975" s="256">
        <v>80.925479007523364</v>
      </c>
    </row>
    <row r="8976" spans="2:3" x14ac:dyDescent="0.25">
      <c r="B8976" s="257">
        <v>8913</v>
      </c>
      <c r="C8976" s="256">
        <v>114.04449545675931</v>
      </c>
    </row>
    <row r="8977" spans="2:3" x14ac:dyDescent="0.25">
      <c r="B8977" s="257">
        <v>8914</v>
      </c>
      <c r="C8977" s="256">
        <v>105.7936119104438</v>
      </c>
    </row>
    <row r="8978" spans="2:3" x14ac:dyDescent="0.25">
      <c r="B8978" s="257">
        <v>8915</v>
      </c>
      <c r="C8978" s="256">
        <v>155.82354434492922</v>
      </c>
    </row>
    <row r="8979" spans="2:3" x14ac:dyDescent="0.25">
      <c r="B8979" s="257">
        <v>8916</v>
      </c>
      <c r="C8979" s="256">
        <v>119.04122408148409</v>
      </c>
    </row>
    <row r="8980" spans="2:3" x14ac:dyDescent="0.25">
      <c r="B8980" s="257">
        <v>8917</v>
      </c>
      <c r="C8980" s="256">
        <v>150.09363449562275</v>
      </c>
    </row>
    <row r="8981" spans="2:3" x14ac:dyDescent="0.25">
      <c r="B8981" s="257">
        <v>8918</v>
      </c>
      <c r="C8981" s="256">
        <v>100.04725761383568</v>
      </c>
    </row>
    <row r="8982" spans="2:3" x14ac:dyDescent="0.25">
      <c r="B8982" s="257">
        <v>8919</v>
      </c>
      <c r="C8982" s="256">
        <v>135.55408889369966</v>
      </c>
    </row>
    <row r="8983" spans="2:3" x14ac:dyDescent="0.25">
      <c r="B8983" s="257">
        <v>8920</v>
      </c>
      <c r="C8983" s="256">
        <v>136.84424801846748</v>
      </c>
    </row>
    <row r="8984" spans="2:3" x14ac:dyDescent="0.25">
      <c r="B8984" s="257">
        <v>8921</v>
      </c>
      <c r="C8984" s="256">
        <v>159.1240211339171</v>
      </c>
    </row>
    <row r="8985" spans="2:3" x14ac:dyDescent="0.25">
      <c r="B8985" s="257">
        <v>8922</v>
      </c>
      <c r="C8985" s="256">
        <v>138.09565494469965</v>
      </c>
    </row>
    <row r="8986" spans="2:3" x14ac:dyDescent="0.25">
      <c r="B8986" s="257">
        <v>8923</v>
      </c>
      <c r="C8986" s="256">
        <v>173.95278711756686</v>
      </c>
    </row>
    <row r="8987" spans="2:3" x14ac:dyDescent="0.25">
      <c r="B8987" s="257">
        <v>8924</v>
      </c>
      <c r="C8987" s="256">
        <v>86.342739175804098</v>
      </c>
    </row>
    <row r="8988" spans="2:3" x14ac:dyDescent="0.25">
      <c r="B8988" s="257">
        <v>8925</v>
      </c>
      <c r="C8988" s="256">
        <v>135.1158069713756</v>
      </c>
    </row>
    <row r="8989" spans="2:3" x14ac:dyDescent="0.25">
      <c r="B8989" s="257">
        <v>8926</v>
      </c>
      <c r="C8989" s="256">
        <v>143.60063497367724</v>
      </c>
    </row>
    <row r="8990" spans="2:3" x14ac:dyDescent="0.25">
      <c r="B8990" s="257">
        <v>8927</v>
      </c>
      <c r="C8990" s="256">
        <v>106.45913767402268</v>
      </c>
    </row>
    <row r="8991" spans="2:3" x14ac:dyDescent="0.25">
      <c r="B8991" s="257">
        <v>8928</v>
      </c>
      <c r="C8991" s="256">
        <v>174.17180659685525</v>
      </c>
    </row>
    <row r="8992" spans="2:3" x14ac:dyDescent="0.25">
      <c r="B8992" s="257">
        <v>8929</v>
      </c>
      <c r="C8992" s="256">
        <v>127.89995321179313</v>
      </c>
    </row>
    <row r="8993" spans="2:3" x14ac:dyDescent="0.25">
      <c r="B8993" s="257">
        <v>8930</v>
      </c>
      <c r="C8993" s="256">
        <v>134.43538500009632</v>
      </c>
    </row>
    <row r="8994" spans="2:3" x14ac:dyDescent="0.25">
      <c r="B8994" s="257">
        <v>8931</v>
      </c>
      <c r="C8994" s="256">
        <v>131.62784824279578</v>
      </c>
    </row>
    <row r="8995" spans="2:3" x14ac:dyDescent="0.25">
      <c r="B8995" s="257">
        <v>8932</v>
      </c>
      <c r="C8995" s="256">
        <v>142.09306125232931</v>
      </c>
    </row>
    <row r="8996" spans="2:3" x14ac:dyDescent="0.25">
      <c r="B8996" s="257">
        <v>8933</v>
      </c>
      <c r="C8996" s="256">
        <v>156.06137820778457</v>
      </c>
    </row>
    <row r="8997" spans="2:3" x14ac:dyDescent="0.25">
      <c r="B8997" s="257">
        <v>8934</v>
      </c>
      <c r="C8997" s="256">
        <v>128.78160161682936</v>
      </c>
    </row>
    <row r="8998" spans="2:3" x14ac:dyDescent="0.25">
      <c r="B8998" s="257">
        <v>8935</v>
      </c>
      <c r="C8998" s="256">
        <v>103.00763986579646</v>
      </c>
    </row>
    <row r="8999" spans="2:3" x14ac:dyDescent="0.25">
      <c r="B8999" s="257">
        <v>8936</v>
      </c>
      <c r="C8999" s="256">
        <v>117.76253503002009</v>
      </c>
    </row>
    <row r="9000" spans="2:3" x14ac:dyDescent="0.25">
      <c r="B9000" s="257">
        <v>8937</v>
      </c>
      <c r="C9000" s="256">
        <v>119.82939062669755</v>
      </c>
    </row>
    <row r="9001" spans="2:3" x14ac:dyDescent="0.25">
      <c r="B9001" s="257">
        <v>8938</v>
      </c>
      <c r="C9001" s="256">
        <v>117.24865086628779</v>
      </c>
    </row>
    <row r="9002" spans="2:3" x14ac:dyDescent="0.25">
      <c r="B9002" s="257">
        <v>8939</v>
      </c>
      <c r="C9002" s="256">
        <v>165.07949875650601</v>
      </c>
    </row>
    <row r="9003" spans="2:3" x14ac:dyDescent="0.25">
      <c r="B9003" s="257">
        <v>8940</v>
      </c>
      <c r="C9003" s="256">
        <v>129.05513500266957</v>
      </c>
    </row>
    <row r="9004" spans="2:3" x14ac:dyDescent="0.25">
      <c r="B9004" s="257">
        <v>8941</v>
      </c>
      <c r="C9004" s="256">
        <v>115.50949159508856</v>
      </c>
    </row>
    <row r="9005" spans="2:3" x14ac:dyDescent="0.25">
      <c r="B9005" s="257">
        <v>8942</v>
      </c>
      <c r="C9005" s="256">
        <v>120.43751940805535</v>
      </c>
    </row>
    <row r="9006" spans="2:3" x14ac:dyDescent="0.25">
      <c r="B9006" s="257">
        <v>8943</v>
      </c>
      <c r="C9006" s="256">
        <v>87.048645764339028</v>
      </c>
    </row>
    <row r="9007" spans="2:3" x14ac:dyDescent="0.25">
      <c r="B9007" s="257">
        <v>8944</v>
      </c>
      <c r="C9007" s="256">
        <v>109.57210050159071</v>
      </c>
    </row>
    <row r="9008" spans="2:3" x14ac:dyDescent="0.25">
      <c r="B9008" s="257">
        <v>8945</v>
      </c>
      <c r="C9008" s="256">
        <v>129.61598494758138</v>
      </c>
    </row>
    <row r="9009" spans="2:3" x14ac:dyDescent="0.25">
      <c r="B9009" s="257">
        <v>8946</v>
      </c>
      <c r="C9009" s="256">
        <v>138.56192642827119</v>
      </c>
    </row>
    <row r="9010" spans="2:3" x14ac:dyDescent="0.25">
      <c r="B9010" s="257">
        <v>8947</v>
      </c>
      <c r="C9010" s="256">
        <v>105.40582267610964</v>
      </c>
    </row>
    <row r="9011" spans="2:3" x14ac:dyDescent="0.25">
      <c r="B9011" s="257">
        <v>8948</v>
      </c>
      <c r="C9011" s="256">
        <v>135.26632356453146</v>
      </c>
    </row>
    <row r="9012" spans="2:3" x14ac:dyDescent="0.25">
      <c r="B9012" s="257">
        <v>8949</v>
      </c>
      <c r="C9012" s="256">
        <v>95.654502541281573</v>
      </c>
    </row>
    <row r="9013" spans="2:3" x14ac:dyDescent="0.25">
      <c r="B9013" s="257">
        <v>8950</v>
      </c>
      <c r="C9013" s="256">
        <v>138.02153011764179</v>
      </c>
    </row>
    <row r="9014" spans="2:3" x14ac:dyDescent="0.25">
      <c r="B9014" s="257">
        <v>8951</v>
      </c>
      <c r="C9014" s="256">
        <v>127.93190385591937</v>
      </c>
    </row>
    <row r="9015" spans="2:3" x14ac:dyDescent="0.25">
      <c r="B9015" s="257">
        <v>8952</v>
      </c>
      <c r="C9015" s="256">
        <v>55.572187094838597</v>
      </c>
    </row>
    <row r="9016" spans="2:3" x14ac:dyDescent="0.25">
      <c r="B9016" s="257">
        <v>8953</v>
      </c>
      <c r="C9016" s="256">
        <v>82.665643935485917</v>
      </c>
    </row>
    <row r="9017" spans="2:3" x14ac:dyDescent="0.25">
      <c r="B9017" s="257">
        <v>8954</v>
      </c>
      <c r="C9017" s="256">
        <v>134.29362597940008</v>
      </c>
    </row>
    <row r="9018" spans="2:3" x14ac:dyDescent="0.25">
      <c r="B9018" s="257">
        <v>8955</v>
      </c>
      <c r="C9018" s="256">
        <v>155.78149567312019</v>
      </c>
    </row>
    <row r="9019" spans="2:3" x14ac:dyDescent="0.25">
      <c r="B9019" s="257">
        <v>8956</v>
      </c>
      <c r="C9019" s="256">
        <v>96.699810119058384</v>
      </c>
    </row>
    <row r="9020" spans="2:3" x14ac:dyDescent="0.25">
      <c r="B9020" s="257">
        <v>8957</v>
      </c>
      <c r="C9020" s="256">
        <v>111.63371872731334</v>
      </c>
    </row>
    <row r="9021" spans="2:3" x14ac:dyDescent="0.25">
      <c r="B9021" s="257">
        <v>8958</v>
      </c>
      <c r="C9021" s="256">
        <v>138.46911109759523</v>
      </c>
    </row>
    <row r="9022" spans="2:3" x14ac:dyDescent="0.25">
      <c r="B9022" s="257">
        <v>8959</v>
      </c>
      <c r="C9022" s="256">
        <v>120.93359358408365</v>
      </c>
    </row>
    <row r="9023" spans="2:3" x14ac:dyDescent="0.25">
      <c r="B9023" s="257">
        <v>8960</v>
      </c>
      <c r="C9023" s="256">
        <v>159.0680169597739</v>
      </c>
    </row>
    <row r="9024" spans="2:3" x14ac:dyDescent="0.25">
      <c r="B9024" s="257">
        <v>8961</v>
      </c>
      <c r="C9024" s="256">
        <v>137.53034879509309</v>
      </c>
    </row>
    <row r="9025" spans="2:3" x14ac:dyDescent="0.25">
      <c r="B9025" s="257">
        <v>8962</v>
      </c>
      <c r="C9025" s="256">
        <v>116.37814426312175</v>
      </c>
    </row>
    <row r="9026" spans="2:3" x14ac:dyDescent="0.25">
      <c r="B9026" s="257">
        <v>8963</v>
      </c>
      <c r="C9026" s="256">
        <v>119.22008596373756</v>
      </c>
    </row>
    <row r="9027" spans="2:3" x14ac:dyDescent="0.25">
      <c r="B9027" s="257">
        <v>8964</v>
      </c>
      <c r="C9027" s="256">
        <v>118.14111357165575</v>
      </c>
    </row>
    <row r="9028" spans="2:3" x14ac:dyDescent="0.25">
      <c r="B9028" s="257">
        <v>8965</v>
      </c>
      <c r="C9028" s="256">
        <v>115.17149309548275</v>
      </c>
    </row>
    <row r="9029" spans="2:3" x14ac:dyDescent="0.25">
      <c r="B9029" s="257">
        <v>8966</v>
      </c>
      <c r="C9029" s="256">
        <v>139.49632390890196</v>
      </c>
    </row>
    <row r="9030" spans="2:3" x14ac:dyDescent="0.25">
      <c r="B9030" s="257">
        <v>8967</v>
      </c>
      <c r="C9030" s="256">
        <v>127.90875879848134</v>
      </c>
    </row>
    <row r="9031" spans="2:3" x14ac:dyDescent="0.25">
      <c r="B9031" s="257">
        <v>8968</v>
      </c>
      <c r="C9031" s="256">
        <v>158.05431357082921</v>
      </c>
    </row>
    <row r="9032" spans="2:3" x14ac:dyDescent="0.25">
      <c r="B9032" s="257">
        <v>8969</v>
      </c>
      <c r="C9032" s="256">
        <v>159.84889068580367</v>
      </c>
    </row>
    <row r="9033" spans="2:3" x14ac:dyDescent="0.25">
      <c r="B9033" s="257">
        <v>8970</v>
      </c>
      <c r="C9033" s="256">
        <v>82.231248267383506</v>
      </c>
    </row>
    <row r="9034" spans="2:3" x14ac:dyDescent="0.25">
      <c r="B9034" s="257">
        <v>8971</v>
      </c>
      <c r="C9034" s="256">
        <v>62.823768569332671</v>
      </c>
    </row>
    <row r="9035" spans="2:3" x14ac:dyDescent="0.25">
      <c r="B9035" s="257">
        <v>8972</v>
      </c>
      <c r="C9035" s="256">
        <v>133.62769045722317</v>
      </c>
    </row>
    <row r="9036" spans="2:3" x14ac:dyDescent="0.25">
      <c r="B9036" s="257">
        <v>8973</v>
      </c>
      <c r="C9036" s="256">
        <v>142.43035682668489</v>
      </c>
    </row>
    <row r="9037" spans="2:3" x14ac:dyDescent="0.25">
      <c r="B9037" s="257">
        <v>8974</v>
      </c>
      <c r="C9037" s="256">
        <v>161.3052590686595</v>
      </c>
    </row>
    <row r="9038" spans="2:3" x14ac:dyDescent="0.25">
      <c r="B9038" s="257">
        <v>8975</v>
      </c>
      <c r="C9038" s="256">
        <v>102.2878030906258</v>
      </c>
    </row>
    <row r="9039" spans="2:3" x14ac:dyDescent="0.25">
      <c r="B9039" s="257">
        <v>8976</v>
      </c>
      <c r="C9039" s="256">
        <v>186.16623659158839</v>
      </c>
    </row>
    <row r="9040" spans="2:3" x14ac:dyDescent="0.25">
      <c r="B9040" s="257">
        <v>8977</v>
      </c>
      <c r="C9040" s="256">
        <v>105.83625356832813</v>
      </c>
    </row>
    <row r="9041" spans="2:3" x14ac:dyDescent="0.25">
      <c r="B9041" s="257">
        <v>8978</v>
      </c>
      <c r="C9041" s="256">
        <v>157.12163218219092</v>
      </c>
    </row>
    <row r="9042" spans="2:3" x14ac:dyDescent="0.25">
      <c r="B9042" s="257">
        <v>8979</v>
      </c>
      <c r="C9042" s="256">
        <v>121.68286203587087</v>
      </c>
    </row>
    <row r="9043" spans="2:3" x14ac:dyDescent="0.25">
      <c r="B9043" s="257">
        <v>8980</v>
      </c>
      <c r="C9043" s="256">
        <v>112.88241947022968</v>
      </c>
    </row>
    <row r="9044" spans="2:3" x14ac:dyDescent="0.25">
      <c r="B9044" s="257">
        <v>8981</v>
      </c>
      <c r="C9044" s="256">
        <v>80.196231003056326</v>
      </c>
    </row>
    <row r="9045" spans="2:3" x14ac:dyDescent="0.25">
      <c r="B9045" s="257">
        <v>8982</v>
      </c>
      <c r="C9045" s="256">
        <v>143.42095484712183</v>
      </c>
    </row>
    <row r="9046" spans="2:3" x14ac:dyDescent="0.25">
      <c r="B9046" s="257">
        <v>8983</v>
      </c>
      <c r="C9046" s="256">
        <v>161.76124660786033</v>
      </c>
    </row>
    <row r="9047" spans="2:3" x14ac:dyDescent="0.25">
      <c r="B9047" s="257">
        <v>8984</v>
      </c>
      <c r="C9047" s="256">
        <v>97.013843351381411</v>
      </c>
    </row>
    <row r="9048" spans="2:3" x14ac:dyDescent="0.25">
      <c r="B9048" s="257">
        <v>8985</v>
      </c>
      <c r="C9048" s="256">
        <v>140.45018995238163</v>
      </c>
    </row>
    <row r="9049" spans="2:3" x14ac:dyDescent="0.25">
      <c r="B9049" s="257">
        <v>8986</v>
      </c>
      <c r="C9049" s="256">
        <v>155.83187265703197</v>
      </c>
    </row>
    <row r="9050" spans="2:3" x14ac:dyDescent="0.25">
      <c r="B9050" s="257">
        <v>8987</v>
      </c>
      <c r="C9050" s="256">
        <v>118.86386524781825</v>
      </c>
    </row>
    <row r="9051" spans="2:3" x14ac:dyDescent="0.25">
      <c r="B9051" s="257">
        <v>8988</v>
      </c>
      <c r="C9051" s="256">
        <v>124.39163391791686</v>
      </c>
    </row>
    <row r="9052" spans="2:3" x14ac:dyDescent="0.25">
      <c r="B9052" s="257">
        <v>8989</v>
      </c>
      <c r="C9052" s="256">
        <v>156.3166672467903</v>
      </c>
    </row>
    <row r="9053" spans="2:3" x14ac:dyDescent="0.25">
      <c r="B9053" s="257">
        <v>8990</v>
      </c>
      <c r="C9053" s="256">
        <v>116.3241306414079</v>
      </c>
    </row>
    <row r="9054" spans="2:3" x14ac:dyDescent="0.25">
      <c r="B9054" s="257">
        <v>8991</v>
      </c>
      <c r="C9054" s="256">
        <v>119.33202574633641</v>
      </c>
    </row>
    <row r="9055" spans="2:3" x14ac:dyDescent="0.25">
      <c r="B9055" s="257">
        <v>8992</v>
      </c>
      <c r="C9055" s="256">
        <v>129.05870846457069</v>
      </c>
    </row>
    <row r="9056" spans="2:3" x14ac:dyDescent="0.25">
      <c r="B9056" s="257">
        <v>8993</v>
      </c>
      <c r="C9056" s="256">
        <v>104.51875227660217</v>
      </c>
    </row>
    <row r="9057" spans="2:3" x14ac:dyDescent="0.25">
      <c r="B9057" s="257">
        <v>8994</v>
      </c>
      <c r="C9057" s="256">
        <v>109.29769224874711</v>
      </c>
    </row>
    <row r="9058" spans="2:3" x14ac:dyDescent="0.25">
      <c r="B9058" s="257">
        <v>8995</v>
      </c>
      <c r="C9058" s="256">
        <v>134.81099865255084</v>
      </c>
    </row>
    <row r="9059" spans="2:3" x14ac:dyDescent="0.25">
      <c r="B9059" s="257">
        <v>8996</v>
      </c>
      <c r="C9059" s="256">
        <v>119.9012603599475</v>
      </c>
    </row>
    <row r="9060" spans="2:3" x14ac:dyDescent="0.25">
      <c r="B9060" s="257">
        <v>8997</v>
      </c>
      <c r="C9060" s="256">
        <v>83.508166941753501</v>
      </c>
    </row>
    <row r="9061" spans="2:3" x14ac:dyDescent="0.25">
      <c r="B9061" s="257">
        <v>8998</v>
      </c>
      <c r="C9061" s="256">
        <v>144.41823125593578</v>
      </c>
    </row>
    <row r="9062" spans="2:3" x14ac:dyDescent="0.25">
      <c r="B9062" s="257">
        <v>8999</v>
      </c>
      <c r="C9062" s="256">
        <v>127.35623340035673</v>
      </c>
    </row>
    <row r="9063" spans="2:3" x14ac:dyDescent="0.25">
      <c r="B9063" s="257">
        <v>9000</v>
      </c>
      <c r="C9063" s="256">
        <v>148.7991597493816</v>
      </c>
    </row>
    <row r="9064" spans="2:3" x14ac:dyDescent="0.25">
      <c r="B9064" s="257">
        <v>9001</v>
      </c>
      <c r="C9064" s="256">
        <v>54.924631774293587</v>
      </c>
    </row>
    <row r="9065" spans="2:3" x14ac:dyDescent="0.25">
      <c r="B9065" s="257">
        <v>9002</v>
      </c>
      <c r="C9065" s="256">
        <v>177.03350487495129</v>
      </c>
    </row>
    <row r="9066" spans="2:3" x14ac:dyDescent="0.25">
      <c r="B9066" s="257">
        <v>9003</v>
      </c>
      <c r="C9066" s="256">
        <v>124.74551268733465</v>
      </c>
    </row>
    <row r="9067" spans="2:3" x14ac:dyDescent="0.25">
      <c r="B9067" s="257">
        <v>9004</v>
      </c>
      <c r="C9067" s="256">
        <v>124.52603364694359</v>
      </c>
    </row>
    <row r="9068" spans="2:3" x14ac:dyDescent="0.25">
      <c r="B9068" s="257">
        <v>9005</v>
      </c>
      <c r="C9068" s="256">
        <v>143.47519428005594</v>
      </c>
    </row>
    <row r="9069" spans="2:3" x14ac:dyDescent="0.25">
      <c r="B9069" s="257">
        <v>9006</v>
      </c>
      <c r="C9069" s="256">
        <v>113.80203995259275</v>
      </c>
    </row>
    <row r="9070" spans="2:3" x14ac:dyDescent="0.25">
      <c r="B9070" s="257">
        <v>9007</v>
      </c>
      <c r="C9070" s="256">
        <v>136.25773396377434</v>
      </c>
    </row>
    <row r="9071" spans="2:3" x14ac:dyDescent="0.25">
      <c r="B9071" s="257">
        <v>9008</v>
      </c>
      <c r="C9071" s="256">
        <v>168.51911709773876</v>
      </c>
    </row>
    <row r="9072" spans="2:3" x14ac:dyDescent="0.25">
      <c r="B9072" s="257">
        <v>9009</v>
      </c>
      <c r="C9072" s="256">
        <v>142.39165180662889</v>
      </c>
    </row>
    <row r="9073" spans="2:3" x14ac:dyDescent="0.25">
      <c r="B9073" s="257">
        <v>9010</v>
      </c>
      <c r="C9073" s="256">
        <v>121.57065347359219</v>
      </c>
    </row>
    <row r="9074" spans="2:3" x14ac:dyDescent="0.25">
      <c r="B9074" s="257">
        <v>9011</v>
      </c>
      <c r="C9074" s="256">
        <v>156.17125537378129</v>
      </c>
    </row>
    <row r="9075" spans="2:3" x14ac:dyDescent="0.25">
      <c r="B9075" s="257">
        <v>9012</v>
      </c>
      <c r="C9075" s="256">
        <v>101.65837705106362</v>
      </c>
    </row>
    <row r="9076" spans="2:3" x14ac:dyDescent="0.25">
      <c r="B9076" s="257">
        <v>9013</v>
      </c>
      <c r="C9076" s="256">
        <v>92.267472830544321</v>
      </c>
    </row>
    <row r="9077" spans="2:3" x14ac:dyDescent="0.25">
      <c r="B9077" s="257">
        <v>9014</v>
      </c>
      <c r="C9077" s="256">
        <v>104.50799730496243</v>
      </c>
    </row>
    <row r="9078" spans="2:3" x14ac:dyDescent="0.25">
      <c r="B9078" s="257">
        <v>9015</v>
      </c>
      <c r="C9078" s="256">
        <v>175.26509870174465</v>
      </c>
    </row>
    <row r="9079" spans="2:3" x14ac:dyDescent="0.25">
      <c r="B9079" s="257">
        <v>9016</v>
      </c>
      <c r="C9079" s="256">
        <v>87.228444177187328</v>
      </c>
    </row>
    <row r="9080" spans="2:3" x14ac:dyDescent="0.25">
      <c r="B9080" s="257">
        <v>9017</v>
      </c>
      <c r="C9080" s="256">
        <v>132.34679893333086</v>
      </c>
    </row>
    <row r="9081" spans="2:3" x14ac:dyDescent="0.25">
      <c r="B9081" s="257">
        <v>9018</v>
      </c>
      <c r="C9081" s="256">
        <v>116.74486072265562</v>
      </c>
    </row>
    <row r="9082" spans="2:3" x14ac:dyDescent="0.25">
      <c r="B9082" s="257">
        <v>9019</v>
      </c>
      <c r="C9082" s="256">
        <v>90.931163534119776</v>
      </c>
    </row>
    <row r="9083" spans="2:3" x14ac:dyDescent="0.25">
      <c r="B9083" s="257">
        <v>9020</v>
      </c>
      <c r="C9083" s="256">
        <v>74.793409275716627</v>
      </c>
    </row>
    <row r="9084" spans="2:3" x14ac:dyDescent="0.25">
      <c r="B9084" s="257">
        <v>9021</v>
      </c>
      <c r="C9084" s="256">
        <v>127.02489493319442</v>
      </c>
    </row>
    <row r="9085" spans="2:3" x14ac:dyDescent="0.25">
      <c r="B9085" s="257">
        <v>9022</v>
      </c>
      <c r="C9085" s="256">
        <v>142.56681180568691</v>
      </c>
    </row>
    <row r="9086" spans="2:3" x14ac:dyDescent="0.25">
      <c r="B9086" s="257">
        <v>9023</v>
      </c>
      <c r="C9086" s="256">
        <v>157.19773131618598</v>
      </c>
    </row>
    <row r="9087" spans="2:3" x14ac:dyDescent="0.25">
      <c r="B9087" s="257">
        <v>9024</v>
      </c>
      <c r="C9087" s="256">
        <v>141.16198267086099</v>
      </c>
    </row>
    <row r="9088" spans="2:3" x14ac:dyDescent="0.25">
      <c r="B9088" s="257">
        <v>9025</v>
      </c>
      <c r="C9088" s="256">
        <v>138.30872069435989</v>
      </c>
    </row>
    <row r="9089" spans="2:3" x14ac:dyDescent="0.25">
      <c r="B9089" s="257">
        <v>9026</v>
      </c>
      <c r="C9089" s="256">
        <v>90.104256349342634</v>
      </c>
    </row>
    <row r="9090" spans="2:3" x14ac:dyDescent="0.25">
      <c r="B9090" s="257">
        <v>9027</v>
      </c>
      <c r="C9090" s="256">
        <v>132.65887858828256</v>
      </c>
    </row>
    <row r="9091" spans="2:3" x14ac:dyDescent="0.25">
      <c r="B9091" s="257">
        <v>9028</v>
      </c>
      <c r="C9091" s="256">
        <v>107.05342396335192</v>
      </c>
    </row>
    <row r="9092" spans="2:3" x14ac:dyDescent="0.25">
      <c r="B9092" s="257">
        <v>9029</v>
      </c>
      <c r="C9092" s="256">
        <v>83.379061824428547</v>
      </c>
    </row>
    <row r="9093" spans="2:3" x14ac:dyDescent="0.25">
      <c r="B9093" s="257">
        <v>9030</v>
      </c>
      <c r="C9093" s="256">
        <v>105.91932891927073</v>
      </c>
    </row>
    <row r="9094" spans="2:3" x14ac:dyDescent="0.25">
      <c r="B9094" s="257">
        <v>9031</v>
      </c>
      <c r="C9094" s="256">
        <v>134.15485665109861</v>
      </c>
    </row>
    <row r="9095" spans="2:3" x14ac:dyDescent="0.25">
      <c r="B9095" s="257">
        <v>9032</v>
      </c>
      <c r="C9095" s="256">
        <v>100.9746346988458</v>
      </c>
    </row>
    <row r="9096" spans="2:3" x14ac:dyDescent="0.25">
      <c r="B9096" s="257">
        <v>9033</v>
      </c>
      <c r="C9096" s="256">
        <v>84.606568014024958</v>
      </c>
    </row>
    <row r="9097" spans="2:3" x14ac:dyDescent="0.25">
      <c r="B9097" s="257">
        <v>9034</v>
      </c>
      <c r="C9097" s="256">
        <v>114.39245822674363</v>
      </c>
    </row>
    <row r="9098" spans="2:3" x14ac:dyDescent="0.25">
      <c r="B9098" s="257">
        <v>9035</v>
      </c>
      <c r="C9098" s="256">
        <v>108.12519483947966</v>
      </c>
    </row>
    <row r="9099" spans="2:3" x14ac:dyDescent="0.25">
      <c r="B9099" s="257">
        <v>9036</v>
      </c>
      <c r="C9099" s="256">
        <v>142.33615353584824</v>
      </c>
    </row>
    <row r="9100" spans="2:3" x14ac:dyDescent="0.25">
      <c r="B9100" s="257">
        <v>9037</v>
      </c>
      <c r="C9100" s="256">
        <v>92.365914851327176</v>
      </c>
    </row>
    <row r="9101" spans="2:3" x14ac:dyDescent="0.25">
      <c r="B9101" s="257">
        <v>9038</v>
      </c>
      <c r="C9101" s="256">
        <v>114.71731517834404</v>
      </c>
    </row>
    <row r="9102" spans="2:3" x14ac:dyDescent="0.25">
      <c r="B9102" s="257">
        <v>9039</v>
      </c>
      <c r="C9102" s="256">
        <v>116.07873958313458</v>
      </c>
    </row>
    <row r="9103" spans="2:3" x14ac:dyDescent="0.25">
      <c r="B9103" s="257">
        <v>9040</v>
      </c>
      <c r="C9103" s="256">
        <v>130.30808762868975</v>
      </c>
    </row>
    <row r="9104" spans="2:3" x14ac:dyDescent="0.25">
      <c r="B9104" s="257">
        <v>9041</v>
      </c>
      <c r="C9104" s="256">
        <v>125.26832155191363</v>
      </c>
    </row>
    <row r="9105" spans="2:3" x14ac:dyDescent="0.25">
      <c r="B9105" s="257">
        <v>9042</v>
      </c>
      <c r="C9105" s="256">
        <v>154.31523581015352</v>
      </c>
    </row>
    <row r="9106" spans="2:3" x14ac:dyDescent="0.25">
      <c r="B9106" s="257">
        <v>9043</v>
      </c>
      <c r="C9106" s="256">
        <v>121.97134478216472</v>
      </c>
    </row>
    <row r="9107" spans="2:3" x14ac:dyDescent="0.25">
      <c r="B9107" s="257">
        <v>9044</v>
      </c>
      <c r="C9107" s="256">
        <v>168.89224809994133</v>
      </c>
    </row>
    <row r="9108" spans="2:3" x14ac:dyDescent="0.25">
      <c r="B9108" s="257">
        <v>9045</v>
      </c>
      <c r="C9108" s="256">
        <v>106.73694555031727</v>
      </c>
    </row>
    <row r="9109" spans="2:3" x14ac:dyDescent="0.25">
      <c r="B9109" s="257">
        <v>9046</v>
      </c>
      <c r="C9109" s="256">
        <v>123.21687893935557</v>
      </c>
    </row>
    <row r="9110" spans="2:3" x14ac:dyDescent="0.25">
      <c r="B9110" s="257">
        <v>9047</v>
      </c>
      <c r="C9110" s="256">
        <v>89.772133816212516</v>
      </c>
    </row>
    <row r="9111" spans="2:3" x14ac:dyDescent="0.25">
      <c r="B9111" s="257">
        <v>9048</v>
      </c>
      <c r="C9111" s="256">
        <v>118.68518911415208</v>
      </c>
    </row>
    <row r="9112" spans="2:3" x14ac:dyDescent="0.25">
      <c r="B9112" s="257">
        <v>9049</v>
      </c>
      <c r="C9112" s="256">
        <v>110.52488354839306</v>
      </c>
    </row>
    <row r="9113" spans="2:3" x14ac:dyDescent="0.25">
      <c r="B9113" s="257">
        <v>9050</v>
      </c>
      <c r="C9113" s="256">
        <v>153.21399628084015</v>
      </c>
    </row>
    <row r="9114" spans="2:3" x14ac:dyDescent="0.25">
      <c r="B9114" s="257">
        <v>9051</v>
      </c>
      <c r="C9114" s="256">
        <v>119.40769951709579</v>
      </c>
    </row>
    <row r="9115" spans="2:3" x14ac:dyDescent="0.25">
      <c r="B9115" s="257">
        <v>9052</v>
      </c>
      <c r="C9115" s="256">
        <v>136.47622861899626</v>
      </c>
    </row>
    <row r="9116" spans="2:3" x14ac:dyDescent="0.25">
      <c r="B9116" s="257">
        <v>9053</v>
      </c>
      <c r="C9116" s="256">
        <v>134.04633671201091</v>
      </c>
    </row>
    <row r="9117" spans="2:3" x14ac:dyDescent="0.25">
      <c r="B9117" s="257">
        <v>9054</v>
      </c>
      <c r="C9117" s="256">
        <v>78.040348399443502</v>
      </c>
    </row>
    <row r="9118" spans="2:3" x14ac:dyDescent="0.25">
      <c r="B9118" s="257">
        <v>9055</v>
      </c>
      <c r="C9118" s="256">
        <v>156.29810863360626</v>
      </c>
    </row>
    <row r="9119" spans="2:3" x14ac:dyDescent="0.25">
      <c r="B9119" s="257">
        <v>9056</v>
      </c>
      <c r="C9119" s="256">
        <v>144.10321649855933</v>
      </c>
    </row>
    <row r="9120" spans="2:3" x14ac:dyDescent="0.25">
      <c r="B9120" s="257">
        <v>9057</v>
      </c>
      <c r="C9120" s="256">
        <v>113.59979392511082</v>
      </c>
    </row>
    <row r="9121" spans="2:3" x14ac:dyDescent="0.25">
      <c r="B9121" s="257">
        <v>9058</v>
      </c>
      <c r="C9121" s="256">
        <v>116.57137593524004</v>
      </c>
    </row>
    <row r="9122" spans="2:3" x14ac:dyDescent="0.25">
      <c r="B9122" s="257">
        <v>9059</v>
      </c>
      <c r="C9122" s="256">
        <v>135.14056984364544</v>
      </c>
    </row>
    <row r="9123" spans="2:3" x14ac:dyDescent="0.25">
      <c r="B9123" s="257">
        <v>9060</v>
      </c>
      <c r="C9123" s="256">
        <v>61.076600924329973</v>
      </c>
    </row>
    <row r="9124" spans="2:3" x14ac:dyDescent="0.25">
      <c r="B9124" s="257">
        <v>9061</v>
      </c>
      <c r="C9124" s="256">
        <v>158.47625790961359</v>
      </c>
    </row>
    <row r="9125" spans="2:3" x14ac:dyDescent="0.25">
      <c r="B9125" s="257">
        <v>9062</v>
      </c>
      <c r="C9125" s="256">
        <v>121.70032814058862</v>
      </c>
    </row>
    <row r="9126" spans="2:3" x14ac:dyDescent="0.25">
      <c r="B9126" s="257">
        <v>9063</v>
      </c>
      <c r="C9126" s="256">
        <v>116.18136299279706</v>
      </c>
    </row>
    <row r="9127" spans="2:3" x14ac:dyDescent="0.25">
      <c r="B9127" s="257">
        <v>9064</v>
      </c>
      <c r="C9127" s="256">
        <v>102.32336514491877</v>
      </c>
    </row>
    <row r="9128" spans="2:3" x14ac:dyDescent="0.25">
      <c r="B9128" s="257">
        <v>9065</v>
      </c>
      <c r="C9128" s="256">
        <v>118.25593117964119</v>
      </c>
    </row>
    <row r="9129" spans="2:3" x14ac:dyDescent="0.25">
      <c r="B9129" s="257">
        <v>9066</v>
      </c>
      <c r="C9129" s="256">
        <v>140.33619553724964</v>
      </c>
    </row>
    <row r="9130" spans="2:3" x14ac:dyDescent="0.25">
      <c r="B9130" s="257">
        <v>9067</v>
      </c>
      <c r="C9130" s="256">
        <v>129.31713435486847</v>
      </c>
    </row>
    <row r="9131" spans="2:3" x14ac:dyDescent="0.25">
      <c r="B9131" s="257">
        <v>9068</v>
      </c>
      <c r="C9131" s="256">
        <v>98.88220289730323</v>
      </c>
    </row>
    <row r="9132" spans="2:3" x14ac:dyDescent="0.25">
      <c r="B9132" s="257">
        <v>9069</v>
      </c>
      <c r="C9132" s="256">
        <v>143.78640252716033</v>
      </c>
    </row>
    <row r="9133" spans="2:3" x14ac:dyDescent="0.25">
      <c r="B9133" s="257">
        <v>9070</v>
      </c>
      <c r="C9133" s="256">
        <v>96.27241152359835</v>
      </c>
    </row>
    <row r="9134" spans="2:3" x14ac:dyDescent="0.25">
      <c r="B9134" s="257">
        <v>9071</v>
      </c>
      <c r="C9134" s="256">
        <v>124.90574458974336</v>
      </c>
    </row>
    <row r="9135" spans="2:3" x14ac:dyDescent="0.25">
      <c r="B9135" s="257">
        <v>9072</v>
      </c>
      <c r="C9135" s="256">
        <v>105.87606433846982</v>
      </c>
    </row>
    <row r="9136" spans="2:3" x14ac:dyDescent="0.25">
      <c r="B9136" s="257">
        <v>9073</v>
      </c>
      <c r="C9136" s="256">
        <v>128.158820415435</v>
      </c>
    </row>
    <row r="9137" spans="2:3" x14ac:dyDescent="0.25">
      <c r="B9137" s="257">
        <v>9074</v>
      </c>
      <c r="C9137" s="256">
        <v>129.27949840441042</v>
      </c>
    </row>
    <row r="9138" spans="2:3" x14ac:dyDescent="0.25">
      <c r="B9138" s="257">
        <v>9075</v>
      </c>
      <c r="C9138" s="256">
        <v>120.65300546108635</v>
      </c>
    </row>
    <row r="9139" spans="2:3" x14ac:dyDescent="0.25">
      <c r="B9139" s="257">
        <v>9076</v>
      </c>
      <c r="C9139" s="256">
        <v>136.49091918792107</v>
      </c>
    </row>
    <row r="9140" spans="2:3" x14ac:dyDescent="0.25">
      <c r="B9140" s="257">
        <v>9077</v>
      </c>
      <c r="C9140" s="256">
        <v>110.74837063892085</v>
      </c>
    </row>
    <row r="9141" spans="2:3" x14ac:dyDescent="0.25">
      <c r="B9141" s="257">
        <v>9078</v>
      </c>
      <c r="C9141" s="256">
        <v>98.432860219343667</v>
      </c>
    </row>
    <row r="9142" spans="2:3" x14ac:dyDescent="0.25">
      <c r="B9142" s="257">
        <v>9079</v>
      </c>
      <c r="C9142" s="256">
        <v>78.901468619610725</v>
      </c>
    </row>
    <row r="9143" spans="2:3" x14ac:dyDescent="0.25">
      <c r="B9143" s="257">
        <v>9080</v>
      </c>
      <c r="C9143" s="256">
        <v>140.33724031023385</v>
      </c>
    </row>
    <row r="9144" spans="2:3" x14ac:dyDescent="0.25">
      <c r="B9144" s="257">
        <v>9081</v>
      </c>
      <c r="C9144" s="256">
        <v>119.89420701818186</v>
      </c>
    </row>
    <row r="9145" spans="2:3" x14ac:dyDescent="0.25">
      <c r="B9145" s="257">
        <v>9082</v>
      </c>
      <c r="C9145" s="256">
        <v>126.97525863199139</v>
      </c>
    </row>
    <row r="9146" spans="2:3" x14ac:dyDescent="0.25">
      <c r="B9146" s="257">
        <v>9083</v>
      </c>
      <c r="C9146" s="256">
        <v>100.56611099029703</v>
      </c>
    </row>
    <row r="9147" spans="2:3" x14ac:dyDescent="0.25">
      <c r="B9147" s="257">
        <v>9084</v>
      </c>
      <c r="C9147" s="256">
        <v>157.39041159532647</v>
      </c>
    </row>
    <row r="9148" spans="2:3" x14ac:dyDescent="0.25">
      <c r="B9148" s="257">
        <v>9085</v>
      </c>
      <c r="C9148" s="256">
        <v>115.87109202512941</v>
      </c>
    </row>
    <row r="9149" spans="2:3" x14ac:dyDescent="0.25">
      <c r="B9149" s="257">
        <v>9086</v>
      </c>
      <c r="C9149" s="256">
        <v>60.604172828872805</v>
      </c>
    </row>
    <row r="9150" spans="2:3" x14ac:dyDescent="0.25">
      <c r="B9150" s="257">
        <v>9087</v>
      </c>
      <c r="C9150" s="256">
        <v>133.44249113496139</v>
      </c>
    </row>
    <row r="9151" spans="2:3" x14ac:dyDescent="0.25">
      <c r="B9151" s="257">
        <v>9088</v>
      </c>
      <c r="C9151" s="256">
        <v>128.59934174663735</v>
      </c>
    </row>
    <row r="9152" spans="2:3" x14ac:dyDescent="0.25">
      <c r="B9152" s="257">
        <v>9089</v>
      </c>
      <c r="C9152" s="256">
        <v>136.92193067063056</v>
      </c>
    </row>
    <row r="9153" spans="2:3" x14ac:dyDescent="0.25">
      <c r="B9153" s="257">
        <v>9090</v>
      </c>
      <c r="C9153" s="256">
        <v>131.61400147346561</v>
      </c>
    </row>
    <row r="9154" spans="2:3" x14ac:dyDescent="0.25">
      <c r="B9154" s="257">
        <v>9091</v>
      </c>
      <c r="C9154" s="256">
        <v>136.95321503968552</v>
      </c>
    </row>
    <row r="9155" spans="2:3" x14ac:dyDescent="0.25">
      <c r="B9155" s="257">
        <v>9092</v>
      </c>
      <c r="C9155" s="256">
        <v>140.05066258199824</v>
      </c>
    </row>
    <row r="9156" spans="2:3" x14ac:dyDescent="0.25">
      <c r="B9156" s="257">
        <v>9093</v>
      </c>
      <c r="C9156" s="256">
        <v>132.39593385857356</v>
      </c>
    </row>
    <row r="9157" spans="2:3" x14ac:dyDescent="0.25">
      <c r="B9157" s="257">
        <v>9094</v>
      </c>
      <c r="C9157" s="256">
        <v>136.06078731085813</v>
      </c>
    </row>
    <row r="9158" spans="2:3" x14ac:dyDescent="0.25">
      <c r="B9158" s="257">
        <v>9095</v>
      </c>
      <c r="C9158" s="256">
        <v>140.49089733897765</v>
      </c>
    </row>
    <row r="9159" spans="2:3" x14ac:dyDescent="0.25">
      <c r="B9159" s="257">
        <v>9096</v>
      </c>
      <c r="C9159" s="256">
        <v>109.92441240425261</v>
      </c>
    </row>
    <row r="9160" spans="2:3" x14ac:dyDescent="0.25">
      <c r="B9160" s="257">
        <v>9097</v>
      </c>
      <c r="C9160" s="256">
        <v>114.11131494214274</v>
      </c>
    </row>
    <row r="9161" spans="2:3" x14ac:dyDescent="0.25">
      <c r="B9161" s="257">
        <v>9098</v>
      </c>
      <c r="C9161" s="256">
        <v>92.119704010866229</v>
      </c>
    </row>
    <row r="9162" spans="2:3" x14ac:dyDescent="0.25">
      <c r="B9162" s="257">
        <v>9099</v>
      </c>
      <c r="C9162" s="256">
        <v>127.55310160868832</v>
      </c>
    </row>
    <row r="9163" spans="2:3" x14ac:dyDescent="0.25">
      <c r="B9163" s="257">
        <v>9100</v>
      </c>
      <c r="C9163" s="256">
        <v>126.64578397038945</v>
      </c>
    </row>
    <row r="9164" spans="2:3" x14ac:dyDescent="0.25">
      <c r="B9164" s="257">
        <v>9101</v>
      </c>
      <c r="C9164" s="256">
        <v>79.146652959773377</v>
      </c>
    </row>
    <row r="9165" spans="2:3" x14ac:dyDescent="0.25">
      <c r="B9165" s="257">
        <v>9102</v>
      </c>
      <c r="C9165" s="256">
        <v>132.13075677931252</v>
      </c>
    </row>
    <row r="9166" spans="2:3" x14ac:dyDescent="0.25">
      <c r="B9166" s="257">
        <v>9103</v>
      </c>
      <c r="C9166" s="256">
        <v>124.73957233337435</v>
      </c>
    </row>
    <row r="9167" spans="2:3" x14ac:dyDescent="0.25">
      <c r="B9167" s="257">
        <v>9104</v>
      </c>
      <c r="C9167" s="256">
        <v>85.33628254352908</v>
      </c>
    </row>
    <row r="9168" spans="2:3" x14ac:dyDescent="0.25">
      <c r="B9168" s="257">
        <v>9105</v>
      </c>
      <c r="C9168" s="256">
        <v>95.966173961227724</v>
      </c>
    </row>
    <row r="9169" spans="2:3" x14ac:dyDescent="0.25">
      <c r="B9169" s="257">
        <v>9106</v>
      </c>
      <c r="C9169" s="256">
        <v>146.71659540061751</v>
      </c>
    </row>
    <row r="9170" spans="2:3" x14ac:dyDescent="0.25">
      <c r="B9170" s="257">
        <v>9107</v>
      </c>
      <c r="C9170" s="256">
        <v>92.230003683429487</v>
      </c>
    </row>
    <row r="9171" spans="2:3" x14ac:dyDescent="0.25">
      <c r="B9171" s="257">
        <v>9108</v>
      </c>
      <c r="C9171" s="256">
        <v>142.3726631977791</v>
      </c>
    </row>
    <row r="9172" spans="2:3" x14ac:dyDescent="0.25">
      <c r="B9172" s="257">
        <v>9109</v>
      </c>
      <c r="C9172" s="256">
        <v>110.2812428234183</v>
      </c>
    </row>
    <row r="9173" spans="2:3" x14ac:dyDescent="0.25">
      <c r="B9173" s="257">
        <v>9110</v>
      </c>
      <c r="C9173" s="256">
        <v>137.0251495699296</v>
      </c>
    </row>
    <row r="9174" spans="2:3" x14ac:dyDescent="0.25">
      <c r="B9174" s="257">
        <v>9111</v>
      </c>
      <c r="C9174" s="256">
        <v>120.62563000056173</v>
      </c>
    </row>
    <row r="9175" spans="2:3" x14ac:dyDescent="0.25">
      <c r="B9175" s="257">
        <v>9112</v>
      </c>
      <c r="C9175" s="256">
        <v>113.78109794365419</v>
      </c>
    </row>
    <row r="9176" spans="2:3" x14ac:dyDescent="0.25">
      <c r="B9176" s="257">
        <v>9113</v>
      </c>
      <c r="C9176" s="256">
        <v>124.17592049735305</v>
      </c>
    </row>
    <row r="9177" spans="2:3" x14ac:dyDescent="0.25">
      <c r="B9177" s="257">
        <v>9114</v>
      </c>
      <c r="C9177" s="256">
        <v>139.12489829248941</v>
      </c>
    </row>
    <row r="9178" spans="2:3" x14ac:dyDescent="0.25">
      <c r="B9178" s="257">
        <v>9115</v>
      </c>
      <c r="C9178" s="256">
        <v>115.28225639549768</v>
      </c>
    </row>
    <row r="9179" spans="2:3" x14ac:dyDescent="0.25">
      <c r="B9179" s="257">
        <v>9116</v>
      </c>
      <c r="C9179" s="256">
        <v>149.70300381493018</v>
      </c>
    </row>
    <row r="9180" spans="2:3" x14ac:dyDescent="0.25">
      <c r="B9180" s="257">
        <v>9117</v>
      </c>
      <c r="C9180" s="256">
        <v>98.34766407745164</v>
      </c>
    </row>
    <row r="9181" spans="2:3" x14ac:dyDescent="0.25">
      <c r="B9181" s="257">
        <v>9118</v>
      </c>
      <c r="C9181" s="256">
        <v>102.43519529926017</v>
      </c>
    </row>
    <row r="9182" spans="2:3" x14ac:dyDescent="0.25">
      <c r="B9182" s="257">
        <v>9119</v>
      </c>
      <c r="C9182" s="256">
        <v>117.78159559902315</v>
      </c>
    </row>
    <row r="9183" spans="2:3" x14ac:dyDescent="0.25">
      <c r="B9183" s="257">
        <v>9120</v>
      </c>
      <c r="C9183" s="256">
        <v>141.78734980084823</v>
      </c>
    </row>
    <row r="9184" spans="2:3" x14ac:dyDescent="0.25">
      <c r="B9184" s="257">
        <v>9121</v>
      </c>
      <c r="C9184" s="256">
        <v>126.2993707556128</v>
      </c>
    </row>
    <row r="9185" spans="2:3" x14ac:dyDescent="0.25">
      <c r="B9185" s="257">
        <v>9122</v>
      </c>
      <c r="C9185" s="256">
        <v>187.98696268139557</v>
      </c>
    </row>
    <row r="9186" spans="2:3" x14ac:dyDescent="0.25">
      <c r="B9186" s="257">
        <v>9123</v>
      </c>
      <c r="C9186" s="256">
        <v>93.281199325351054</v>
      </c>
    </row>
    <row r="9187" spans="2:3" x14ac:dyDescent="0.25">
      <c r="B9187" s="257">
        <v>9124</v>
      </c>
      <c r="C9187" s="256">
        <v>125.70912853633214</v>
      </c>
    </row>
    <row r="9188" spans="2:3" x14ac:dyDescent="0.25">
      <c r="B9188" s="257">
        <v>9125</v>
      </c>
      <c r="C9188" s="256">
        <v>90.082790262447446</v>
      </c>
    </row>
    <row r="9189" spans="2:3" x14ac:dyDescent="0.25">
      <c r="B9189" s="257">
        <v>9126</v>
      </c>
      <c r="C9189" s="256">
        <v>116.58311106089668</v>
      </c>
    </row>
    <row r="9190" spans="2:3" x14ac:dyDescent="0.25">
      <c r="B9190" s="257">
        <v>9127</v>
      </c>
      <c r="C9190" s="256">
        <v>115.76955207368641</v>
      </c>
    </row>
    <row r="9191" spans="2:3" x14ac:dyDescent="0.25">
      <c r="B9191" s="257">
        <v>9128</v>
      </c>
      <c r="C9191" s="256">
        <v>128.67274436966264</v>
      </c>
    </row>
    <row r="9192" spans="2:3" x14ac:dyDescent="0.25">
      <c r="B9192" s="257">
        <v>9129</v>
      </c>
      <c r="C9192" s="256">
        <v>120.63382306977172</v>
      </c>
    </row>
    <row r="9193" spans="2:3" x14ac:dyDescent="0.25">
      <c r="B9193" s="257">
        <v>9130</v>
      </c>
      <c r="C9193" s="256">
        <v>149.59478005217491</v>
      </c>
    </row>
    <row r="9194" spans="2:3" x14ac:dyDescent="0.25">
      <c r="B9194" s="257">
        <v>9131</v>
      </c>
      <c r="C9194" s="256">
        <v>119.31812698683125</v>
      </c>
    </row>
    <row r="9195" spans="2:3" x14ac:dyDescent="0.25">
      <c r="B9195" s="257">
        <v>9132</v>
      </c>
      <c r="C9195" s="256">
        <v>79.619082736199388</v>
      </c>
    </row>
    <row r="9196" spans="2:3" x14ac:dyDescent="0.25">
      <c r="B9196" s="257">
        <v>9133</v>
      </c>
      <c r="C9196" s="256">
        <v>131.16091225593476</v>
      </c>
    </row>
    <row r="9197" spans="2:3" x14ac:dyDescent="0.25">
      <c r="B9197" s="257">
        <v>9134</v>
      </c>
      <c r="C9197" s="256">
        <v>104.36262439205711</v>
      </c>
    </row>
    <row r="9198" spans="2:3" x14ac:dyDescent="0.25">
      <c r="B9198" s="257">
        <v>9135</v>
      </c>
      <c r="C9198" s="256">
        <v>127.76985149161659</v>
      </c>
    </row>
    <row r="9199" spans="2:3" x14ac:dyDescent="0.25">
      <c r="B9199" s="257">
        <v>9136</v>
      </c>
      <c r="C9199" s="256">
        <v>107.01131644830866</v>
      </c>
    </row>
    <row r="9200" spans="2:3" x14ac:dyDescent="0.25">
      <c r="B9200" s="257">
        <v>9137</v>
      </c>
      <c r="C9200" s="256">
        <v>111.1932072460807</v>
      </c>
    </row>
    <row r="9201" spans="2:3" x14ac:dyDescent="0.25">
      <c r="B9201" s="257">
        <v>9138</v>
      </c>
      <c r="C9201" s="256">
        <v>109.58259471781898</v>
      </c>
    </row>
    <row r="9202" spans="2:3" x14ac:dyDescent="0.25">
      <c r="B9202" s="257">
        <v>9139</v>
      </c>
      <c r="C9202" s="256">
        <v>111.72401341440188</v>
      </c>
    </row>
    <row r="9203" spans="2:3" x14ac:dyDescent="0.25">
      <c r="B9203" s="257">
        <v>9140</v>
      </c>
      <c r="C9203" s="256">
        <v>137.12610726188655</v>
      </c>
    </row>
    <row r="9204" spans="2:3" x14ac:dyDescent="0.25">
      <c r="B9204" s="257">
        <v>9141</v>
      </c>
      <c r="C9204" s="256">
        <v>147.67513541841018</v>
      </c>
    </row>
    <row r="9205" spans="2:3" x14ac:dyDescent="0.25">
      <c r="B9205" s="257">
        <v>9142</v>
      </c>
      <c r="C9205" s="256">
        <v>93.519646358170888</v>
      </c>
    </row>
    <row r="9206" spans="2:3" x14ac:dyDescent="0.25">
      <c r="B9206" s="257">
        <v>9143</v>
      </c>
      <c r="C9206" s="256">
        <v>108.94875826702712</v>
      </c>
    </row>
    <row r="9207" spans="2:3" x14ac:dyDescent="0.25">
      <c r="B9207" s="257">
        <v>9144</v>
      </c>
      <c r="C9207" s="256">
        <v>70.34725174332192</v>
      </c>
    </row>
    <row r="9208" spans="2:3" x14ac:dyDescent="0.25">
      <c r="B9208" s="257">
        <v>9145</v>
      </c>
      <c r="C9208" s="256">
        <v>129.01571764592308</v>
      </c>
    </row>
    <row r="9209" spans="2:3" x14ac:dyDescent="0.25">
      <c r="B9209" s="257">
        <v>9146</v>
      </c>
      <c r="C9209" s="256">
        <v>105.96893955016139</v>
      </c>
    </row>
    <row r="9210" spans="2:3" x14ac:dyDescent="0.25">
      <c r="B9210" s="257">
        <v>9147</v>
      </c>
      <c r="C9210" s="256">
        <v>126.62556389857005</v>
      </c>
    </row>
    <row r="9211" spans="2:3" x14ac:dyDescent="0.25">
      <c r="B9211" s="257">
        <v>9148</v>
      </c>
      <c r="C9211" s="256">
        <v>154.88430694928991</v>
      </c>
    </row>
    <row r="9212" spans="2:3" x14ac:dyDescent="0.25">
      <c r="B9212" s="257">
        <v>9149</v>
      </c>
      <c r="C9212" s="256">
        <v>142.7743867542961</v>
      </c>
    </row>
    <row r="9213" spans="2:3" x14ac:dyDescent="0.25">
      <c r="B9213" s="257">
        <v>9150</v>
      </c>
      <c r="C9213" s="256">
        <v>146.60690032265671</v>
      </c>
    </row>
    <row r="9214" spans="2:3" x14ac:dyDescent="0.25">
      <c r="B9214" s="257">
        <v>9151</v>
      </c>
      <c r="C9214" s="256">
        <v>91.83726735332101</v>
      </c>
    </row>
    <row r="9215" spans="2:3" x14ac:dyDescent="0.25">
      <c r="B9215" s="257">
        <v>9152</v>
      </c>
      <c r="C9215" s="256">
        <v>120.35395056547799</v>
      </c>
    </row>
    <row r="9216" spans="2:3" x14ac:dyDescent="0.25">
      <c r="B9216" s="257">
        <v>9153</v>
      </c>
      <c r="C9216" s="256">
        <v>137.28079083310868</v>
      </c>
    </row>
    <row r="9217" spans="2:3" x14ac:dyDescent="0.25">
      <c r="B9217" s="257">
        <v>9154</v>
      </c>
      <c r="C9217" s="256">
        <v>103.40118515479831</v>
      </c>
    </row>
    <row r="9218" spans="2:3" x14ac:dyDescent="0.25">
      <c r="B9218" s="257">
        <v>9155</v>
      </c>
      <c r="C9218" s="256">
        <v>103.6517932536058</v>
      </c>
    </row>
    <row r="9219" spans="2:3" x14ac:dyDescent="0.25">
      <c r="B9219" s="257">
        <v>9156</v>
      </c>
      <c r="C9219" s="256">
        <v>86.880606215484136</v>
      </c>
    </row>
    <row r="9220" spans="2:3" x14ac:dyDescent="0.25">
      <c r="B9220" s="257">
        <v>9157</v>
      </c>
      <c r="C9220" s="256">
        <v>135.64417649505222</v>
      </c>
    </row>
    <row r="9221" spans="2:3" x14ac:dyDescent="0.25">
      <c r="B9221" s="257">
        <v>9158</v>
      </c>
      <c r="C9221" s="256">
        <v>154.79368897988209</v>
      </c>
    </row>
    <row r="9222" spans="2:3" x14ac:dyDescent="0.25">
      <c r="B9222" s="257">
        <v>9159</v>
      </c>
      <c r="C9222" s="256">
        <v>128.55232673466276</v>
      </c>
    </row>
    <row r="9223" spans="2:3" x14ac:dyDescent="0.25">
      <c r="B9223" s="257">
        <v>9160</v>
      </c>
      <c r="C9223" s="256">
        <v>65.903217596062817</v>
      </c>
    </row>
    <row r="9224" spans="2:3" x14ac:dyDescent="0.25">
      <c r="B9224" s="257">
        <v>9161</v>
      </c>
      <c r="C9224" s="256">
        <v>152.30585087922114</v>
      </c>
    </row>
    <row r="9225" spans="2:3" x14ac:dyDescent="0.25">
      <c r="B9225" s="257">
        <v>9162</v>
      </c>
      <c r="C9225" s="256">
        <v>125.61305969907784</v>
      </c>
    </row>
    <row r="9226" spans="2:3" x14ac:dyDescent="0.25">
      <c r="B9226" s="257">
        <v>9163</v>
      </c>
      <c r="C9226" s="256">
        <v>98.427730850953282</v>
      </c>
    </row>
    <row r="9227" spans="2:3" x14ac:dyDescent="0.25">
      <c r="B9227" s="257">
        <v>9164</v>
      </c>
      <c r="C9227" s="256">
        <v>134.7226105769351</v>
      </c>
    </row>
    <row r="9228" spans="2:3" x14ac:dyDescent="0.25">
      <c r="B9228" s="257">
        <v>9165</v>
      </c>
      <c r="C9228" s="256">
        <v>102.12911807707768</v>
      </c>
    </row>
    <row r="9229" spans="2:3" x14ac:dyDescent="0.25">
      <c r="B9229" s="257">
        <v>9166</v>
      </c>
      <c r="C9229" s="256">
        <v>122.586422159514</v>
      </c>
    </row>
    <row r="9230" spans="2:3" x14ac:dyDescent="0.25">
      <c r="B9230" s="257">
        <v>9167</v>
      </c>
      <c r="C9230" s="256">
        <v>109.01054940922441</v>
      </c>
    </row>
    <row r="9231" spans="2:3" x14ac:dyDescent="0.25">
      <c r="B9231" s="257">
        <v>9168</v>
      </c>
      <c r="C9231" s="256">
        <v>126.14412246434237</v>
      </c>
    </row>
    <row r="9232" spans="2:3" x14ac:dyDescent="0.25">
      <c r="B9232" s="257">
        <v>9169</v>
      </c>
      <c r="C9232" s="256">
        <v>107.25560555907546</v>
      </c>
    </row>
    <row r="9233" spans="2:3" x14ac:dyDescent="0.25">
      <c r="B9233" s="257">
        <v>9170</v>
      </c>
      <c r="C9233" s="256">
        <v>118.19184259663486</v>
      </c>
    </row>
    <row r="9234" spans="2:3" x14ac:dyDescent="0.25">
      <c r="B9234" s="257">
        <v>9171</v>
      </c>
      <c r="C9234" s="256">
        <v>153.88701865749059</v>
      </c>
    </row>
    <row r="9235" spans="2:3" x14ac:dyDescent="0.25">
      <c r="B9235" s="257">
        <v>9172</v>
      </c>
      <c r="C9235" s="256">
        <v>51.562570876285875</v>
      </c>
    </row>
    <row r="9236" spans="2:3" x14ac:dyDescent="0.25">
      <c r="B9236" s="257">
        <v>9173</v>
      </c>
      <c r="C9236" s="256">
        <v>140.75582529581649</v>
      </c>
    </row>
    <row r="9237" spans="2:3" x14ac:dyDescent="0.25">
      <c r="B9237" s="257">
        <v>9174</v>
      </c>
      <c r="C9237" s="256">
        <v>92.873260727820963</v>
      </c>
    </row>
    <row r="9238" spans="2:3" x14ac:dyDescent="0.25">
      <c r="B9238" s="257">
        <v>9175</v>
      </c>
      <c r="C9238" s="256">
        <v>134.65292802789494</v>
      </c>
    </row>
    <row r="9239" spans="2:3" x14ac:dyDescent="0.25">
      <c r="B9239" s="257">
        <v>9176</v>
      </c>
      <c r="C9239" s="256">
        <v>142.60773905219148</v>
      </c>
    </row>
    <row r="9240" spans="2:3" x14ac:dyDescent="0.25">
      <c r="B9240" s="257">
        <v>9177</v>
      </c>
      <c r="C9240" s="256">
        <v>117.43855066982236</v>
      </c>
    </row>
    <row r="9241" spans="2:3" x14ac:dyDescent="0.25">
      <c r="B9241" s="257">
        <v>9178</v>
      </c>
      <c r="C9241" s="256">
        <v>160.97295719784523</v>
      </c>
    </row>
    <row r="9242" spans="2:3" x14ac:dyDescent="0.25">
      <c r="B9242" s="257">
        <v>9179</v>
      </c>
      <c r="C9242" s="256">
        <v>127.23974169565248</v>
      </c>
    </row>
    <row r="9243" spans="2:3" x14ac:dyDescent="0.25">
      <c r="B9243" s="257">
        <v>9180</v>
      </c>
      <c r="C9243" s="256">
        <v>145.80102540306083</v>
      </c>
    </row>
    <row r="9244" spans="2:3" x14ac:dyDescent="0.25">
      <c r="B9244" s="257">
        <v>9181</v>
      </c>
      <c r="C9244" s="256">
        <v>134.80138084101594</v>
      </c>
    </row>
    <row r="9245" spans="2:3" x14ac:dyDescent="0.25">
      <c r="B9245" s="257">
        <v>9182</v>
      </c>
      <c r="C9245" s="256">
        <v>143.07507161265346</v>
      </c>
    </row>
    <row r="9246" spans="2:3" x14ac:dyDescent="0.25">
      <c r="B9246" s="257">
        <v>9183</v>
      </c>
      <c r="C9246" s="256">
        <v>122.71550047830053</v>
      </c>
    </row>
    <row r="9247" spans="2:3" x14ac:dyDescent="0.25">
      <c r="B9247" s="257">
        <v>9184</v>
      </c>
      <c r="C9247" s="256">
        <v>131.27897422234327</v>
      </c>
    </row>
    <row r="9248" spans="2:3" x14ac:dyDescent="0.25">
      <c r="B9248" s="257">
        <v>9185</v>
      </c>
      <c r="C9248" s="256">
        <v>79.547172234534131</v>
      </c>
    </row>
    <row r="9249" spans="2:3" x14ac:dyDescent="0.25">
      <c r="B9249" s="257">
        <v>9186</v>
      </c>
      <c r="C9249" s="256">
        <v>119.55532061102967</v>
      </c>
    </row>
    <row r="9250" spans="2:3" x14ac:dyDescent="0.25">
      <c r="B9250" s="257">
        <v>9187</v>
      </c>
      <c r="C9250" s="256">
        <v>107.92991262012345</v>
      </c>
    </row>
    <row r="9251" spans="2:3" x14ac:dyDescent="0.25">
      <c r="B9251" s="257">
        <v>9188</v>
      </c>
      <c r="C9251" s="256">
        <v>138.38405313233127</v>
      </c>
    </row>
    <row r="9252" spans="2:3" x14ac:dyDescent="0.25">
      <c r="B9252" s="257">
        <v>9189</v>
      </c>
      <c r="C9252" s="256">
        <v>164.33584113010215</v>
      </c>
    </row>
    <row r="9253" spans="2:3" x14ac:dyDescent="0.25">
      <c r="B9253" s="257">
        <v>9190</v>
      </c>
      <c r="C9253" s="256">
        <v>178.52348721453552</v>
      </c>
    </row>
    <row r="9254" spans="2:3" x14ac:dyDescent="0.25">
      <c r="B9254" s="257">
        <v>9191</v>
      </c>
      <c r="C9254" s="256">
        <v>148.06876645737606</v>
      </c>
    </row>
    <row r="9255" spans="2:3" x14ac:dyDescent="0.25">
      <c r="B9255" s="257">
        <v>9192</v>
      </c>
      <c r="C9255" s="256">
        <v>157.69439897331679</v>
      </c>
    </row>
    <row r="9256" spans="2:3" x14ac:dyDescent="0.25">
      <c r="B9256" s="257">
        <v>9193</v>
      </c>
      <c r="C9256" s="256">
        <v>144.86715077494483</v>
      </c>
    </row>
    <row r="9257" spans="2:3" x14ac:dyDescent="0.25">
      <c r="B9257" s="257">
        <v>9194</v>
      </c>
      <c r="C9257" s="256">
        <v>161.39779913811304</v>
      </c>
    </row>
    <row r="9258" spans="2:3" x14ac:dyDescent="0.25">
      <c r="B9258" s="257">
        <v>9195</v>
      </c>
      <c r="C9258" s="256">
        <v>105.36361457634705</v>
      </c>
    </row>
    <row r="9259" spans="2:3" x14ac:dyDescent="0.25">
      <c r="B9259" s="257">
        <v>9196</v>
      </c>
      <c r="C9259" s="256">
        <v>81.683502020045438</v>
      </c>
    </row>
    <row r="9260" spans="2:3" x14ac:dyDescent="0.25">
      <c r="B9260" s="257">
        <v>9197</v>
      </c>
      <c r="C9260" s="256">
        <v>102.07132035706</v>
      </c>
    </row>
    <row r="9261" spans="2:3" x14ac:dyDescent="0.25">
      <c r="B9261" s="257">
        <v>9198</v>
      </c>
      <c r="C9261" s="256">
        <v>106.91722575861652</v>
      </c>
    </row>
    <row r="9262" spans="2:3" x14ac:dyDescent="0.25">
      <c r="B9262" s="257">
        <v>9199</v>
      </c>
      <c r="C9262" s="256">
        <v>122.71544596944761</v>
      </c>
    </row>
    <row r="9263" spans="2:3" x14ac:dyDescent="0.25">
      <c r="B9263" s="257">
        <v>9200</v>
      </c>
      <c r="C9263" s="256">
        <v>103.84056933770169</v>
      </c>
    </row>
    <row r="9264" spans="2:3" x14ac:dyDescent="0.25">
      <c r="B9264" s="257">
        <v>9201</v>
      </c>
      <c r="C9264" s="256">
        <v>137.42742464432254</v>
      </c>
    </row>
    <row r="9265" spans="2:3" x14ac:dyDescent="0.25">
      <c r="B9265" s="257">
        <v>9202</v>
      </c>
      <c r="C9265" s="256">
        <v>140.7645908051764</v>
      </c>
    </row>
    <row r="9266" spans="2:3" x14ac:dyDescent="0.25">
      <c r="B9266" s="257">
        <v>9203</v>
      </c>
      <c r="C9266" s="256">
        <v>129.74323939676677</v>
      </c>
    </row>
    <row r="9267" spans="2:3" x14ac:dyDescent="0.25">
      <c r="B9267" s="257">
        <v>9204</v>
      </c>
      <c r="C9267" s="256">
        <v>121.02911595315169</v>
      </c>
    </row>
    <row r="9268" spans="2:3" x14ac:dyDescent="0.25">
      <c r="B9268" s="257">
        <v>9205</v>
      </c>
      <c r="C9268" s="256">
        <v>176.84885206972211</v>
      </c>
    </row>
    <row r="9269" spans="2:3" x14ac:dyDescent="0.25">
      <c r="B9269" s="257">
        <v>9206</v>
      </c>
      <c r="C9269" s="256">
        <v>120.50320741642888</v>
      </c>
    </row>
    <row r="9270" spans="2:3" x14ac:dyDescent="0.25">
      <c r="B9270" s="257">
        <v>9207</v>
      </c>
      <c r="C9270" s="256">
        <v>124.16756125661703</v>
      </c>
    </row>
    <row r="9271" spans="2:3" x14ac:dyDescent="0.25">
      <c r="B9271" s="257">
        <v>9208</v>
      </c>
      <c r="C9271" s="256">
        <v>128.21421764420293</v>
      </c>
    </row>
    <row r="9272" spans="2:3" x14ac:dyDescent="0.25">
      <c r="B9272" s="257">
        <v>9209</v>
      </c>
      <c r="C9272" s="256">
        <v>192.67886497379428</v>
      </c>
    </row>
    <row r="9273" spans="2:3" x14ac:dyDescent="0.25">
      <c r="B9273" s="257">
        <v>9210</v>
      </c>
      <c r="C9273" s="256">
        <v>74.021692894431197</v>
      </c>
    </row>
    <row r="9274" spans="2:3" x14ac:dyDescent="0.25">
      <c r="B9274" s="257">
        <v>9211</v>
      </c>
      <c r="C9274" s="256">
        <v>141.70784926919757</v>
      </c>
    </row>
    <row r="9275" spans="2:3" x14ac:dyDescent="0.25">
      <c r="B9275" s="257">
        <v>9212</v>
      </c>
      <c r="C9275" s="256">
        <v>128.93029613321215</v>
      </c>
    </row>
    <row r="9276" spans="2:3" x14ac:dyDescent="0.25">
      <c r="B9276" s="257">
        <v>9213</v>
      </c>
      <c r="C9276" s="256">
        <v>100.42682421775254</v>
      </c>
    </row>
    <row r="9277" spans="2:3" x14ac:dyDescent="0.25">
      <c r="B9277" s="257">
        <v>9214</v>
      </c>
      <c r="C9277" s="256">
        <v>126.04788454481273</v>
      </c>
    </row>
    <row r="9278" spans="2:3" x14ac:dyDescent="0.25">
      <c r="B9278" s="257">
        <v>9215</v>
      </c>
      <c r="C9278" s="256">
        <v>127.59874663784669</v>
      </c>
    </row>
    <row r="9279" spans="2:3" x14ac:dyDescent="0.25">
      <c r="B9279" s="257">
        <v>9216</v>
      </c>
      <c r="C9279" s="256">
        <v>101.18983478845455</v>
      </c>
    </row>
    <row r="9280" spans="2:3" x14ac:dyDescent="0.25">
      <c r="B9280" s="257">
        <v>9217</v>
      </c>
      <c r="C9280" s="256">
        <v>115.77968603083964</v>
      </c>
    </row>
    <row r="9281" spans="2:3" x14ac:dyDescent="0.25">
      <c r="B9281" s="257">
        <v>9218</v>
      </c>
      <c r="C9281" s="256">
        <v>115.42822198751907</v>
      </c>
    </row>
    <row r="9282" spans="2:3" x14ac:dyDescent="0.25">
      <c r="B9282" s="257">
        <v>9219</v>
      </c>
      <c r="C9282" s="256">
        <v>120.81508167177583</v>
      </c>
    </row>
    <row r="9283" spans="2:3" x14ac:dyDescent="0.25">
      <c r="B9283" s="257">
        <v>9220</v>
      </c>
      <c r="C9283" s="256">
        <v>72.934091478951729</v>
      </c>
    </row>
    <row r="9284" spans="2:3" x14ac:dyDescent="0.25">
      <c r="B9284" s="257">
        <v>9221</v>
      </c>
      <c r="C9284" s="256">
        <v>114.72366257375272</v>
      </c>
    </row>
    <row r="9285" spans="2:3" x14ac:dyDescent="0.25">
      <c r="B9285" s="257">
        <v>9222</v>
      </c>
      <c r="C9285" s="256">
        <v>143.21423158883158</v>
      </c>
    </row>
    <row r="9286" spans="2:3" x14ac:dyDescent="0.25">
      <c r="B9286" s="257">
        <v>9223</v>
      </c>
      <c r="C9286" s="256">
        <v>135.81996992656178</v>
      </c>
    </row>
    <row r="9287" spans="2:3" x14ac:dyDescent="0.25">
      <c r="B9287" s="257">
        <v>9224</v>
      </c>
      <c r="C9287" s="256">
        <v>121.37952158215938</v>
      </c>
    </row>
    <row r="9288" spans="2:3" x14ac:dyDescent="0.25">
      <c r="B9288" s="257">
        <v>9225</v>
      </c>
      <c r="C9288" s="256">
        <v>112.98451338917887</v>
      </c>
    </row>
    <row r="9289" spans="2:3" x14ac:dyDescent="0.25">
      <c r="B9289" s="257">
        <v>9226</v>
      </c>
      <c r="C9289" s="256">
        <v>124.91215392569568</v>
      </c>
    </row>
    <row r="9290" spans="2:3" x14ac:dyDescent="0.25">
      <c r="B9290" s="257">
        <v>9227</v>
      </c>
      <c r="C9290" s="256">
        <v>145.32987761800285</v>
      </c>
    </row>
    <row r="9291" spans="2:3" x14ac:dyDescent="0.25">
      <c r="B9291" s="257">
        <v>9228</v>
      </c>
      <c r="C9291" s="256">
        <v>96.419492858448621</v>
      </c>
    </row>
    <row r="9292" spans="2:3" x14ac:dyDescent="0.25">
      <c r="B9292" s="257">
        <v>9229</v>
      </c>
      <c r="C9292" s="256">
        <v>123.81998039009235</v>
      </c>
    </row>
    <row r="9293" spans="2:3" x14ac:dyDescent="0.25">
      <c r="B9293" s="257">
        <v>9230</v>
      </c>
      <c r="C9293" s="256">
        <v>94.060182459804139</v>
      </c>
    </row>
    <row r="9294" spans="2:3" x14ac:dyDescent="0.25">
      <c r="B9294" s="257">
        <v>9231</v>
      </c>
      <c r="C9294" s="256">
        <v>112.35587410620654</v>
      </c>
    </row>
    <row r="9295" spans="2:3" x14ac:dyDescent="0.25">
      <c r="B9295" s="257">
        <v>9232</v>
      </c>
      <c r="C9295" s="256">
        <v>127.99742182766252</v>
      </c>
    </row>
    <row r="9296" spans="2:3" x14ac:dyDescent="0.25">
      <c r="B9296" s="257">
        <v>9233</v>
      </c>
      <c r="C9296" s="256">
        <v>95.546991560331819</v>
      </c>
    </row>
    <row r="9297" spans="2:3" x14ac:dyDescent="0.25">
      <c r="B9297" s="257">
        <v>9234</v>
      </c>
      <c r="C9297" s="256">
        <v>125.45435155382478</v>
      </c>
    </row>
    <row r="9298" spans="2:3" x14ac:dyDescent="0.25">
      <c r="B9298" s="257">
        <v>9235</v>
      </c>
      <c r="C9298" s="256">
        <v>133.89107608931371</v>
      </c>
    </row>
    <row r="9299" spans="2:3" x14ac:dyDescent="0.25">
      <c r="B9299" s="257">
        <v>9236</v>
      </c>
      <c r="C9299" s="256">
        <v>141.06929792899712</v>
      </c>
    </row>
    <row r="9300" spans="2:3" x14ac:dyDescent="0.25">
      <c r="B9300" s="257">
        <v>9237</v>
      </c>
      <c r="C9300" s="256">
        <v>94.160580431690391</v>
      </c>
    </row>
    <row r="9301" spans="2:3" x14ac:dyDescent="0.25">
      <c r="B9301" s="257">
        <v>9238</v>
      </c>
      <c r="C9301" s="256">
        <v>143.0293314706594</v>
      </c>
    </row>
    <row r="9302" spans="2:3" x14ac:dyDescent="0.25">
      <c r="B9302" s="257">
        <v>9239</v>
      </c>
      <c r="C9302" s="256">
        <v>156.84358575179937</v>
      </c>
    </row>
    <row r="9303" spans="2:3" x14ac:dyDescent="0.25">
      <c r="B9303" s="257">
        <v>9240</v>
      </c>
      <c r="C9303" s="256">
        <v>123.80203726748384</v>
      </c>
    </row>
    <row r="9304" spans="2:3" x14ac:dyDescent="0.25">
      <c r="B9304" s="257">
        <v>9241</v>
      </c>
      <c r="C9304" s="256">
        <v>127.38458578064417</v>
      </c>
    </row>
    <row r="9305" spans="2:3" x14ac:dyDescent="0.25">
      <c r="B9305" s="257">
        <v>9242</v>
      </c>
      <c r="C9305" s="256">
        <v>79.636248601706455</v>
      </c>
    </row>
    <row r="9306" spans="2:3" x14ac:dyDescent="0.25">
      <c r="B9306" s="257">
        <v>9243</v>
      </c>
      <c r="C9306" s="256">
        <v>140.75262930978016</v>
      </c>
    </row>
    <row r="9307" spans="2:3" x14ac:dyDescent="0.25">
      <c r="B9307" s="257">
        <v>9244</v>
      </c>
      <c r="C9307" s="256">
        <v>171.47657032715094</v>
      </c>
    </row>
    <row r="9308" spans="2:3" x14ac:dyDescent="0.25">
      <c r="B9308" s="257">
        <v>9245</v>
      </c>
      <c r="C9308" s="256">
        <v>134.39300707787382</v>
      </c>
    </row>
    <row r="9309" spans="2:3" x14ac:dyDescent="0.25">
      <c r="B9309" s="257">
        <v>9246</v>
      </c>
      <c r="C9309" s="256">
        <v>136.70842825697983</v>
      </c>
    </row>
    <row r="9310" spans="2:3" x14ac:dyDescent="0.25">
      <c r="B9310" s="257">
        <v>9247</v>
      </c>
      <c r="C9310" s="256">
        <v>112.25374870753473</v>
      </c>
    </row>
    <row r="9311" spans="2:3" x14ac:dyDescent="0.25">
      <c r="B9311" s="257">
        <v>9248</v>
      </c>
      <c r="C9311" s="256">
        <v>89.65898310685094</v>
      </c>
    </row>
    <row r="9312" spans="2:3" x14ac:dyDescent="0.25">
      <c r="B9312" s="257">
        <v>9249</v>
      </c>
      <c r="C9312" s="256">
        <v>120.85473538089553</v>
      </c>
    </row>
    <row r="9313" spans="2:3" x14ac:dyDescent="0.25">
      <c r="B9313" s="257">
        <v>9250</v>
      </c>
      <c r="C9313" s="256">
        <v>92.545281770735286</v>
      </c>
    </row>
    <row r="9314" spans="2:3" x14ac:dyDescent="0.25">
      <c r="B9314" s="257">
        <v>9251</v>
      </c>
      <c r="C9314" s="256">
        <v>131.4411577261954</v>
      </c>
    </row>
    <row r="9315" spans="2:3" x14ac:dyDescent="0.25">
      <c r="B9315" s="257">
        <v>9252</v>
      </c>
      <c r="C9315" s="256">
        <v>119.13398711376192</v>
      </c>
    </row>
    <row r="9316" spans="2:3" x14ac:dyDescent="0.25">
      <c r="B9316" s="257">
        <v>9253</v>
      </c>
      <c r="C9316" s="256">
        <v>112.29604049827628</v>
      </c>
    </row>
    <row r="9317" spans="2:3" x14ac:dyDescent="0.25">
      <c r="B9317" s="257">
        <v>9254</v>
      </c>
      <c r="C9317" s="256">
        <v>79.555416656346637</v>
      </c>
    </row>
    <row r="9318" spans="2:3" x14ac:dyDescent="0.25">
      <c r="B9318" s="257">
        <v>9255</v>
      </c>
      <c r="C9318" s="256">
        <v>91.149003648018535</v>
      </c>
    </row>
    <row r="9319" spans="2:3" x14ac:dyDescent="0.25">
      <c r="B9319" s="257">
        <v>9256</v>
      </c>
      <c r="C9319" s="256">
        <v>83.621074168300609</v>
      </c>
    </row>
    <row r="9320" spans="2:3" x14ac:dyDescent="0.25">
      <c r="B9320" s="257">
        <v>9257</v>
      </c>
      <c r="C9320" s="256">
        <v>125.82223608476603</v>
      </c>
    </row>
    <row r="9321" spans="2:3" x14ac:dyDescent="0.25">
      <c r="B9321" s="257">
        <v>9258</v>
      </c>
      <c r="C9321" s="256">
        <v>173.66662331472693</v>
      </c>
    </row>
    <row r="9322" spans="2:3" x14ac:dyDescent="0.25">
      <c r="B9322" s="257">
        <v>9259</v>
      </c>
      <c r="C9322" s="256">
        <v>67.000727967267295</v>
      </c>
    </row>
    <row r="9323" spans="2:3" x14ac:dyDescent="0.25">
      <c r="B9323" s="257">
        <v>9260</v>
      </c>
      <c r="C9323" s="256">
        <v>113.35191656701068</v>
      </c>
    </row>
    <row r="9324" spans="2:3" x14ac:dyDescent="0.25">
      <c r="B9324" s="257">
        <v>9261</v>
      </c>
      <c r="C9324" s="256">
        <v>80.689420202805991</v>
      </c>
    </row>
    <row r="9325" spans="2:3" x14ac:dyDescent="0.25">
      <c r="B9325" s="257">
        <v>9262</v>
      </c>
      <c r="C9325" s="256">
        <v>90.294952008547867</v>
      </c>
    </row>
    <row r="9326" spans="2:3" x14ac:dyDescent="0.25">
      <c r="B9326" s="257">
        <v>9263</v>
      </c>
      <c r="C9326" s="256">
        <v>119.10591408837109</v>
      </c>
    </row>
    <row r="9327" spans="2:3" x14ac:dyDescent="0.25">
      <c r="B9327" s="257">
        <v>9264</v>
      </c>
      <c r="C9327" s="256">
        <v>128.006988103851</v>
      </c>
    </row>
    <row r="9328" spans="2:3" x14ac:dyDescent="0.25">
      <c r="B9328" s="257">
        <v>9265</v>
      </c>
      <c r="C9328" s="256">
        <v>87.279311713679519</v>
      </c>
    </row>
    <row r="9329" spans="2:3" x14ac:dyDescent="0.25">
      <c r="B9329" s="257">
        <v>9266</v>
      </c>
      <c r="C9329" s="256">
        <v>151.71578870242408</v>
      </c>
    </row>
    <row r="9330" spans="2:3" x14ac:dyDescent="0.25">
      <c r="B9330" s="257">
        <v>9267</v>
      </c>
      <c r="C9330" s="256">
        <v>106.95839185822285</v>
      </c>
    </row>
    <row r="9331" spans="2:3" x14ac:dyDescent="0.25">
      <c r="B9331" s="257">
        <v>9268</v>
      </c>
      <c r="C9331" s="256">
        <v>91.804317465654165</v>
      </c>
    </row>
    <row r="9332" spans="2:3" x14ac:dyDescent="0.25">
      <c r="B9332" s="257">
        <v>9269</v>
      </c>
      <c r="C9332" s="256">
        <v>96.634284857675596</v>
      </c>
    </row>
    <row r="9333" spans="2:3" x14ac:dyDescent="0.25">
      <c r="B9333" s="257">
        <v>9270</v>
      </c>
      <c r="C9333" s="256">
        <v>131.29964922205531</v>
      </c>
    </row>
    <row r="9334" spans="2:3" x14ac:dyDescent="0.25">
      <c r="B9334" s="257">
        <v>9271</v>
      </c>
      <c r="C9334" s="256">
        <v>116.30493680085176</v>
      </c>
    </row>
    <row r="9335" spans="2:3" x14ac:dyDescent="0.25">
      <c r="B9335" s="257">
        <v>9272</v>
      </c>
      <c r="C9335" s="256">
        <v>98.773550248270681</v>
      </c>
    </row>
    <row r="9336" spans="2:3" x14ac:dyDescent="0.25">
      <c r="B9336" s="257">
        <v>9273</v>
      </c>
      <c r="C9336" s="256">
        <v>137.84060653595685</v>
      </c>
    </row>
    <row r="9337" spans="2:3" x14ac:dyDescent="0.25">
      <c r="B9337" s="257">
        <v>9274</v>
      </c>
      <c r="C9337" s="256">
        <v>117.30190438524559</v>
      </c>
    </row>
    <row r="9338" spans="2:3" x14ac:dyDescent="0.25">
      <c r="B9338" s="257">
        <v>9275</v>
      </c>
      <c r="C9338" s="256">
        <v>142.31022665437496</v>
      </c>
    </row>
    <row r="9339" spans="2:3" x14ac:dyDescent="0.25">
      <c r="B9339" s="257">
        <v>9276</v>
      </c>
      <c r="C9339" s="256">
        <v>130.97018983839027</v>
      </c>
    </row>
    <row r="9340" spans="2:3" x14ac:dyDescent="0.25">
      <c r="B9340" s="257">
        <v>9277</v>
      </c>
      <c r="C9340" s="256">
        <v>150.88862546029827</v>
      </c>
    </row>
    <row r="9341" spans="2:3" x14ac:dyDescent="0.25">
      <c r="B9341" s="257">
        <v>9278</v>
      </c>
      <c r="C9341" s="256">
        <v>106.36847774041468</v>
      </c>
    </row>
    <row r="9342" spans="2:3" x14ac:dyDescent="0.25">
      <c r="B9342" s="257">
        <v>9279</v>
      </c>
      <c r="C9342" s="256">
        <v>104.45057494935193</v>
      </c>
    </row>
    <row r="9343" spans="2:3" x14ac:dyDescent="0.25">
      <c r="B9343" s="257">
        <v>9280</v>
      </c>
      <c r="C9343" s="256">
        <v>133.60192343068013</v>
      </c>
    </row>
    <row r="9344" spans="2:3" x14ac:dyDescent="0.25">
      <c r="B9344" s="257">
        <v>9281</v>
      </c>
      <c r="C9344" s="256">
        <v>44.089926577834447</v>
      </c>
    </row>
    <row r="9345" spans="2:3" x14ac:dyDescent="0.25">
      <c r="B9345" s="257">
        <v>9282</v>
      </c>
      <c r="C9345" s="256">
        <v>87.805995237624472</v>
      </c>
    </row>
    <row r="9346" spans="2:3" x14ac:dyDescent="0.25">
      <c r="B9346" s="257">
        <v>9283</v>
      </c>
      <c r="C9346" s="256">
        <v>94.79023786063685</v>
      </c>
    </row>
    <row r="9347" spans="2:3" x14ac:dyDescent="0.25">
      <c r="B9347" s="257">
        <v>9284</v>
      </c>
      <c r="C9347" s="256">
        <v>88.230059748206486</v>
      </c>
    </row>
    <row r="9348" spans="2:3" x14ac:dyDescent="0.25">
      <c r="B9348" s="257">
        <v>9285</v>
      </c>
      <c r="C9348" s="256">
        <v>68.51039526771541</v>
      </c>
    </row>
    <row r="9349" spans="2:3" x14ac:dyDescent="0.25">
      <c r="B9349" s="257">
        <v>9286</v>
      </c>
      <c r="C9349" s="256">
        <v>123.89812074439904</v>
      </c>
    </row>
    <row r="9350" spans="2:3" x14ac:dyDescent="0.25">
      <c r="B9350" s="257">
        <v>9287</v>
      </c>
      <c r="C9350" s="256">
        <v>124.62662066026931</v>
      </c>
    </row>
    <row r="9351" spans="2:3" x14ac:dyDescent="0.25">
      <c r="B9351" s="257">
        <v>9288</v>
      </c>
      <c r="C9351" s="256">
        <v>146.96726018431747</v>
      </c>
    </row>
    <row r="9352" spans="2:3" x14ac:dyDescent="0.25">
      <c r="B9352" s="257">
        <v>9289</v>
      </c>
      <c r="C9352" s="256">
        <v>126.32272189496892</v>
      </c>
    </row>
    <row r="9353" spans="2:3" x14ac:dyDescent="0.25">
      <c r="B9353" s="257">
        <v>9290</v>
      </c>
      <c r="C9353" s="256">
        <v>117.07962758159137</v>
      </c>
    </row>
    <row r="9354" spans="2:3" x14ac:dyDescent="0.25">
      <c r="B9354" s="257">
        <v>9291</v>
      </c>
      <c r="C9354" s="256">
        <v>57.29881480294592</v>
      </c>
    </row>
    <row r="9355" spans="2:3" x14ac:dyDescent="0.25">
      <c r="B9355" s="257">
        <v>9292</v>
      </c>
      <c r="C9355" s="256">
        <v>116.47700497491937</v>
      </c>
    </row>
    <row r="9356" spans="2:3" x14ac:dyDescent="0.25">
      <c r="B9356" s="257">
        <v>9293</v>
      </c>
      <c r="C9356" s="256">
        <v>143.14369449139204</v>
      </c>
    </row>
    <row r="9357" spans="2:3" x14ac:dyDescent="0.25">
      <c r="B9357" s="257">
        <v>9294</v>
      </c>
      <c r="C9357" s="256">
        <v>103.7383904847344</v>
      </c>
    </row>
    <row r="9358" spans="2:3" x14ac:dyDescent="0.25">
      <c r="B9358" s="257">
        <v>9295</v>
      </c>
      <c r="C9358" s="256">
        <v>135.028993432238</v>
      </c>
    </row>
    <row r="9359" spans="2:3" x14ac:dyDescent="0.25">
      <c r="B9359" s="257">
        <v>9296</v>
      </c>
      <c r="C9359" s="256">
        <v>165.99354395018395</v>
      </c>
    </row>
    <row r="9360" spans="2:3" x14ac:dyDescent="0.25">
      <c r="B9360" s="257">
        <v>9297</v>
      </c>
      <c r="C9360" s="256">
        <v>134.3029338746405</v>
      </c>
    </row>
    <row r="9361" spans="2:3" x14ac:dyDescent="0.25">
      <c r="B9361" s="257">
        <v>9298</v>
      </c>
      <c r="C9361" s="256">
        <v>130.56165040926351</v>
      </c>
    </row>
    <row r="9362" spans="2:3" x14ac:dyDescent="0.25">
      <c r="B9362" s="257">
        <v>9299</v>
      </c>
      <c r="C9362" s="256">
        <v>96.768621634237391</v>
      </c>
    </row>
    <row r="9363" spans="2:3" x14ac:dyDescent="0.25">
      <c r="B9363" s="257">
        <v>9300</v>
      </c>
      <c r="C9363" s="256">
        <v>116.74572282718796</v>
      </c>
    </row>
    <row r="9364" spans="2:3" x14ac:dyDescent="0.25">
      <c r="B9364" s="257">
        <v>9301</v>
      </c>
      <c r="C9364" s="256">
        <v>134.882076240137</v>
      </c>
    </row>
    <row r="9365" spans="2:3" x14ac:dyDescent="0.25">
      <c r="B9365" s="257">
        <v>9302</v>
      </c>
      <c r="C9365" s="256">
        <v>107.00570655824686</v>
      </c>
    </row>
    <row r="9366" spans="2:3" x14ac:dyDescent="0.25">
      <c r="B9366" s="257">
        <v>9303</v>
      </c>
      <c r="C9366" s="256">
        <v>116.29781670668959</v>
      </c>
    </row>
    <row r="9367" spans="2:3" x14ac:dyDescent="0.25">
      <c r="B9367" s="257">
        <v>9304</v>
      </c>
      <c r="C9367" s="256">
        <v>113.87202512023154</v>
      </c>
    </row>
    <row r="9368" spans="2:3" x14ac:dyDescent="0.25">
      <c r="B9368" s="257">
        <v>9305</v>
      </c>
      <c r="C9368" s="256">
        <v>106.13189429281819</v>
      </c>
    </row>
    <row r="9369" spans="2:3" x14ac:dyDescent="0.25">
      <c r="B9369" s="257">
        <v>9306</v>
      </c>
      <c r="C9369" s="256">
        <v>114.37786152492041</v>
      </c>
    </row>
    <row r="9370" spans="2:3" x14ac:dyDescent="0.25">
      <c r="B9370" s="257">
        <v>9307</v>
      </c>
      <c r="C9370" s="256">
        <v>103.7416015633611</v>
      </c>
    </row>
    <row r="9371" spans="2:3" x14ac:dyDescent="0.25">
      <c r="B9371" s="257">
        <v>9308</v>
      </c>
      <c r="C9371" s="256">
        <v>143.25502995462026</v>
      </c>
    </row>
    <row r="9372" spans="2:3" x14ac:dyDescent="0.25">
      <c r="B9372" s="257">
        <v>9309</v>
      </c>
      <c r="C9372" s="256">
        <v>122.558659533173</v>
      </c>
    </row>
    <row r="9373" spans="2:3" x14ac:dyDescent="0.25">
      <c r="B9373" s="257">
        <v>9310</v>
      </c>
      <c r="C9373" s="256">
        <v>116.05100636402139</v>
      </c>
    </row>
    <row r="9374" spans="2:3" x14ac:dyDescent="0.25">
      <c r="B9374" s="257">
        <v>9311</v>
      </c>
      <c r="C9374" s="256">
        <v>137.4563947839317</v>
      </c>
    </row>
    <row r="9375" spans="2:3" x14ac:dyDescent="0.25">
      <c r="B9375" s="257">
        <v>9312</v>
      </c>
      <c r="C9375" s="256">
        <v>123.23300583412752</v>
      </c>
    </row>
    <row r="9376" spans="2:3" x14ac:dyDescent="0.25">
      <c r="B9376" s="257">
        <v>9313</v>
      </c>
      <c r="C9376" s="256">
        <v>128.99759712702235</v>
      </c>
    </row>
    <row r="9377" spans="2:3" x14ac:dyDescent="0.25">
      <c r="B9377" s="257">
        <v>9314</v>
      </c>
      <c r="C9377" s="256">
        <v>130.66457123740517</v>
      </c>
    </row>
    <row r="9378" spans="2:3" x14ac:dyDescent="0.25">
      <c r="B9378" s="257">
        <v>9315</v>
      </c>
      <c r="C9378" s="256">
        <v>110.29356931305105</v>
      </c>
    </row>
    <row r="9379" spans="2:3" x14ac:dyDescent="0.25">
      <c r="B9379" s="257">
        <v>9316</v>
      </c>
      <c r="C9379" s="256">
        <v>88.594863144568706</v>
      </c>
    </row>
    <row r="9380" spans="2:3" x14ac:dyDescent="0.25">
      <c r="B9380" s="257">
        <v>9317</v>
      </c>
      <c r="C9380" s="256">
        <v>115.14918552611326</v>
      </c>
    </row>
    <row r="9381" spans="2:3" x14ac:dyDescent="0.25">
      <c r="B9381" s="257">
        <v>9318</v>
      </c>
      <c r="C9381" s="256">
        <v>131.93265348801285</v>
      </c>
    </row>
    <row r="9382" spans="2:3" x14ac:dyDescent="0.25">
      <c r="B9382" s="257">
        <v>9319</v>
      </c>
      <c r="C9382" s="256">
        <v>112.66739651562062</v>
      </c>
    </row>
    <row r="9383" spans="2:3" x14ac:dyDescent="0.25">
      <c r="B9383" s="257">
        <v>9320</v>
      </c>
      <c r="C9383" s="256">
        <v>125.71470418608709</v>
      </c>
    </row>
    <row r="9384" spans="2:3" x14ac:dyDescent="0.25">
      <c r="B9384" s="257">
        <v>9321</v>
      </c>
      <c r="C9384" s="256">
        <v>134.57691865690632</v>
      </c>
    </row>
    <row r="9385" spans="2:3" x14ac:dyDescent="0.25">
      <c r="B9385" s="257">
        <v>9322</v>
      </c>
      <c r="C9385" s="256">
        <v>96.162056108697129</v>
      </c>
    </row>
    <row r="9386" spans="2:3" x14ac:dyDescent="0.25">
      <c r="B9386" s="257">
        <v>9323</v>
      </c>
      <c r="C9386" s="256">
        <v>96.111661670370353</v>
      </c>
    </row>
    <row r="9387" spans="2:3" x14ac:dyDescent="0.25">
      <c r="B9387" s="257">
        <v>9324</v>
      </c>
      <c r="C9387" s="256">
        <v>95.688990552298577</v>
      </c>
    </row>
    <row r="9388" spans="2:3" x14ac:dyDescent="0.25">
      <c r="B9388" s="257">
        <v>9325</v>
      </c>
      <c r="C9388" s="256">
        <v>147.72226435319246</v>
      </c>
    </row>
    <row r="9389" spans="2:3" x14ac:dyDescent="0.25">
      <c r="B9389" s="257">
        <v>9326</v>
      </c>
      <c r="C9389" s="256">
        <v>137.35147003182152</v>
      </c>
    </row>
    <row r="9390" spans="2:3" x14ac:dyDescent="0.25">
      <c r="B9390" s="257">
        <v>9327</v>
      </c>
      <c r="C9390" s="256">
        <v>148.4641553827297</v>
      </c>
    </row>
    <row r="9391" spans="2:3" x14ac:dyDescent="0.25">
      <c r="B9391" s="257">
        <v>9328</v>
      </c>
      <c r="C9391" s="256">
        <v>132.16510380977536</v>
      </c>
    </row>
    <row r="9392" spans="2:3" x14ac:dyDescent="0.25">
      <c r="B9392" s="257">
        <v>9329</v>
      </c>
      <c r="C9392" s="256">
        <v>156.45214359619337</v>
      </c>
    </row>
    <row r="9393" spans="2:3" x14ac:dyDescent="0.25">
      <c r="B9393" s="257">
        <v>9330</v>
      </c>
      <c r="C9393" s="256">
        <v>73.202275722363481</v>
      </c>
    </row>
    <row r="9394" spans="2:3" x14ac:dyDescent="0.25">
      <c r="B9394" s="257">
        <v>9331</v>
      </c>
      <c r="C9394" s="256">
        <v>141.81195032956145</v>
      </c>
    </row>
    <row r="9395" spans="2:3" x14ac:dyDescent="0.25">
      <c r="B9395" s="257">
        <v>9332</v>
      </c>
      <c r="C9395" s="256">
        <v>75.935699245801629</v>
      </c>
    </row>
    <row r="9396" spans="2:3" x14ac:dyDescent="0.25">
      <c r="B9396" s="257">
        <v>9333</v>
      </c>
      <c r="C9396" s="256">
        <v>140.76777505555245</v>
      </c>
    </row>
    <row r="9397" spans="2:3" x14ac:dyDescent="0.25">
      <c r="B9397" s="257">
        <v>9334</v>
      </c>
      <c r="C9397" s="256">
        <v>127.20806816773029</v>
      </c>
    </row>
    <row r="9398" spans="2:3" x14ac:dyDescent="0.25">
      <c r="B9398" s="257">
        <v>9335</v>
      </c>
      <c r="C9398" s="256">
        <v>116.82343140652837</v>
      </c>
    </row>
    <row r="9399" spans="2:3" x14ac:dyDescent="0.25">
      <c r="B9399" s="257">
        <v>9336</v>
      </c>
      <c r="C9399" s="256">
        <v>123.00917846051786</v>
      </c>
    </row>
    <row r="9400" spans="2:3" x14ac:dyDescent="0.25">
      <c r="B9400" s="257">
        <v>9337</v>
      </c>
      <c r="C9400" s="256">
        <v>128.78777850714062</v>
      </c>
    </row>
    <row r="9401" spans="2:3" x14ac:dyDescent="0.25">
      <c r="B9401" s="257">
        <v>9338</v>
      </c>
      <c r="C9401" s="256">
        <v>88.481105102833851</v>
      </c>
    </row>
    <row r="9402" spans="2:3" x14ac:dyDescent="0.25">
      <c r="B9402" s="257">
        <v>9339</v>
      </c>
      <c r="C9402" s="256">
        <v>128.27301263850677</v>
      </c>
    </row>
    <row r="9403" spans="2:3" x14ac:dyDescent="0.25">
      <c r="B9403" s="257">
        <v>9340</v>
      </c>
      <c r="C9403" s="256">
        <v>161.14276351675039</v>
      </c>
    </row>
    <row r="9404" spans="2:3" x14ac:dyDescent="0.25">
      <c r="B9404" s="257">
        <v>9341</v>
      </c>
      <c r="C9404" s="256">
        <v>100.06670439549444</v>
      </c>
    </row>
    <row r="9405" spans="2:3" x14ac:dyDescent="0.25">
      <c r="B9405" s="257">
        <v>9342</v>
      </c>
      <c r="C9405" s="256">
        <v>106.06358108871608</v>
      </c>
    </row>
    <row r="9406" spans="2:3" x14ac:dyDescent="0.25">
      <c r="B9406" s="257">
        <v>9343</v>
      </c>
      <c r="C9406" s="256">
        <v>98.905969634548597</v>
      </c>
    </row>
    <row r="9407" spans="2:3" x14ac:dyDescent="0.25">
      <c r="B9407" s="257">
        <v>9344</v>
      </c>
      <c r="C9407" s="256">
        <v>92.736723807216748</v>
      </c>
    </row>
    <row r="9408" spans="2:3" x14ac:dyDescent="0.25">
      <c r="B9408" s="257">
        <v>9345</v>
      </c>
      <c r="C9408" s="256">
        <v>132.48435160205833</v>
      </c>
    </row>
    <row r="9409" spans="2:3" x14ac:dyDescent="0.25">
      <c r="B9409" s="257">
        <v>9346</v>
      </c>
      <c r="C9409" s="256">
        <v>124.78592099958367</v>
      </c>
    </row>
    <row r="9410" spans="2:3" x14ac:dyDescent="0.25">
      <c r="B9410" s="257">
        <v>9347</v>
      </c>
      <c r="C9410" s="256">
        <v>114.13375680631222</v>
      </c>
    </row>
    <row r="9411" spans="2:3" x14ac:dyDescent="0.25">
      <c r="B9411" s="257">
        <v>9348</v>
      </c>
      <c r="C9411" s="256">
        <v>145.89617753377541</v>
      </c>
    </row>
    <row r="9412" spans="2:3" x14ac:dyDescent="0.25">
      <c r="B9412" s="257">
        <v>9349</v>
      </c>
      <c r="C9412" s="256">
        <v>133.18447357166724</v>
      </c>
    </row>
    <row r="9413" spans="2:3" x14ac:dyDescent="0.25">
      <c r="B9413" s="257">
        <v>9350</v>
      </c>
      <c r="C9413" s="256">
        <v>111.46882410788268</v>
      </c>
    </row>
    <row r="9414" spans="2:3" x14ac:dyDescent="0.25">
      <c r="B9414" s="257">
        <v>9351</v>
      </c>
      <c r="C9414" s="256">
        <v>163.42550852477478</v>
      </c>
    </row>
    <row r="9415" spans="2:3" x14ac:dyDescent="0.25">
      <c r="B9415" s="257">
        <v>9352</v>
      </c>
      <c r="C9415" s="256">
        <v>138.6255703234408</v>
      </c>
    </row>
    <row r="9416" spans="2:3" x14ac:dyDescent="0.25">
      <c r="B9416" s="257">
        <v>9353</v>
      </c>
      <c r="C9416" s="256">
        <v>143.37898816807092</v>
      </c>
    </row>
    <row r="9417" spans="2:3" x14ac:dyDescent="0.25">
      <c r="B9417" s="257">
        <v>9354</v>
      </c>
      <c r="C9417" s="256">
        <v>141.67613024881521</v>
      </c>
    </row>
    <row r="9418" spans="2:3" x14ac:dyDescent="0.25">
      <c r="B9418" s="257">
        <v>9355</v>
      </c>
      <c r="C9418" s="256">
        <v>126.73991004038645</v>
      </c>
    </row>
    <row r="9419" spans="2:3" x14ac:dyDescent="0.25">
      <c r="B9419" s="257">
        <v>9356</v>
      </c>
      <c r="C9419" s="256">
        <v>106.11815505489524</v>
      </c>
    </row>
    <row r="9420" spans="2:3" x14ac:dyDescent="0.25">
      <c r="B9420" s="257">
        <v>9357</v>
      </c>
      <c r="C9420" s="256">
        <v>145.39512363851031</v>
      </c>
    </row>
    <row r="9421" spans="2:3" x14ac:dyDescent="0.25">
      <c r="B9421" s="257">
        <v>9358</v>
      </c>
      <c r="C9421" s="256">
        <v>108.84505760789636</v>
      </c>
    </row>
    <row r="9422" spans="2:3" x14ac:dyDescent="0.25">
      <c r="B9422" s="257">
        <v>9359</v>
      </c>
      <c r="C9422" s="256">
        <v>116.3880744224172</v>
      </c>
    </row>
    <row r="9423" spans="2:3" x14ac:dyDescent="0.25">
      <c r="B9423" s="257">
        <v>9360</v>
      </c>
      <c r="C9423" s="256">
        <v>108.17990761792628</v>
      </c>
    </row>
    <row r="9424" spans="2:3" x14ac:dyDescent="0.25">
      <c r="B9424" s="257">
        <v>9361</v>
      </c>
      <c r="C9424" s="256">
        <v>141.94260504402251</v>
      </c>
    </row>
    <row r="9425" spans="2:3" x14ac:dyDescent="0.25">
      <c r="B9425" s="257">
        <v>9362</v>
      </c>
      <c r="C9425" s="256">
        <v>142.68067777883749</v>
      </c>
    </row>
    <row r="9426" spans="2:3" x14ac:dyDescent="0.25">
      <c r="B9426" s="257">
        <v>9363</v>
      </c>
      <c r="C9426" s="256">
        <v>99.728451021884723</v>
      </c>
    </row>
    <row r="9427" spans="2:3" x14ac:dyDescent="0.25">
      <c r="B9427" s="257">
        <v>9364</v>
      </c>
      <c r="C9427" s="256">
        <v>145.22979554492215</v>
      </c>
    </row>
    <row r="9428" spans="2:3" x14ac:dyDescent="0.25">
      <c r="B9428" s="257">
        <v>9365</v>
      </c>
      <c r="C9428" s="256">
        <v>103.46581883187497</v>
      </c>
    </row>
    <row r="9429" spans="2:3" x14ac:dyDescent="0.25">
      <c r="B9429" s="257">
        <v>9366</v>
      </c>
      <c r="C9429" s="256">
        <v>118.82865942793794</v>
      </c>
    </row>
    <row r="9430" spans="2:3" x14ac:dyDescent="0.25">
      <c r="B9430" s="257">
        <v>9367</v>
      </c>
      <c r="C9430" s="256">
        <v>138.20713964222989</v>
      </c>
    </row>
    <row r="9431" spans="2:3" x14ac:dyDescent="0.25">
      <c r="B9431" s="257">
        <v>9368</v>
      </c>
      <c r="C9431" s="256">
        <v>132.49196713360448</v>
      </c>
    </row>
    <row r="9432" spans="2:3" x14ac:dyDescent="0.25">
      <c r="B9432" s="257">
        <v>9369</v>
      </c>
      <c r="C9432" s="256">
        <v>110.42702404399587</v>
      </c>
    </row>
    <row r="9433" spans="2:3" x14ac:dyDescent="0.25">
      <c r="B9433" s="257">
        <v>9370</v>
      </c>
      <c r="C9433" s="256">
        <v>132.01437521099621</v>
      </c>
    </row>
    <row r="9434" spans="2:3" x14ac:dyDescent="0.25">
      <c r="B9434" s="257">
        <v>9371</v>
      </c>
      <c r="C9434" s="256">
        <v>98.938690845223448</v>
      </c>
    </row>
    <row r="9435" spans="2:3" x14ac:dyDescent="0.25">
      <c r="B9435" s="257">
        <v>9372</v>
      </c>
      <c r="C9435" s="256">
        <v>105.65574530332336</v>
      </c>
    </row>
    <row r="9436" spans="2:3" x14ac:dyDescent="0.25">
      <c r="B9436" s="257">
        <v>9373</v>
      </c>
      <c r="C9436" s="256">
        <v>140.07951275019335</v>
      </c>
    </row>
    <row r="9437" spans="2:3" x14ac:dyDescent="0.25">
      <c r="B9437" s="257">
        <v>9374</v>
      </c>
      <c r="C9437" s="256">
        <v>91.664014329118032</v>
      </c>
    </row>
    <row r="9438" spans="2:3" x14ac:dyDescent="0.25">
      <c r="B9438" s="257">
        <v>9375</v>
      </c>
      <c r="C9438" s="256">
        <v>112.59865071853113</v>
      </c>
    </row>
    <row r="9439" spans="2:3" x14ac:dyDescent="0.25">
      <c r="B9439" s="257">
        <v>9376</v>
      </c>
      <c r="C9439" s="256">
        <v>68.696612201677937</v>
      </c>
    </row>
    <row r="9440" spans="2:3" x14ac:dyDescent="0.25">
      <c r="B9440" s="257">
        <v>9377</v>
      </c>
      <c r="C9440" s="256">
        <v>136.21409336818644</v>
      </c>
    </row>
    <row r="9441" spans="2:3" x14ac:dyDescent="0.25">
      <c r="B9441" s="257">
        <v>9378</v>
      </c>
      <c r="C9441" s="256">
        <v>73.685880945101104</v>
      </c>
    </row>
    <row r="9442" spans="2:3" x14ac:dyDescent="0.25">
      <c r="B9442" s="257">
        <v>9379</v>
      </c>
      <c r="C9442" s="256">
        <v>159.34152618534915</v>
      </c>
    </row>
    <row r="9443" spans="2:3" x14ac:dyDescent="0.25">
      <c r="B9443" s="257">
        <v>9380</v>
      </c>
      <c r="C9443" s="256">
        <v>99.488802126395967</v>
      </c>
    </row>
    <row r="9444" spans="2:3" x14ac:dyDescent="0.25">
      <c r="B9444" s="257">
        <v>9381</v>
      </c>
      <c r="C9444" s="256">
        <v>96.718243577580978</v>
      </c>
    </row>
    <row r="9445" spans="2:3" x14ac:dyDescent="0.25">
      <c r="B9445" s="257">
        <v>9382</v>
      </c>
      <c r="C9445" s="256">
        <v>115.63429383038265</v>
      </c>
    </row>
    <row r="9446" spans="2:3" x14ac:dyDescent="0.25">
      <c r="B9446" s="257">
        <v>9383</v>
      </c>
      <c r="C9446" s="256">
        <v>127.88581281385882</v>
      </c>
    </row>
    <row r="9447" spans="2:3" x14ac:dyDescent="0.25">
      <c r="B9447" s="257">
        <v>9384</v>
      </c>
      <c r="C9447" s="256">
        <v>109.03342588853067</v>
      </c>
    </row>
    <row r="9448" spans="2:3" x14ac:dyDescent="0.25">
      <c r="B9448" s="257">
        <v>9385</v>
      </c>
      <c r="C9448" s="256">
        <v>128.19445433052087</v>
      </c>
    </row>
    <row r="9449" spans="2:3" x14ac:dyDescent="0.25">
      <c r="B9449" s="257">
        <v>9386</v>
      </c>
      <c r="C9449" s="256">
        <v>95.429775053000242</v>
      </c>
    </row>
    <row r="9450" spans="2:3" x14ac:dyDescent="0.25">
      <c r="B9450" s="257">
        <v>9387</v>
      </c>
      <c r="C9450" s="256">
        <v>98.109830514325836</v>
      </c>
    </row>
    <row r="9451" spans="2:3" x14ac:dyDescent="0.25">
      <c r="B9451" s="257">
        <v>9388</v>
      </c>
      <c r="C9451" s="256">
        <v>121.02169865572449</v>
      </c>
    </row>
    <row r="9452" spans="2:3" x14ac:dyDescent="0.25">
      <c r="B9452" s="257">
        <v>9389</v>
      </c>
      <c r="C9452" s="256">
        <v>134.32233881555351</v>
      </c>
    </row>
    <row r="9453" spans="2:3" x14ac:dyDescent="0.25">
      <c r="B9453" s="257">
        <v>9390</v>
      </c>
      <c r="C9453" s="256">
        <v>124.79706973430505</v>
      </c>
    </row>
    <row r="9454" spans="2:3" x14ac:dyDescent="0.25">
      <c r="B9454" s="257">
        <v>9391</v>
      </c>
      <c r="C9454" s="256">
        <v>132.99562276417132</v>
      </c>
    </row>
    <row r="9455" spans="2:3" x14ac:dyDescent="0.25">
      <c r="B9455" s="257">
        <v>9392</v>
      </c>
      <c r="C9455" s="256">
        <v>153.52016263110707</v>
      </c>
    </row>
    <row r="9456" spans="2:3" x14ac:dyDescent="0.25">
      <c r="B9456" s="257">
        <v>9393</v>
      </c>
      <c r="C9456" s="256">
        <v>99.210231199392823</v>
      </c>
    </row>
    <row r="9457" spans="2:3" x14ac:dyDescent="0.25">
      <c r="B9457" s="257">
        <v>9394</v>
      </c>
      <c r="C9457" s="256">
        <v>125.56423384805426</v>
      </c>
    </row>
    <row r="9458" spans="2:3" x14ac:dyDescent="0.25">
      <c r="B9458" s="257">
        <v>9395</v>
      </c>
      <c r="C9458" s="256">
        <v>93.772767894816496</v>
      </c>
    </row>
    <row r="9459" spans="2:3" x14ac:dyDescent="0.25">
      <c r="B9459" s="257">
        <v>9396</v>
      </c>
      <c r="C9459" s="256">
        <v>158.02630752436096</v>
      </c>
    </row>
    <row r="9460" spans="2:3" x14ac:dyDescent="0.25">
      <c r="B9460" s="257">
        <v>9397</v>
      </c>
      <c r="C9460" s="256">
        <v>95.999248184222893</v>
      </c>
    </row>
    <row r="9461" spans="2:3" x14ac:dyDescent="0.25">
      <c r="B9461" s="257">
        <v>9398</v>
      </c>
      <c r="C9461" s="256">
        <v>84.089879562360196</v>
      </c>
    </row>
    <row r="9462" spans="2:3" x14ac:dyDescent="0.25">
      <c r="B9462" s="257">
        <v>9399</v>
      </c>
      <c r="C9462" s="256">
        <v>87.116429302516195</v>
      </c>
    </row>
    <row r="9463" spans="2:3" x14ac:dyDescent="0.25">
      <c r="B9463" s="257">
        <v>9400</v>
      </c>
      <c r="C9463" s="256">
        <v>129.41038960989826</v>
      </c>
    </row>
    <row r="9464" spans="2:3" x14ac:dyDescent="0.25">
      <c r="B9464" s="257">
        <v>9401</v>
      </c>
      <c r="C9464" s="256">
        <v>68.45179158607732</v>
      </c>
    </row>
    <row r="9465" spans="2:3" x14ac:dyDescent="0.25">
      <c r="B9465" s="257">
        <v>9402</v>
      </c>
      <c r="C9465" s="256">
        <v>111.22659416571955</v>
      </c>
    </row>
    <row r="9466" spans="2:3" x14ac:dyDescent="0.25">
      <c r="B9466" s="257">
        <v>9403</v>
      </c>
      <c r="C9466" s="256">
        <v>130.14513812952413</v>
      </c>
    </row>
    <row r="9467" spans="2:3" x14ac:dyDescent="0.25">
      <c r="B9467" s="257">
        <v>9404</v>
      </c>
      <c r="C9467" s="256">
        <v>128.6561764673078</v>
      </c>
    </row>
    <row r="9468" spans="2:3" x14ac:dyDescent="0.25">
      <c r="B9468" s="257">
        <v>9405</v>
      </c>
      <c r="C9468" s="256">
        <v>112.63445034239274</v>
      </c>
    </row>
    <row r="9469" spans="2:3" x14ac:dyDescent="0.25">
      <c r="B9469" s="257">
        <v>9406</v>
      </c>
      <c r="C9469" s="256">
        <v>104.80144812933038</v>
      </c>
    </row>
    <row r="9470" spans="2:3" x14ac:dyDescent="0.25">
      <c r="B9470" s="257">
        <v>9407</v>
      </c>
      <c r="C9470" s="256">
        <v>115.03546436598893</v>
      </c>
    </row>
    <row r="9471" spans="2:3" x14ac:dyDescent="0.25">
      <c r="B9471" s="257">
        <v>9408</v>
      </c>
      <c r="C9471" s="256">
        <v>121.50462770659502</v>
      </c>
    </row>
    <row r="9472" spans="2:3" x14ac:dyDescent="0.25">
      <c r="B9472" s="257">
        <v>9409</v>
      </c>
      <c r="C9472" s="256">
        <v>143.40655109822222</v>
      </c>
    </row>
    <row r="9473" spans="2:3" x14ac:dyDescent="0.25">
      <c r="B9473" s="257">
        <v>9410</v>
      </c>
      <c r="C9473" s="256">
        <v>98.955499541604937</v>
      </c>
    </row>
    <row r="9474" spans="2:3" x14ac:dyDescent="0.25">
      <c r="B9474" s="257">
        <v>9411</v>
      </c>
      <c r="C9474" s="256">
        <v>144.28306295835722</v>
      </c>
    </row>
    <row r="9475" spans="2:3" x14ac:dyDescent="0.25">
      <c r="B9475" s="257">
        <v>9412</v>
      </c>
      <c r="C9475" s="256">
        <v>114.82145802615429</v>
      </c>
    </row>
    <row r="9476" spans="2:3" x14ac:dyDescent="0.25">
      <c r="B9476" s="257">
        <v>9413</v>
      </c>
      <c r="C9476" s="256">
        <v>121.27975863685852</v>
      </c>
    </row>
    <row r="9477" spans="2:3" x14ac:dyDescent="0.25">
      <c r="B9477" s="257">
        <v>9414</v>
      </c>
      <c r="C9477" s="256">
        <v>134.93797292329575</v>
      </c>
    </row>
    <row r="9478" spans="2:3" x14ac:dyDescent="0.25">
      <c r="B9478" s="257">
        <v>9415</v>
      </c>
      <c r="C9478" s="256">
        <v>113.14440994982407</v>
      </c>
    </row>
    <row r="9479" spans="2:3" x14ac:dyDescent="0.25">
      <c r="B9479" s="257">
        <v>9416</v>
      </c>
      <c r="C9479" s="256">
        <v>128.45575046657811</v>
      </c>
    </row>
    <row r="9480" spans="2:3" x14ac:dyDescent="0.25">
      <c r="B9480" s="257">
        <v>9417</v>
      </c>
      <c r="C9480" s="256">
        <v>99.61056663647787</v>
      </c>
    </row>
    <row r="9481" spans="2:3" x14ac:dyDescent="0.25">
      <c r="B9481" s="257">
        <v>9418</v>
      </c>
      <c r="C9481" s="256">
        <v>175.82348737086869</v>
      </c>
    </row>
    <row r="9482" spans="2:3" x14ac:dyDescent="0.25">
      <c r="B9482" s="257">
        <v>9419</v>
      </c>
      <c r="C9482" s="256">
        <v>101.55645314911587</v>
      </c>
    </row>
    <row r="9483" spans="2:3" x14ac:dyDescent="0.25">
      <c r="B9483" s="257">
        <v>9420</v>
      </c>
      <c r="C9483" s="256">
        <v>108.39887759662294</v>
      </c>
    </row>
    <row r="9484" spans="2:3" x14ac:dyDescent="0.25">
      <c r="B9484" s="257">
        <v>9421</v>
      </c>
      <c r="C9484" s="256">
        <v>151.2205478274052</v>
      </c>
    </row>
    <row r="9485" spans="2:3" x14ac:dyDescent="0.25">
      <c r="B9485" s="257">
        <v>9422</v>
      </c>
      <c r="C9485" s="256">
        <v>116.76151163527425</v>
      </c>
    </row>
    <row r="9486" spans="2:3" x14ac:dyDescent="0.25">
      <c r="B9486" s="257">
        <v>9423</v>
      </c>
      <c r="C9486" s="256">
        <v>116.31480023641171</v>
      </c>
    </row>
    <row r="9487" spans="2:3" x14ac:dyDescent="0.25">
      <c r="B9487" s="257">
        <v>9424</v>
      </c>
      <c r="C9487" s="256">
        <v>144.26427823558325</v>
      </c>
    </row>
    <row r="9488" spans="2:3" x14ac:dyDescent="0.25">
      <c r="B9488" s="257">
        <v>9425</v>
      </c>
      <c r="C9488" s="256">
        <v>110.18191790149363</v>
      </c>
    </row>
    <row r="9489" spans="2:3" x14ac:dyDescent="0.25">
      <c r="B9489" s="257">
        <v>9426</v>
      </c>
      <c r="C9489" s="256">
        <v>75.196522688359011</v>
      </c>
    </row>
    <row r="9490" spans="2:3" x14ac:dyDescent="0.25">
      <c r="B9490" s="257">
        <v>9427</v>
      </c>
      <c r="C9490" s="256">
        <v>126.1071829435358</v>
      </c>
    </row>
    <row r="9491" spans="2:3" x14ac:dyDescent="0.25">
      <c r="B9491" s="257">
        <v>9428</v>
      </c>
      <c r="C9491" s="256">
        <v>146.42258066484905</v>
      </c>
    </row>
    <row r="9492" spans="2:3" x14ac:dyDescent="0.25">
      <c r="B9492" s="257">
        <v>9429</v>
      </c>
      <c r="C9492" s="256">
        <v>102.88732136713078</v>
      </c>
    </row>
    <row r="9493" spans="2:3" x14ac:dyDescent="0.25">
      <c r="B9493" s="257">
        <v>9430</v>
      </c>
      <c r="C9493" s="256">
        <v>77.616535960264812</v>
      </c>
    </row>
    <row r="9494" spans="2:3" x14ac:dyDescent="0.25">
      <c r="B9494" s="257">
        <v>9431</v>
      </c>
      <c r="C9494" s="256">
        <v>111.04735942985833</v>
      </c>
    </row>
    <row r="9495" spans="2:3" x14ac:dyDescent="0.25">
      <c r="B9495" s="257">
        <v>9432</v>
      </c>
      <c r="C9495" s="256">
        <v>149.28609020105574</v>
      </c>
    </row>
    <row r="9496" spans="2:3" x14ac:dyDescent="0.25">
      <c r="B9496" s="257">
        <v>9433</v>
      </c>
      <c r="C9496" s="256">
        <v>108.37729726526791</v>
      </c>
    </row>
    <row r="9497" spans="2:3" x14ac:dyDescent="0.25">
      <c r="B9497" s="257">
        <v>9434</v>
      </c>
      <c r="C9497" s="256">
        <v>138.28679481824003</v>
      </c>
    </row>
    <row r="9498" spans="2:3" x14ac:dyDescent="0.25">
      <c r="B9498" s="257">
        <v>9435</v>
      </c>
      <c r="C9498" s="256">
        <v>110.53266094206893</v>
      </c>
    </row>
    <row r="9499" spans="2:3" x14ac:dyDescent="0.25">
      <c r="B9499" s="257">
        <v>9436</v>
      </c>
      <c r="C9499" s="256">
        <v>141.43946852220307</v>
      </c>
    </row>
    <row r="9500" spans="2:3" x14ac:dyDescent="0.25">
      <c r="B9500" s="257">
        <v>9437</v>
      </c>
      <c r="C9500" s="256">
        <v>114.3614721554369</v>
      </c>
    </row>
    <row r="9501" spans="2:3" x14ac:dyDescent="0.25">
      <c r="B9501" s="257">
        <v>9438</v>
      </c>
      <c r="C9501" s="256">
        <v>88.73497883784546</v>
      </c>
    </row>
    <row r="9502" spans="2:3" x14ac:dyDescent="0.25">
      <c r="B9502" s="257">
        <v>9439</v>
      </c>
      <c r="C9502" s="256">
        <v>128.41595820714261</v>
      </c>
    </row>
    <row r="9503" spans="2:3" x14ac:dyDescent="0.25">
      <c r="B9503" s="257">
        <v>9440</v>
      </c>
      <c r="C9503" s="256">
        <v>116.93220721383874</v>
      </c>
    </row>
    <row r="9504" spans="2:3" x14ac:dyDescent="0.25">
      <c r="B9504" s="257">
        <v>9441</v>
      </c>
      <c r="C9504" s="256">
        <v>147.39733820165387</v>
      </c>
    </row>
    <row r="9505" spans="2:3" x14ac:dyDescent="0.25">
      <c r="B9505" s="257">
        <v>9442</v>
      </c>
      <c r="C9505" s="256">
        <v>162.07975974521742</v>
      </c>
    </row>
    <row r="9506" spans="2:3" x14ac:dyDescent="0.25">
      <c r="B9506" s="257">
        <v>9443</v>
      </c>
      <c r="C9506" s="256">
        <v>121.36839930046361</v>
      </c>
    </row>
    <row r="9507" spans="2:3" x14ac:dyDescent="0.25">
      <c r="B9507" s="257">
        <v>9444</v>
      </c>
      <c r="C9507" s="256">
        <v>136.02096715530467</v>
      </c>
    </row>
    <row r="9508" spans="2:3" x14ac:dyDescent="0.25">
      <c r="B9508" s="257">
        <v>9445</v>
      </c>
      <c r="C9508" s="256">
        <v>122.09655352802002</v>
      </c>
    </row>
    <row r="9509" spans="2:3" x14ac:dyDescent="0.25">
      <c r="B9509" s="257">
        <v>9446</v>
      </c>
      <c r="C9509" s="256">
        <v>139.51708840109018</v>
      </c>
    </row>
    <row r="9510" spans="2:3" x14ac:dyDescent="0.25">
      <c r="B9510" s="257">
        <v>9447</v>
      </c>
      <c r="C9510" s="256">
        <v>137.92409224757444</v>
      </c>
    </row>
    <row r="9511" spans="2:3" x14ac:dyDescent="0.25">
      <c r="B9511" s="257">
        <v>9448</v>
      </c>
      <c r="C9511" s="256">
        <v>121.45788186581436</v>
      </c>
    </row>
    <row r="9512" spans="2:3" x14ac:dyDescent="0.25">
      <c r="B9512" s="257">
        <v>9449</v>
      </c>
      <c r="C9512" s="256">
        <v>101.95525915622601</v>
      </c>
    </row>
    <row r="9513" spans="2:3" x14ac:dyDescent="0.25">
      <c r="B9513" s="257">
        <v>9450</v>
      </c>
      <c r="C9513" s="256">
        <v>111.10222447425265</v>
      </c>
    </row>
    <row r="9514" spans="2:3" x14ac:dyDescent="0.25">
      <c r="B9514" s="257">
        <v>9451</v>
      </c>
      <c r="C9514" s="256">
        <v>101.5193278220508</v>
      </c>
    </row>
    <row r="9515" spans="2:3" x14ac:dyDescent="0.25">
      <c r="B9515" s="257">
        <v>9452</v>
      </c>
      <c r="C9515" s="256">
        <v>92.634700502368517</v>
      </c>
    </row>
    <row r="9516" spans="2:3" x14ac:dyDescent="0.25">
      <c r="B9516" s="257">
        <v>9453</v>
      </c>
      <c r="C9516" s="256">
        <v>174.96948696152876</v>
      </c>
    </row>
    <row r="9517" spans="2:3" x14ac:dyDescent="0.25">
      <c r="B9517" s="257">
        <v>9454</v>
      </c>
      <c r="C9517" s="256">
        <v>112.61123536286907</v>
      </c>
    </row>
    <row r="9518" spans="2:3" x14ac:dyDescent="0.25">
      <c r="B9518" s="257">
        <v>9455</v>
      </c>
      <c r="C9518" s="256">
        <v>161.40125647262354</v>
      </c>
    </row>
    <row r="9519" spans="2:3" x14ac:dyDescent="0.25">
      <c r="B9519" s="257">
        <v>9456</v>
      </c>
      <c r="C9519" s="256">
        <v>103.48073490600962</v>
      </c>
    </row>
    <row r="9520" spans="2:3" x14ac:dyDescent="0.25">
      <c r="B9520" s="257">
        <v>9457</v>
      </c>
      <c r="C9520" s="256">
        <v>157.83247364135323</v>
      </c>
    </row>
    <row r="9521" spans="2:3" x14ac:dyDescent="0.25">
      <c r="B9521" s="257">
        <v>9458</v>
      </c>
      <c r="C9521" s="256">
        <v>143.69559817619526</v>
      </c>
    </row>
    <row r="9522" spans="2:3" x14ac:dyDescent="0.25">
      <c r="B9522" s="257">
        <v>9459</v>
      </c>
      <c r="C9522" s="256">
        <v>131.68548660947863</v>
      </c>
    </row>
    <row r="9523" spans="2:3" x14ac:dyDescent="0.25">
      <c r="B9523" s="257">
        <v>9460</v>
      </c>
      <c r="C9523" s="256">
        <v>128.01217388411536</v>
      </c>
    </row>
    <row r="9524" spans="2:3" x14ac:dyDescent="0.25">
      <c r="B9524" s="257">
        <v>9461</v>
      </c>
      <c r="C9524" s="256">
        <v>113.89855135291653</v>
      </c>
    </row>
    <row r="9525" spans="2:3" x14ac:dyDescent="0.25">
      <c r="B9525" s="257">
        <v>9462</v>
      </c>
      <c r="C9525" s="256">
        <v>122.97276031194397</v>
      </c>
    </row>
    <row r="9526" spans="2:3" x14ac:dyDescent="0.25">
      <c r="B9526" s="257">
        <v>9463</v>
      </c>
      <c r="C9526" s="256">
        <v>102.40607594521774</v>
      </c>
    </row>
    <row r="9527" spans="2:3" x14ac:dyDescent="0.25">
      <c r="B9527" s="257">
        <v>9464</v>
      </c>
      <c r="C9527" s="256">
        <v>111.8475214358637</v>
      </c>
    </row>
    <row r="9528" spans="2:3" x14ac:dyDescent="0.25">
      <c r="B9528" s="257">
        <v>9465</v>
      </c>
      <c r="C9528" s="256">
        <v>115.56491327281792</v>
      </c>
    </row>
    <row r="9529" spans="2:3" x14ac:dyDescent="0.25">
      <c r="B9529" s="257">
        <v>9466</v>
      </c>
      <c r="C9529" s="256">
        <v>110.29660501918097</v>
      </c>
    </row>
    <row r="9530" spans="2:3" x14ac:dyDescent="0.25">
      <c r="B9530" s="257">
        <v>9467</v>
      </c>
      <c r="C9530" s="256">
        <v>118.84636218038771</v>
      </c>
    </row>
    <row r="9531" spans="2:3" x14ac:dyDescent="0.25">
      <c r="B9531" s="257">
        <v>9468</v>
      </c>
      <c r="C9531" s="256">
        <v>184.65043506623829</v>
      </c>
    </row>
    <row r="9532" spans="2:3" x14ac:dyDescent="0.25">
      <c r="B9532" s="257">
        <v>9469</v>
      </c>
      <c r="C9532" s="256">
        <v>119.35685736300925</v>
      </c>
    </row>
    <row r="9533" spans="2:3" x14ac:dyDescent="0.25">
      <c r="B9533" s="257">
        <v>9470</v>
      </c>
      <c r="C9533" s="256">
        <v>82.210756518226134</v>
      </c>
    </row>
    <row r="9534" spans="2:3" x14ac:dyDescent="0.25">
      <c r="B9534" s="257">
        <v>9471</v>
      </c>
      <c r="C9534" s="256">
        <v>130.49638273023953</v>
      </c>
    </row>
    <row r="9535" spans="2:3" x14ac:dyDescent="0.25">
      <c r="B9535" s="257">
        <v>9472</v>
      </c>
      <c r="C9535" s="256">
        <v>104.49459511327424</v>
      </c>
    </row>
    <row r="9536" spans="2:3" x14ac:dyDescent="0.25">
      <c r="B9536" s="257">
        <v>9473</v>
      </c>
      <c r="C9536" s="256">
        <v>128.73251202553638</v>
      </c>
    </row>
    <row r="9537" spans="2:3" x14ac:dyDescent="0.25">
      <c r="B9537" s="257">
        <v>9474</v>
      </c>
      <c r="C9537" s="256">
        <v>69.536814344868162</v>
      </c>
    </row>
    <row r="9538" spans="2:3" x14ac:dyDescent="0.25">
      <c r="B9538" s="257">
        <v>9475</v>
      </c>
      <c r="C9538" s="256">
        <v>104.57497655660859</v>
      </c>
    </row>
    <row r="9539" spans="2:3" x14ac:dyDescent="0.25">
      <c r="B9539" s="257">
        <v>9476</v>
      </c>
      <c r="C9539" s="256">
        <v>112.11953909450077</v>
      </c>
    </row>
    <row r="9540" spans="2:3" x14ac:dyDescent="0.25">
      <c r="B9540" s="257">
        <v>9477</v>
      </c>
      <c r="C9540" s="256">
        <v>123.75147420852204</v>
      </c>
    </row>
    <row r="9541" spans="2:3" x14ac:dyDescent="0.25">
      <c r="B9541" s="257">
        <v>9478</v>
      </c>
      <c r="C9541" s="256">
        <v>146.90895088376681</v>
      </c>
    </row>
    <row r="9542" spans="2:3" x14ac:dyDescent="0.25">
      <c r="B9542" s="257">
        <v>9479</v>
      </c>
      <c r="C9542" s="256">
        <v>162.42314501667445</v>
      </c>
    </row>
    <row r="9543" spans="2:3" x14ac:dyDescent="0.25">
      <c r="B9543" s="257">
        <v>9480</v>
      </c>
      <c r="C9543" s="256">
        <v>132.18958574206565</v>
      </c>
    </row>
    <row r="9544" spans="2:3" x14ac:dyDescent="0.25">
      <c r="B9544" s="257">
        <v>9481</v>
      </c>
      <c r="C9544" s="256">
        <v>167.48582332187425</v>
      </c>
    </row>
    <row r="9545" spans="2:3" x14ac:dyDescent="0.25">
      <c r="B9545" s="257">
        <v>9482</v>
      </c>
      <c r="C9545" s="256">
        <v>97.511246979011489</v>
      </c>
    </row>
    <row r="9546" spans="2:3" x14ac:dyDescent="0.25">
      <c r="B9546" s="257">
        <v>9483</v>
      </c>
      <c r="C9546" s="256">
        <v>135.30352399645318</v>
      </c>
    </row>
    <row r="9547" spans="2:3" x14ac:dyDescent="0.25">
      <c r="B9547" s="257">
        <v>9484</v>
      </c>
      <c r="C9547" s="256">
        <v>106.23892830860338</v>
      </c>
    </row>
    <row r="9548" spans="2:3" x14ac:dyDescent="0.25">
      <c r="B9548" s="257">
        <v>9485</v>
      </c>
      <c r="C9548" s="256">
        <v>116.10298758134282</v>
      </c>
    </row>
    <row r="9549" spans="2:3" x14ac:dyDescent="0.25">
      <c r="B9549" s="257">
        <v>9486</v>
      </c>
      <c r="C9549" s="256">
        <v>97.899524761262356</v>
      </c>
    </row>
    <row r="9550" spans="2:3" x14ac:dyDescent="0.25">
      <c r="B9550" s="257">
        <v>9487</v>
      </c>
      <c r="C9550" s="256">
        <v>135.06328126611695</v>
      </c>
    </row>
    <row r="9551" spans="2:3" x14ac:dyDescent="0.25">
      <c r="B9551" s="257">
        <v>9488</v>
      </c>
      <c r="C9551" s="256">
        <v>85.186643611801543</v>
      </c>
    </row>
    <row r="9552" spans="2:3" x14ac:dyDescent="0.25">
      <c r="B9552" s="257">
        <v>9489</v>
      </c>
      <c r="C9552" s="256">
        <v>125.37221076141577</v>
      </c>
    </row>
    <row r="9553" spans="2:3" x14ac:dyDescent="0.25">
      <c r="B9553" s="257">
        <v>9490</v>
      </c>
      <c r="C9553" s="256">
        <v>145.56851369155342</v>
      </c>
    </row>
    <row r="9554" spans="2:3" x14ac:dyDescent="0.25">
      <c r="B9554" s="257">
        <v>9491</v>
      </c>
      <c r="C9554" s="256">
        <v>133.94494061100616</v>
      </c>
    </row>
    <row r="9555" spans="2:3" x14ac:dyDescent="0.25">
      <c r="B9555" s="257">
        <v>9492</v>
      </c>
      <c r="C9555" s="256">
        <v>121.06785823645239</v>
      </c>
    </row>
    <row r="9556" spans="2:3" x14ac:dyDescent="0.25">
      <c r="B9556" s="257">
        <v>9493</v>
      </c>
      <c r="C9556" s="256">
        <v>68.736048603404626</v>
      </c>
    </row>
    <row r="9557" spans="2:3" x14ac:dyDescent="0.25">
      <c r="B9557" s="257">
        <v>9494</v>
      </c>
      <c r="C9557" s="256">
        <v>129.32091764927966</v>
      </c>
    </row>
    <row r="9558" spans="2:3" x14ac:dyDescent="0.25">
      <c r="B9558" s="257">
        <v>9495</v>
      </c>
      <c r="C9558" s="256">
        <v>92.916220905922344</v>
      </c>
    </row>
    <row r="9559" spans="2:3" x14ac:dyDescent="0.25">
      <c r="B9559" s="257">
        <v>9496</v>
      </c>
      <c r="C9559" s="256">
        <v>85.393453400056217</v>
      </c>
    </row>
    <row r="9560" spans="2:3" x14ac:dyDescent="0.25">
      <c r="B9560" s="257">
        <v>9497</v>
      </c>
      <c r="C9560" s="256">
        <v>135.23167995497528</v>
      </c>
    </row>
    <row r="9561" spans="2:3" x14ac:dyDescent="0.25">
      <c r="B9561" s="257">
        <v>9498</v>
      </c>
      <c r="C9561" s="256">
        <v>123.67394262912181</v>
      </c>
    </row>
    <row r="9562" spans="2:3" x14ac:dyDescent="0.25">
      <c r="B9562" s="257">
        <v>9499</v>
      </c>
      <c r="C9562" s="256">
        <v>116.58967178482561</v>
      </c>
    </row>
    <row r="9563" spans="2:3" x14ac:dyDescent="0.25">
      <c r="B9563" s="257">
        <v>9500</v>
      </c>
      <c r="C9563" s="256">
        <v>156.80829978570904</v>
      </c>
    </row>
    <row r="9564" spans="2:3" x14ac:dyDescent="0.25">
      <c r="B9564" s="257">
        <v>9501</v>
      </c>
      <c r="C9564" s="256">
        <v>80.710126986559999</v>
      </c>
    </row>
    <row r="9565" spans="2:3" x14ac:dyDescent="0.25">
      <c r="B9565" s="257">
        <v>9502</v>
      </c>
      <c r="C9565" s="256">
        <v>113.38385796400964</v>
      </c>
    </row>
    <row r="9566" spans="2:3" x14ac:dyDescent="0.25">
      <c r="B9566" s="257">
        <v>9503</v>
      </c>
      <c r="C9566" s="256">
        <v>141.48547293226872</v>
      </c>
    </row>
    <row r="9567" spans="2:3" x14ac:dyDescent="0.25">
      <c r="B9567" s="257">
        <v>9504</v>
      </c>
      <c r="C9567" s="256">
        <v>176.87481706781051</v>
      </c>
    </row>
    <row r="9568" spans="2:3" x14ac:dyDescent="0.25">
      <c r="B9568" s="257">
        <v>9505</v>
      </c>
      <c r="C9568" s="256">
        <v>107.06411298249303</v>
      </c>
    </row>
    <row r="9569" spans="2:3" x14ac:dyDescent="0.25">
      <c r="B9569" s="257">
        <v>9506</v>
      </c>
      <c r="C9569" s="256">
        <v>77.151196874041517</v>
      </c>
    </row>
    <row r="9570" spans="2:3" x14ac:dyDescent="0.25">
      <c r="B9570" s="257">
        <v>9507</v>
      </c>
      <c r="C9570" s="256">
        <v>111.56355036574823</v>
      </c>
    </row>
    <row r="9571" spans="2:3" x14ac:dyDescent="0.25">
      <c r="B9571" s="257">
        <v>9508</v>
      </c>
      <c r="C9571" s="256">
        <v>66.117952150237016</v>
      </c>
    </row>
    <row r="9572" spans="2:3" x14ac:dyDescent="0.25">
      <c r="B9572" s="257">
        <v>9509</v>
      </c>
      <c r="C9572" s="256">
        <v>114.35289326039948</v>
      </c>
    </row>
    <row r="9573" spans="2:3" x14ac:dyDescent="0.25">
      <c r="B9573" s="257">
        <v>9510</v>
      </c>
      <c r="C9573" s="256">
        <v>107.14641000174271</v>
      </c>
    </row>
    <row r="9574" spans="2:3" x14ac:dyDescent="0.25">
      <c r="B9574" s="257">
        <v>9511</v>
      </c>
      <c r="C9574" s="256">
        <v>113.35108037811848</v>
      </c>
    </row>
    <row r="9575" spans="2:3" x14ac:dyDescent="0.25">
      <c r="B9575" s="257">
        <v>9512</v>
      </c>
      <c r="C9575" s="256">
        <v>119.09156081063875</v>
      </c>
    </row>
    <row r="9576" spans="2:3" x14ac:dyDescent="0.25">
      <c r="B9576" s="257">
        <v>9513</v>
      </c>
      <c r="C9576" s="256">
        <v>135.92806728756278</v>
      </c>
    </row>
    <row r="9577" spans="2:3" x14ac:dyDescent="0.25">
      <c r="B9577" s="257">
        <v>9514</v>
      </c>
      <c r="C9577" s="256">
        <v>173.71634443722169</v>
      </c>
    </row>
    <row r="9578" spans="2:3" x14ac:dyDescent="0.25">
      <c r="B9578" s="257">
        <v>9515</v>
      </c>
      <c r="C9578" s="256">
        <v>128.47242662857494</v>
      </c>
    </row>
    <row r="9579" spans="2:3" x14ac:dyDescent="0.25">
      <c r="B9579" s="257">
        <v>9516</v>
      </c>
      <c r="C9579" s="256">
        <v>73.608629559183157</v>
      </c>
    </row>
    <row r="9580" spans="2:3" x14ac:dyDescent="0.25">
      <c r="B9580" s="257">
        <v>9517</v>
      </c>
      <c r="C9580" s="256">
        <v>105.79322382398786</v>
      </c>
    </row>
    <row r="9581" spans="2:3" x14ac:dyDescent="0.25">
      <c r="B9581" s="257">
        <v>9518</v>
      </c>
      <c r="C9581" s="256">
        <v>126.29731064451586</v>
      </c>
    </row>
    <row r="9582" spans="2:3" x14ac:dyDescent="0.25">
      <c r="B9582" s="257">
        <v>9519</v>
      </c>
      <c r="C9582" s="256">
        <v>115.85903353599815</v>
      </c>
    </row>
    <row r="9583" spans="2:3" x14ac:dyDescent="0.25">
      <c r="B9583" s="257">
        <v>9520</v>
      </c>
      <c r="C9583" s="256">
        <v>97.5248495273282</v>
      </c>
    </row>
    <row r="9584" spans="2:3" x14ac:dyDescent="0.25">
      <c r="B9584" s="257">
        <v>9521</v>
      </c>
      <c r="C9584" s="256">
        <v>123.64060846930668</v>
      </c>
    </row>
    <row r="9585" spans="2:3" x14ac:dyDescent="0.25">
      <c r="B9585" s="257">
        <v>9522</v>
      </c>
      <c r="C9585" s="256">
        <v>95.615519718186647</v>
      </c>
    </row>
    <row r="9586" spans="2:3" x14ac:dyDescent="0.25">
      <c r="B9586" s="257">
        <v>9523</v>
      </c>
      <c r="C9586" s="256">
        <v>91.363787943933019</v>
      </c>
    </row>
    <row r="9587" spans="2:3" x14ac:dyDescent="0.25">
      <c r="B9587" s="257">
        <v>9524</v>
      </c>
      <c r="C9587" s="256">
        <v>93.288737981759894</v>
      </c>
    </row>
    <row r="9588" spans="2:3" x14ac:dyDescent="0.25">
      <c r="B9588" s="257">
        <v>9525</v>
      </c>
      <c r="C9588" s="256">
        <v>131.96486315427316</v>
      </c>
    </row>
    <row r="9589" spans="2:3" x14ac:dyDescent="0.25">
      <c r="B9589" s="257">
        <v>9526</v>
      </c>
      <c r="C9589" s="256">
        <v>135.66986241272033</v>
      </c>
    </row>
    <row r="9590" spans="2:3" x14ac:dyDescent="0.25">
      <c r="B9590" s="257">
        <v>9527</v>
      </c>
      <c r="C9590" s="256">
        <v>86.952075886692171</v>
      </c>
    </row>
    <row r="9591" spans="2:3" x14ac:dyDescent="0.25">
      <c r="B9591" s="257">
        <v>9528</v>
      </c>
      <c r="C9591" s="256">
        <v>123.90627222716665</v>
      </c>
    </row>
    <row r="9592" spans="2:3" x14ac:dyDescent="0.25">
      <c r="B9592" s="257">
        <v>9529</v>
      </c>
      <c r="C9592" s="256">
        <v>143.82249472798293</v>
      </c>
    </row>
    <row r="9593" spans="2:3" x14ac:dyDescent="0.25">
      <c r="B9593" s="257">
        <v>9530</v>
      </c>
      <c r="C9593" s="256">
        <v>153.93483653829639</v>
      </c>
    </row>
    <row r="9594" spans="2:3" x14ac:dyDescent="0.25">
      <c r="B9594" s="257">
        <v>9531</v>
      </c>
      <c r="C9594" s="256">
        <v>114.58224545039421</v>
      </c>
    </row>
    <row r="9595" spans="2:3" x14ac:dyDescent="0.25">
      <c r="B9595" s="257">
        <v>9532</v>
      </c>
      <c r="C9595" s="256">
        <v>112.64995390800138</v>
      </c>
    </row>
    <row r="9596" spans="2:3" x14ac:dyDescent="0.25">
      <c r="B9596" s="257">
        <v>9533</v>
      </c>
      <c r="C9596" s="256">
        <v>98.228084955488512</v>
      </c>
    </row>
    <row r="9597" spans="2:3" x14ac:dyDescent="0.25">
      <c r="B9597" s="257">
        <v>9534</v>
      </c>
      <c r="C9597" s="256">
        <v>87.304971406472731</v>
      </c>
    </row>
    <row r="9598" spans="2:3" x14ac:dyDescent="0.25">
      <c r="B9598" s="257">
        <v>9535</v>
      </c>
      <c r="C9598" s="256">
        <v>130.09950923847768</v>
      </c>
    </row>
    <row r="9599" spans="2:3" x14ac:dyDescent="0.25">
      <c r="B9599" s="257">
        <v>9536</v>
      </c>
      <c r="C9599" s="256">
        <v>157.24753833455887</v>
      </c>
    </row>
    <row r="9600" spans="2:3" x14ac:dyDescent="0.25">
      <c r="B9600" s="257">
        <v>9537</v>
      </c>
      <c r="C9600" s="256">
        <v>121.46018080000408</v>
      </c>
    </row>
    <row r="9601" spans="2:3" x14ac:dyDescent="0.25">
      <c r="B9601" s="257">
        <v>9538</v>
      </c>
      <c r="C9601" s="256">
        <v>114.55714429940706</v>
      </c>
    </row>
    <row r="9602" spans="2:3" x14ac:dyDescent="0.25">
      <c r="B9602" s="257">
        <v>9539</v>
      </c>
      <c r="C9602" s="256">
        <v>129.79804439909501</v>
      </c>
    </row>
    <row r="9603" spans="2:3" x14ac:dyDescent="0.25">
      <c r="B9603" s="257">
        <v>9540</v>
      </c>
      <c r="C9603" s="256">
        <v>168.9294695106355</v>
      </c>
    </row>
    <row r="9604" spans="2:3" x14ac:dyDescent="0.25">
      <c r="B9604" s="257">
        <v>9541</v>
      </c>
      <c r="C9604" s="256">
        <v>121.30087870783578</v>
      </c>
    </row>
    <row r="9605" spans="2:3" x14ac:dyDescent="0.25">
      <c r="B9605" s="257">
        <v>9542</v>
      </c>
      <c r="C9605" s="256">
        <v>135.1749290308241</v>
      </c>
    </row>
    <row r="9606" spans="2:3" x14ac:dyDescent="0.25">
      <c r="B9606" s="257">
        <v>9543</v>
      </c>
      <c r="C9606" s="256">
        <v>90.85527765517277</v>
      </c>
    </row>
    <row r="9607" spans="2:3" x14ac:dyDescent="0.25">
      <c r="B9607" s="257">
        <v>9544</v>
      </c>
      <c r="C9607" s="256">
        <v>131.38380088310646</v>
      </c>
    </row>
    <row r="9608" spans="2:3" x14ac:dyDescent="0.25">
      <c r="B9608" s="257">
        <v>9545</v>
      </c>
      <c r="C9608" s="256">
        <v>122.18030126342751</v>
      </c>
    </row>
    <row r="9609" spans="2:3" x14ac:dyDescent="0.25">
      <c r="B9609" s="257">
        <v>9546</v>
      </c>
      <c r="C9609" s="256">
        <v>148.20282449699508</v>
      </c>
    </row>
    <row r="9610" spans="2:3" x14ac:dyDescent="0.25">
      <c r="B9610" s="257">
        <v>9547</v>
      </c>
      <c r="C9610" s="256">
        <v>110.91176648626912</v>
      </c>
    </row>
    <row r="9611" spans="2:3" x14ac:dyDescent="0.25">
      <c r="B9611" s="257">
        <v>9548</v>
      </c>
      <c r="C9611" s="256">
        <v>141.94224757532822</v>
      </c>
    </row>
    <row r="9612" spans="2:3" x14ac:dyDescent="0.25">
      <c r="B9612" s="257">
        <v>9549</v>
      </c>
      <c r="C9612" s="256">
        <v>137.71607245513579</v>
      </c>
    </row>
    <row r="9613" spans="2:3" x14ac:dyDescent="0.25">
      <c r="B9613" s="257">
        <v>9550</v>
      </c>
      <c r="C9613" s="256">
        <v>107.36471088899337</v>
      </c>
    </row>
    <row r="9614" spans="2:3" x14ac:dyDescent="0.25">
      <c r="B9614" s="257">
        <v>9551</v>
      </c>
      <c r="C9614" s="256">
        <v>108.86184202474905</v>
      </c>
    </row>
    <row r="9615" spans="2:3" x14ac:dyDescent="0.25">
      <c r="B9615" s="257">
        <v>9552</v>
      </c>
      <c r="C9615" s="256">
        <v>90.834215923806269</v>
      </c>
    </row>
    <row r="9616" spans="2:3" x14ac:dyDescent="0.25">
      <c r="B9616" s="257">
        <v>9553</v>
      </c>
      <c r="C9616" s="256">
        <v>101.16775156255162</v>
      </c>
    </row>
    <row r="9617" spans="2:3" x14ac:dyDescent="0.25">
      <c r="B9617" s="257">
        <v>9554</v>
      </c>
      <c r="C9617" s="256">
        <v>110.19549007751515</v>
      </c>
    </row>
    <row r="9618" spans="2:3" x14ac:dyDescent="0.25">
      <c r="B9618" s="257">
        <v>9555</v>
      </c>
      <c r="C9618" s="256">
        <v>143.54090247503288</v>
      </c>
    </row>
    <row r="9619" spans="2:3" x14ac:dyDescent="0.25">
      <c r="B9619" s="257">
        <v>9556</v>
      </c>
      <c r="C9619" s="256">
        <v>116.0241736882338</v>
      </c>
    </row>
    <row r="9620" spans="2:3" x14ac:dyDescent="0.25">
      <c r="B9620" s="257">
        <v>9557</v>
      </c>
      <c r="C9620" s="256">
        <v>120.42186144337671</v>
      </c>
    </row>
    <row r="9621" spans="2:3" x14ac:dyDescent="0.25">
      <c r="B9621" s="257">
        <v>9558</v>
      </c>
      <c r="C9621" s="256">
        <v>117.53693438213529</v>
      </c>
    </row>
    <row r="9622" spans="2:3" x14ac:dyDescent="0.25">
      <c r="B9622" s="257">
        <v>9559</v>
      </c>
      <c r="C9622" s="256">
        <v>188.88665506977347</v>
      </c>
    </row>
    <row r="9623" spans="2:3" x14ac:dyDescent="0.25">
      <c r="B9623" s="257">
        <v>9560</v>
      </c>
      <c r="C9623" s="256">
        <v>138.6178322525702</v>
      </c>
    </row>
    <row r="9624" spans="2:3" x14ac:dyDescent="0.25">
      <c r="B9624" s="257">
        <v>9561</v>
      </c>
      <c r="C9624" s="256">
        <v>76.560508927851629</v>
      </c>
    </row>
    <row r="9625" spans="2:3" x14ac:dyDescent="0.25">
      <c r="B9625" s="257">
        <v>9562</v>
      </c>
      <c r="C9625" s="256">
        <v>88.537034859145876</v>
      </c>
    </row>
    <row r="9626" spans="2:3" x14ac:dyDescent="0.25">
      <c r="B9626" s="257">
        <v>9563</v>
      </c>
      <c r="C9626" s="256">
        <v>114.97730040781656</v>
      </c>
    </row>
    <row r="9627" spans="2:3" x14ac:dyDescent="0.25">
      <c r="B9627" s="257">
        <v>9564</v>
      </c>
      <c r="C9627" s="256">
        <v>121.91670084817237</v>
      </c>
    </row>
    <row r="9628" spans="2:3" x14ac:dyDescent="0.25">
      <c r="B9628" s="257">
        <v>9565</v>
      </c>
      <c r="C9628" s="256">
        <v>154.50516043699326</v>
      </c>
    </row>
    <row r="9629" spans="2:3" x14ac:dyDescent="0.25">
      <c r="B9629" s="257">
        <v>9566</v>
      </c>
      <c r="C9629" s="256">
        <v>126.18120538902926</v>
      </c>
    </row>
    <row r="9630" spans="2:3" x14ac:dyDescent="0.25">
      <c r="B9630" s="257">
        <v>9567</v>
      </c>
      <c r="C9630" s="256">
        <v>158.31702411650272</v>
      </c>
    </row>
    <row r="9631" spans="2:3" x14ac:dyDescent="0.25">
      <c r="B9631" s="257">
        <v>9568</v>
      </c>
      <c r="C9631" s="256">
        <v>109.89001975833294</v>
      </c>
    </row>
    <row r="9632" spans="2:3" x14ac:dyDescent="0.25">
      <c r="B9632" s="257">
        <v>9569</v>
      </c>
      <c r="C9632" s="256">
        <v>134.90103753909884</v>
      </c>
    </row>
    <row r="9633" spans="2:3" x14ac:dyDescent="0.25">
      <c r="B9633" s="257">
        <v>9570</v>
      </c>
      <c r="C9633" s="256">
        <v>121.8975330078944</v>
      </c>
    </row>
    <row r="9634" spans="2:3" x14ac:dyDescent="0.25">
      <c r="B9634" s="257">
        <v>9571</v>
      </c>
      <c r="C9634" s="256">
        <v>94.03592337456908</v>
      </c>
    </row>
    <row r="9635" spans="2:3" x14ac:dyDescent="0.25">
      <c r="B9635" s="257">
        <v>9572</v>
      </c>
      <c r="C9635" s="256">
        <v>124.92529519911021</v>
      </c>
    </row>
    <row r="9636" spans="2:3" x14ac:dyDescent="0.25">
      <c r="B9636" s="257">
        <v>9573</v>
      </c>
      <c r="C9636" s="256">
        <v>62.163489516409996</v>
      </c>
    </row>
    <row r="9637" spans="2:3" x14ac:dyDescent="0.25">
      <c r="B9637" s="257">
        <v>9574</v>
      </c>
      <c r="C9637" s="256">
        <v>90.924698875099025</v>
      </c>
    </row>
    <row r="9638" spans="2:3" x14ac:dyDescent="0.25">
      <c r="B9638" s="257">
        <v>9575</v>
      </c>
      <c r="C9638" s="256">
        <v>117.05544323127958</v>
      </c>
    </row>
    <row r="9639" spans="2:3" x14ac:dyDescent="0.25">
      <c r="B9639" s="257">
        <v>9576</v>
      </c>
      <c r="C9639" s="256">
        <v>130.89549597936121</v>
      </c>
    </row>
    <row r="9640" spans="2:3" x14ac:dyDescent="0.25">
      <c r="B9640" s="257">
        <v>9577</v>
      </c>
      <c r="C9640" s="256">
        <v>89.358435421102726</v>
      </c>
    </row>
    <row r="9641" spans="2:3" x14ac:dyDescent="0.25">
      <c r="B9641" s="257">
        <v>9578</v>
      </c>
      <c r="C9641" s="256">
        <v>136.24386264724313</v>
      </c>
    </row>
    <row r="9642" spans="2:3" x14ac:dyDescent="0.25">
      <c r="B9642" s="257">
        <v>9579</v>
      </c>
      <c r="C9642" s="256">
        <v>100.85731952690711</v>
      </c>
    </row>
    <row r="9643" spans="2:3" x14ac:dyDescent="0.25">
      <c r="B9643" s="257">
        <v>9580</v>
      </c>
      <c r="C9643" s="256">
        <v>127.00931843350061</v>
      </c>
    </row>
    <row r="9644" spans="2:3" x14ac:dyDescent="0.25">
      <c r="B9644" s="257">
        <v>9581</v>
      </c>
      <c r="C9644" s="256">
        <v>92.365060574999077</v>
      </c>
    </row>
    <row r="9645" spans="2:3" x14ac:dyDescent="0.25">
      <c r="B9645" s="257">
        <v>9582</v>
      </c>
      <c r="C9645" s="256">
        <v>99.892599844494399</v>
      </c>
    </row>
    <row r="9646" spans="2:3" x14ac:dyDescent="0.25">
      <c r="B9646" s="257">
        <v>9583</v>
      </c>
      <c r="C9646" s="256">
        <v>88.298139524058939</v>
      </c>
    </row>
    <row r="9647" spans="2:3" x14ac:dyDescent="0.25">
      <c r="B9647" s="257">
        <v>9584</v>
      </c>
      <c r="C9647" s="256">
        <v>136.60144815238613</v>
      </c>
    </row>
    <row r="9648" spans="2:3" x14ac:dyDescent="0.25">
      <c r="B9648" s="257">
        <v>9585</v>
      </c>
      <c r="C9648" s="256">
        <v>87.848815264967214</v>
      </c>
    </row>
    <row r="9649" spans="2:3" x14ac:dyDescent="0.25">
      <c r="B9649" s="257">
        <v>9586</v>
      </c>
      <c r="C9649" s="256">
        <v>131.96229184167944</v>
      </c>
    </row>
    <row r="9650" spans="2:3" x14ac:dyDescent="0.25">
      <c r="B9650" s="257">
        <v>9587</v>
      </c>
      <c r="C9650" s="256">
        <v>82.980518604996661</v>
      </c>
    </row>
    <row r="9651" spans="2:3" x14ac:dyDescent="0.25">
      <c r="B9651" s="257">
        <v>9588</v>
      </c>
      <c r="C9651" s="256">
        <v>81.974988805030577</v>
      </c>
    </row>
    <row r="9652" spans="2:3" x14ac:dyDescent="0.25">
      <c r="B9652" s="257">
        <v>9589</v>
      </c>
      <c r="C9652" s="256">
        <v>126.44776186562946</v>
      </c>
    </row>
    <row r="9653" spans="2:3" x14ac:dyDescent="0.25">
      <c r="B9653" s="257">
        <v>9590</v>
      </c>
      <c r="C9653" s="256">
        <v>78.940919817882872</v>
      </c>
    </row>
    <row r="9654" spans="2:3" x14ac:dyDescent="0.25">
      <c r="B9654" s="257">
        <v>9591</v>
      </c>
      <c r="C9654" s="256">
        <v>118.89739750263155</v>
      </c>
    </row>
    <row r="9655" spans="2:3" x14ac:dyDescent="0.25">
      <c r="B9655" s="257">
        <v>9592</v>
      </c>
      <c r="C9655" s="256">
        <v>101.85769264086349</v>
      </c>
    </row>
    <row r="9656" spans="2:3" x14ac:dyDescent="0.25">
      <c r="B9656" s="257">
        <v>9593</v>
      </c>
      <c r="C9656" s="256">
        <v>86.403731295337792</v>
      </c>
    </row>
    <row r="9657" spans="2:3" x14ac:dyDescent="0.25">
      <c r="B9657" s="257">
        <v>9594</v>
      </c>
      <c r="C9657" s="256">
        <v>89.241460003990369</v>
      </c>
    </row>
    <row r="9658" spans="2:3" x14ac:dyDescent="0.25">
      <c r="B9658" s="257">
        <v>9595</v>
      </c>
      <c r="C9658" s="256">
        <v>125.29728019788698</v>
      </c>
    </row>
    <row r="9659" spans="2:3" x14ac:dyDescent="0.25">
      <c r="B9659" s="257">
        <v>9596</v>
      </c>
      <c r="C9659" s="256">
        <v>77.282436732466664</v>
      </c>
    </row>
    <row r="9660" spans="2:3" x14ac:dyDescent="0.25">
      <c r="B9660" s="257">
        <v>9597</v>
      </c>
      <c r="C9660" s="256">
        <v>151.63568274304404</v>
      </c>
    </row>
    <row r="9661" spans="2:3" x14ac:dyDescent="0.25">
      <c r="B9661" s="257">
        <v>9598</v>
      </c>
      <c r="C9661" s="256">
        <v>149.1647311135479</v>
      </c>
    </row>
    <row r="9662" spans="2:3" x14ac:dyDescent="0.25">
      <c r="B9662" s="257">
        <v>9599</v>
      </c>
      <c r="C9662" s="256">
        <v>107.87268924776225</v>
      </c>
    </row>
    <row r="9663" spans="2:3" x14ac:dyDescent="0.25">
      <c r="B9663" s="257">
        <v>9600</v>
      </c>
      <c r="C9663" s="256">
        <v>89.885879562394067</v>
      </c>
    </row>
    <row r="9664" spans="2:3" x14ac:dyDescent="0.25">
      <c r="B9664" s="257">
        <v>9601</v>
      </c>
      <c r="C9664" s="256">
        <v>112.69250614343269</v>
      </c>
    </row>
    <row r="9665" spans="2:3" x14ac:dyDescent="0.25">
      <c r="B9665" s="257">
        <v>9602</v>
      </c>
      <c r="C9665" s="256">
        <v>140.34924407231836</v>
      </c>
    </row>
    <row r="9666" spans="2:3" x14ac:dyDescent="0.25">
      <c r="B9666" s="257">
        <v>9603</v>
      </c>
      <c r="C9666" s="256">
        <v>95.100054087413369</v>
      </c>
    </row>
    <row r="9667" spans="2:3" x14ac:dyDescent="0.25">
      <c r="B9667" s="257">
        <v>9604</v>
      </c>
      <c r="C9667" s="256">
        <v>175.94933535575879</v>
      </c>
    </row>
    <row r="9668" spans="2:3" x14ac:dyDescent="0.25">
      <c r="B9668" s="257">
        <v>9605</v>
      </c>
      <c r="C9668" s="256">
        <v>126.01975438982956</v>
      </c>
    </row>
    <row r="9669" spans="2:3" x14ac:dyDescent="0.25">
      <c r="B9669" s="257">
        <v>9606</v>
      </c>
      <c r="C9669" s="256">
        <v>185.80368065690516</v>
      </c>
    </row>
    <row r="9670" spans="2:3" x14ac:dyDescent="0.25">
      <c r="B9670" s="257">
        <v>9607</v>
      </c>
      <c r="C9670" s="256">
        <v>118.70501659334136</v>
      </c>
    </row>
    <row r="9671" spans="2:3" x14ac:dyDescent="0.25">
      <c r="B9671" s="257">
        <v>9608</v>
      </c>
      <c r="C9671" s="256">
        <v>138.25905664738889</v>
      </c>
    </row>
    <row r="9672" spans="2:3" x14ac:dyDescent="0.25">
      <c r="B9672" s="257">
        <v>9609</v>
      </c>
      <c r="C9672" s="256">
        <v>108.46489093839853</v>
      </c>
    </row>
    <row r="9673" spans="2:3" x14ac:dyDescent="0.25">
      <c r="B9673" s="257">
        <v>9610</v>
      </c>
      <c r="C9673" s="256">
        <v>150.25733814642268</v>
      </c>
    </row>
    <row r="9674" spans="2:3" x14ac:dyDescent="0.25">
      <c r="B9674" s="257">
        <v>9611</v>
      </c>
      <c r="C9674" s="256">
        <v>141.36872353995102</v>
      </c>
    </row>
    <row r="9675" spans="2:3" x14ac:dyDescent="0.25">
      <c r="B9675" s="257">
        <v>9612</v>
      </c>
      <c r="C9675" s="256">
        <v>134.02914135027135</v>
      </c>
    </row>
    <row r="9676" spans="2:3" x14ac:dyDescent="0.25">
      <c r="B9676" s="257">
        <v>9613</v>
      </c>
      <c r="C9676" s="256">
        <v>152.31111761678449</v>
      </c>
    </row>
    <row r="9677" spans="2:3" x14ac:dyDescent="0.25">
      <c r="B9677" s="257">
        <v>9614</v>
      </c>
      <c r="C9677" s="256">
        <v>84.228280634471844</v>
      </c>
    </row>
    <row r="9678" spans="2:3" x14ac:dyDescent="0.25">
      <c r="B9678" s="257">
        <v>9615</v>
      </c>
      <c r="C9678" s="256">
        <v>109.0434331281499</v>
      </c>
    </row>
    <row r="9679" spans="2:3" x14ac:dyDescent="0.25">
      <c r="B9679" s="257">
        <v>9616</v>
      </c>
      <c r="C9679" s="256">
        <v>77.114615292865665</v>
      </c>
    </row>
    <row r="9680" spans="2:3" x14ac:dyDescent="0.25">
      <c r="B9680" s="257">
        <v>9617</v>
      </c>
      <c r="C9680" s="256">
        <v>125.40093034138503</v>
      </c>
    </row>
    <row r="9681" spans="2:3" x14ac:dyDescent="0.25">
      <c r="B9681" s="257">
        <v>9618</v>
      </c>
      <c r="C9681" s="256">
        <v>119.38563011382654</v>
      </c>
    </row>
    <row r="9682" spans="2:3" x14ac:dyDescent="0.25">
      <c r="B9682" s="257">
        <v>9619</v>
      </c>
      <c r="C9682" s="256">
        <v>115.39802257741353</v>
      </c>
    </row>
    <row r="9683" spans="2:3" x14ac:dyDescent="0.25">
      <c r="B9683" s="257">
        <v>9620</v>
      </c>
      <c r="C9683" s="256">
        <v>117.14150833891399</v>
      </c>
    </row>
    <row r="9684" spans="2:3" x14ac:dyDescent="0.25">
      <c r="B9684" s="257">
        <v>9621</v>
      </c>
      <c r="C9684" s="256">
        <v>78.83218244203502</v>
      </c>
    </row>
    <row r="9685" spans="2:3" x14ac:dyDescent="0.25">
      <c r="B9685" s="257">
        <v>9622</v>
      </c>
      <c r="C9685" s="256">
        <v>122.03737710434264</v>
      </c>
    </row>
    <row r="9686" spans="2:3" x14ac:dyDescent="0.25">
      <c r="B9686" s="257">
        <v>9623</v>
      </c>
      <c r="C9686" s="256">
        <v>114.52471212495401</v>
      </c>
    </row>
    <row r="9687" spans="2:3" x14ac:dyDescent="0.25">
      <c r="B9687" s="257">
        <v>9624</v>
      </c>
      <c r="C9687" s="256">
        <v>53.638710676519139</v>
      </c>
    </row>
    <row r="9688" spans="2:3" x14ac:dyDescent="0.25">
      <c r="B9688" s="257">
        <v>9625</v>
      </c>
      <c r="C9688" s="256">
        <v>117.6466779558115</v>
      </c>
    </row>
    <row r="9689" spans="2:3" x14ac:dyDescent="0.25">
      <c r="B9689" s="257">
        <v>9626</v>
      </c>
      <c r="C9689" s="256">
        <v>140.21972126293542</v>
      </c>
    </row>
    <row r="9690" spans="2:3" x14ac:dyDescent="0.25">
      <c r="B9690" s="257">
        <v>9627</v>
      </c>
      <c r="C9690" s="256">
        <v>113.40715255480968</v>
      </c>
    </row>
    <row r="9691" spans="2:3" x14ac:dyDescent="0.25">
      <c r="B9691" s="257">
        <v>9628</v>
      </c>
      <c r="C9691" s="256">
        <v>78.511216912780313</v>
      </c>
    </row>
    <row r="9692" spans="2:3" x14ac:dyDescent="0.25">
      <c r="B9692" s="257">
        <v>9629</v>
      </c>
      <c r="C9692" s="256">
        <v>122.98511204862234</v>
      </c>
    </row>
    <row r="9693" spans="2:3" x14ac:dyDescent="0.25">
      <c r="B9693" s="257">
        <v>9630</v>
      </c>
      <c r="C9693" s="256">
        <v>148.00483407981147</v>
      </c>
    </row>
    <row r="9694" spans="2:3" x14ac:dyDescent="0.25">
      <c r="B9694" s="257">
        <v>9631</v>
      </c>
      <c r="C9694" s="256">
        <v>114.36654858531526</v>
      </c>
    </row>
    <row r="9695" spans="2:3" x14ac:dyDescent="0.25">
      <c r="B9695" s="257">
        <v>9632</v>
      </c>
      <c r="C9695" s="256">
        <v>114.95165810796207</v>
      </c>
    </row>
    <row r="9696" spans="2:3" x14ac:dyDescent="0.25">
      <c r="B9696" s="257">
        <v>9633</v>
      </c>
      <c r="C9696" s="256">
        <v>151.64484888383194</v>
      </c>
    </row>
    <row r="9697" spans="2:3" x14ac:dyDescent="0.25">
      <c r="B9697" s="257">
        <v>9634</v>
      </c>
      <c r="C9697" s="256">
        <v>102.30089672957837</v>
      </c>
    </row>
    <row r="9698" spans="2:3" x14ac:dyDescent="0.25">
      <c r="B9698" s="257">
        <v>9635</v>
      </c>
      <c r="C9698" s="256">
        <v>53.017894591208346</v>
      </c>
    </row>
    <row r="9699" spans="2:3" x14ac:dyDescent="0.25">
      <c r="B9699" s="257">
        <v>9636</v>
      </c>
      <c r="C9699" s="256">
        <v>145.09069924673912</v>
      </c>
    </row>
    <row r="9700" spans="2:3" x14ac:dyDescent="0.25">
      <c r="B9700" s="257">
        <v>9637</v>
      </c>
      <c r="C9700" s="256">
        <v>82.954323432333766</v>
      </c>
    </row>
    <row r="9701" spans="2:3" x14ac:dyDescent="0.25">
      <c r="B9701" s="257">
        <v>9638</v>
      </c>
      <c r="C9701" s="256">
        <v>117.60672323632534</v>
      </c>
    </row>
    <row r="9702" spans="2:3" x14ac:dyDescent="0.25">
      <c r="B9702" s="257">
        <v>9639</v>
      </c>
      <c r="C9702" s="256">
        <v>86.392334583227012</v>
      </c>
    </row>
    <row r="9703" spans="2:3" x14ac:dyDescent="0.25">
      <c r="B9703" s="257">
        <v>9640</v>
      </c>
      <c r="C9703" s="256">
        <v>109.98846434170591</v>
      </c>
    </row>
    <row r="9704" spans="2:3" x14ac:dyDescent="0.25">
      <c r="B9704" s="257">
        <v>9641</v>
      </c>
      <c r="C9704" s="256">
        <v>86.046401465217883</v>
      </c>
    </row>
    <row r="9705" spans="2:3" x14ac:dyDescent="0.25">
      <c r="B9705" s="257">
        <v>9642</v>
      </c>
      <c r="C9705" s="256">
        <v>132.12563638776163</v>
      </c>
    </row>
    <row r="9706" spans="2:3" x14ac:dyDescent="0.25">
      <c r="B9706" s="257">
        <v>9643</v>
      </c>
      <c r="C9706" s="256">
        <v>83.926754587266231</v>
      </c>
    </row>
    <row r="9707" spans="2:3" x14ac:dyDescent="0.25">
      <c r="B9707" s="257">
        <v>9644</v>
      </c>
      <c r="C9707" s="256">
        <v>126.41329714215848</v>
      </c>
    </row>
    <row r="9708" spans="2:3" x14ac:dyDescent="0.25">
      <c r="B9708" s="257">
        <v>9645</v>
      </c>
      <c r="C9708" s="256">
        <v>67.165335495640619</v>
      </c>
    </row>
    <row r="9709" spans="2:3" x14ac:dyDescent="0.25">
      <c r="B9709" s="257">
        <v>9646</v>
      </c>
      <c r="C9709" s="256">
        <v>132.7242269217106</v>
      </c>
    </row>
    <row r="9710" spans="2:3" x14ac:dyDescent="0.25">
      <c r="B9710" s="257">
        <v>9647</v>
      </c>
      <c r="C9710" s="256">
        <v>144.16404030457315</v>
      </c>
    </row>
    <row r="9711" spans="2:3" x14ac:dyDescent="0.25">
      <c r="B9711" s="257">
        <v>9648</v>
      </c>
      <c r="C9711" s="256">
        <v>194.29963823607352</v>
      </c>
    </row>
    <row r="9712" spans="2:3" x14ac:dyDescent="0.25">
      <c r="B9712" s="257">
        <v>9649</v>
      </c>
      <c r="C9712" s="256">
        <v>56.403218912919151</v>
      </c>
    </row>
    <row r="9713" spans="2:3" x14ac:dyDescent="0.25">
      <c r="B9713" s="257">
        <v>9650</v>
      </c>
      <c r="C9713" s="256">
        <v>161.12894370864197</v>
      </c>
    </row>
    <row r="9714" spans="2:3" x14ac:dyDescent="0.25">
      <c r="B9714" s="257">
        <v>9651</v>
      </c>
      <c r="C9714" s="256">
        <v>148.59603333096888</v>
      </c>
    </row>
    <row r="9715" spans="2:3" x14ac:dyDescent="0.25">
      <c r="B9715" s="257">
        <v>9652</v>
      </c>
      <c r="C9715" s="256">
        <v>91.923565810542812</v>
      </c>
    </row>
    <row r="9716" spans="2:3" x14ac:dyDescent="0.25">
      <c r="B9716" s="257">
        <v>9653</v>
      </c>
      <c r="C9716" s="256">
        <v>166.04630464535546</v>
      </c>
    </row>
    <row r="9717" spans="2:3" x14ac:dyDescent="0.25">
      <c r="B9717" s="257">
        <v>9654</v>
      </c>
      <c r="C9717" s="256">
        <v>109.23322570789739</v>
      </c>
    </row>
    <row r="9718" spans="2:3" x14ac:dyDescent="0.25">
      <c r="B9718" s="257">
        <v>9655</v>
      </c>
      <c r="C9718" s="256">
        <v>74.787421915279168</v>
      </c>
    </row>
    <row r="9719" spans="2:3" x14ac:dyDescent="0.25">
      <c r="B9719" s="257">
        <v>9656</v>
      </c>
      <c r="C9719" s="256">
        <v>148.66277952164273</v>
      </c>
    </row>
    <row r="9720" spans="2:3" x14ac:dyDescent="0.25">
      <c r="B9720" s="257">
        <v>9657</v>
      </c>
      <c r="C9720" s="256">
        <v>119.66289998588606</v>
      </c>
    </row>
    <row r="9721" spans="2:3" x14ac:dyDescent="0.25">
      <c r="B9721" s="257">
        <v>9658</v>
      </c>
      <c r="C9721" s="256">
        <v>75.276174118527152</v>
      </c>
    </row>
    <row r="9722" spans="2:3" x14ac:dyDescent="0.25">
      <c r="B9722" s="257">
        <v>9659</v>
      </c>
      <c r="C9722" s="256">
        <v>100.48049683242647</v>
      </c>
    </row>
    <row r="9723" spans="2:3" x14ac:dyDescent="0.25">
      <c r="B9723" s="257">
        <v>9660</v>
      </c>
      <c r="C9723" s="256">
        <v>120.77089415296231</v>
      </c>
    </row>
    <row r="9724" spans="2:3" x14ac:dyDescent="0.25">
      <c r="B9724" s="257">
        <v>9661</v>
      </c>
      <c r="C9724" s="256">
        <v>111.85650459423636</v>
      </c>
    </row>
    <row r="9725" spans="2:3" x14ac:dyDescent="0.25">
      <c r="B9725" s="257">
        <v>9662</v>
      </c>
      <c r="C9725" s="256">
        <v>111.1359943438315</v>
      </c>
    </row>
    <row r="9726" spans="2:3" x14ac:dyDescent="0.25">
      <c r="B9726" s="257">
        <v>9663</v>
      </c>
      <c r="C9726" s="256">
        <v>141.38020552246516</v>
      </c>
    </row>
    <row r="9727" spans="2:3" x14ac:dyDescent="0.25">
      <c r="B9727" s="257">
        <v>9664</v>
      </c>
      <c r="C9727" s="256">
        <v>74.123691014054998</v>
      </c>
    </row>
    <row r="9728" spans="2:3" x14ac:dyDescent="0.25">
      <c r="B9728" s="257">
        <v>9665</v>
      </c>
      <c r="C9728" s="256">
        <v>63.40124929722576</v>
      </c>
    </row>
    <row r="9729" spans="2:3" x14ac:dyDescent="0.25">
      <c r="B9729" s="257">
        <v>9666</v>
      </c>
      <c r="C9729" s="256">
        <v>123.33079845037446</v>
      </c>
    </row>
    <row r="9730" spans="2:3" x14ac:dyDescent="0.25">
      <c r="B9730" s="257">
        <v>9667</v>
      </c>
      <c r="C9730" s="256">
        <v>103.74700022166478</v>
      </c>
    </row>
    <row r="9731" spans="2:3" x14ac:dyDescent="0.25">
      <c r="B9731" s="257">
        <v>9668</v>
      </c>
      <c r="C9731" s="256">
        <v>140.31949491793938</v>
      </c>
    </row>
    <row r="9732" spans="2:3" x14ac:dyDescent="0.25">
      <c r="B9732" s="257">
        <v>9669</v>
      </c>
      <c r="C9732" s="256">
        <v>118.80392649309961</v>
      </c>
    </row>
    <row r="9733" spans="2:3" x14ac:dyDescent="0.25">
      <c r="B9733" s="257">
        <v>9670</v>
      </c>
      <c r="C9733" s="256">
        <v>128.20887563121158</v>
      </c>
    </row>
    <row r="9734" spans="2:3" x14ac:dyDescent="0.25">
      <c r="B9734" s="257">
        <v>9671</v>
      </c>
      <c r="C9734" s="256">
        <v>141.14176990658041</v>
      </c>
    </row>
    <row r="9735" spans="2:3" x14ac:dyDescent="0.25">
      <c r="B9735" s="257">
        <v>9672</v>
      </c>
      <c r="C9735" s="256">
        <v>89.081193119066199</v>
      </c>
    </row>
    <row r="9736" spans="2:3" x14ac:dyDescent="0.25">
      <c r="B9736" s="257">
        <v>9673</v>
      </c>
      <c r="C9736" s="256">
        <v>119.2506971916638</v>
      </c>
    </row>
    <row r="9737" spans="2:3" x14ac:dyDescent="0.25">
      <c r="B9737" s="257">
        <v>9674</v>
      </c>
      <c r="C9737" s="256">
        <v>107.30600750390198</v>
      </c>
    </row>
    <row r="9738" spans="2:3" x14ac:dyDescent="0.25">
      <c r="B9738" s="257">
        <v>9675</v>
      </c>
      <c r="C9738" s="256">
        <v>86.286753164291099</v>
      </c>
    </row>
    <row r="9739" spans="2:3" x14ac:dyDescent="0.25">
      <c r="B9739" s="257">
        <v>9676</v>
      </c>
      <c r="C9739" s="256">
        <v>135.75973565932389</v>
      </c>
    </row>
    <row r="9740" spans="2:3" x14ac:dyDescent="0.25">
      <c r="B9740" s="257">
        <v>9677</v>
      </c>
      <c r="C9740" s="256">
        <v>140.78998982223555</v>
      </c>
    </row>
    <row r="9741" spans="2:3" x14ac:dyDescent="0.25">
      <c r="B9741" s="257">
        <v>9678</v>
      </c>
      <c r="C9741" s="256">
        <v>87.378167296180678</v>
      </c>
    </row>
    <row r="9742" spans="2:3" x14ac:dyDescent="0.25">
      <c r="B9742" s="257">
        <v>9679</v>
      </c>
      <c r="C9742" s="256">
        <v>129.03968637596378</v>
      </c>
    </row>
    <row r="9743" spans="2:3" x14ac:dyDescent="0.25">
      <c r="B9743" s="257">
        <v>9680</v>
      </c>
      <c r="C9743" s="256">
        <v>114.70309702729099</v>
      </c>
    </row>
    <row r="9744" spans="2:3" x14ac:dyDescent="0.25">
      <c r="B9744" s="257">
        <v>9681</v>
      </c>
      <c r="C9744" s="256">
        <v>106.46094440886603</v>
      </c>
    </row>
    <row r="9745" spans="2:3" x14ac:dyDescent="0.25">
      <c r="B9745" s="257">
        <v>9682</v>
      </c>
      <c r="C9745" s="256">
        <v>102.12366047241858</v>
      </c>
    </row>
    <row r="9746" spans="2:3" x14ac:dyDescent="0.25">
      <c r="B9746" s="257">
        <v>9683</v>
      </c>
      <c r="C9746" s="256">
        <v>157.77243754259894</v>
      </c>
    </row>
    <row r="9747" spans="2:3" x14ac:dyDescent="0.25">
      <c r="B9747" s="257">
        <v>9684</v>
      </c>
      <c r="C9747" s="256">
        <v>154.01893421320943</v>
      </c>
    </row>
    <row r="9748" spans="2:3" x14ac:dyDescent="0.25">
      <c r="B9748" s="257">
        <v>9685</v>
      </c>
      <c r="C9748" s="256">
        <v>151.59720084192799</v>
      </c>
    </row>
    <row r="9749" spans="2:3" x14ac:dyDescent="0.25">
      <c r="B9749" s="257">
        <v>9686</v>
      </c>
      <c r="C9749" s="256">
        <v>122.54738266554159</v>
      </c>
    </row>
    <row r="9750" spans="2:3" x14ac:dyDescent="0.25">
      <c r="B9750" s="257">
        <v>9687</v>
      </c>
      <c r="C9750" s="256">
        <v>124.81575916677275</v>
      </c>
    </row>
    <row r="9751" spans="2:3" x14ac:dyDescent="0.25">
      <c r="B9751" s="257">
        <v>9688</v>
      </c>
      <c r="C9751" s="256">
        <v>76.01729381742993</v>
      </c>
    </row>
    <row r="9752" spans="2:3" x14ac:dyDescent="0.25">
      <c r="B9752" s="257">
        <v>9689</v>
      </c>
      <c r="C9752" s="256">
        <v>98.345428992288518</v>
      </c>
    </row>
    <row r="9753" spans="2:3" x14ac:dyDescent="0.25">
      <c r="B9753" s="257">
        <v>9690</v>
      </c>
      <c r="C9753" s="256">
        <v>132.24415132793166</v>
      </c>
    </row>
    <row r="9754" spans="2:3" x14ac:dyDescent="0.25">
      <c r="B9754" s="257">
        <v>9691</v>
      </c>
      <c r="C9754" s="256">
        <v>99.047228243958898</v>
      </c>
    </row>
    <row r="9755" spans="2:3" x14ac:dyDescent="0.25">
      <c r="B9755" s="257">
        <v>9692</v>
      </c>
      <c r="C9755" s="256">
        <v>141.92556829317402</v>
      </c>
    </row>
    <row r="9756" spans="2:3" x14ac:dyDescent="0.25">
      <c r="B9756" s="257">
        <v>9693</v>
      </c>
      <c r="C9756" s="256">
        <v>88.566161332999968</v>
      </c>
    </row>
    <row r="9757" spans="2:3" x14ac:dyDescent="0.25">
      <c r="B9757" s="257">
        <v>9694</v>
      </c>
      <c r="C9757" s="256">
        <v>73.664189775446943</v>
      </c>
    </row>
    <row r="9758" spans="2:3" x14ac:dyDescent="0.25">
      <c r="B9758" s="257">
        <v>9695</v>
      </c>
      <c r="C9758" s="256">
        <v>94.709166771482273</v>
      </c>
    </row>
    <row r="9759" spans="2:3" x14ac:dyDescent="0.25">
      <c r="B9759" s="257">
        <v>9696</v>
      </c>
      <c r="C9759" s="256">
        <v>118.18401910132823</v>
      </c>
    </row>
    <row r="9760" spans="2:3" x14ac:dyDescent="0.25">
      <c r="B9760" s="257">
        <v>9697</v>
      </c>
      <c r="C9760" s="256">
        <v>145.31602340467293</v>
      </c>
    </row>
    <row r="9761" spans="2:3" x14ac:dyDescent="0.25">
      <c r="B9761" s="257">
        <v>9698</v>
      </c>
      <c r="C9761" s="256">
        <v>103.94464886415125</v>
      </c>
    </row>
    <row r="9762" spans="2:3" x14ac:dyDescent="0.25">
      <c r="B9762" s="257">
        <v>9699</v>
      </c>
      <c r="C9762" s="256">
        <v>100.8099557247287</v>
      </c>
    </row>
    <row r="9763" spans="2:3" x14ac:dyDescent="0.25">
      <c r="B9763" s="257">
        <v>9700</v>
      </c>
      <c r="C9763" s="256">
        <v>110.67448028464621</v>
      </c>
    </row>
    <row r="9764" spans="2:3" x14ac:dyDescent="0.25">
      <c r="B9764" s="257">
        <v>9701</v>
      </c>
      <c r="C9764" s="256">
        <v>100.52587918436174</v>
      </c>
    </row>
    <row r="9765" spans="2:3" x14ac:dyDescent="0.25">
      <c r="B9765" s="257">
        <v>9702</v>
      </c>
      <c r="C9765" s="256">
        <v>89.46934441353217</v>
      </c>
    </row>
    <row r="9766" spans="2:3" x14ac:dyDescent="0.25">
      <c r="B9766" s="257">
        <v>9703</v>
      </c>
      <c r="C9766" s="256">
        <v>115.21263088953421</v>
      </c>
    </row>
    <row r="9767" spans="2:3" x14ac:dyDescent="0.25">
      <c r="B9767" s="257">
        <v>9704</v>
      </c>
      <c r="C9767" s="256">
        <v>141.00978170360301</v>
      </c>
    </row>
    <row r="9768" spans="2:3" x14ac:dyDescent="0.25">
      <c r="B9768" s="257">
        <v>9705</v>
      </c>
      <c r="C9768" s="256">
        <v>120.05797190804284</v>
      </c>
    </row>
    <row r="9769" spans="2:3" x14ac:dyDescent="0.25">
      <c r="B9769" s="257">
        <v>9706</v>
      </c>
      <c r="C9769" s="256">
        <v>144.64353598321838</v>
      </c>
    </row>
    <row r="9770" spans="2:3" x14ac:dyDescent="0.25">
      <c r="B9770" s="257">
        <v>9707</v>
      </c>
      <c r="C9770" s="256">
        <v>87.173935604807141</v>
      </c>
    </row>
    <row r="9771" spans="2:3" x14ac:dyDescent="0.25">
      <c r="B9771" s="257">
        <v>9708</v>
      </c>
      <c r="C9771" s="256">
        <v>107.19983284586169</v>
      </c>
    </row>
    <row r="9772" spans="2:3" x14ac:dyDescent="0.25">
      <c r="B9772" s="257">
        <v>9709</v>
      </c>
      <c r="C9772" s="256">
        <v>119.26771539149982</v>
      </c>
    </row>
    <row r="9773" spans="2:3" x14ac:dyDescent="0.25">
      <c r="B9773" s="257">
        <v>9710</v>
      </c>
      <c r="C9773" s="256">
        <v>84.387595974887461</v>
      </c>
    </row>
    <row r="9774" spans="2:3" x14ac:dyDescent="0.25">
      <c r="B9774" s="257">
        <v>9711</v>
      </c>
      <c r="C9774" s="256">
        <v>128.67281582073133</v>
      </c>
    </row>
    <row r="9775" spans="2:3" x14ac:dyDescent="0.25">
      <c r="B9775" s="257">
        <v>9712</v>
      </c>
      <c r="C9775" s="256">
        <v>96.675693796751943</v>
      </c>
    </row>
    <row r="9776" spans="2:3" x14ac:dyDescent="0.25">
      <c r="B9776" s="257">
        <v>9713</v>
      </c>
      <c r="C9776" s="256">
        <v>86.68555898091779</v>
      </c>
    </row>
    <row r="9777" spans="2:3" x14ac:dyDescent="0.25">
      <c r="B9777" s="257">
        <v>9714</v>
      </c>
      <c r="C9777" s="256">
        <v>72.661547793468884</v>
      </c>
    </row>
    <row r="9778" spans="2:3" x14ac:dyDescent="0.25">
      <c r="B9778" s="257">
        <v>9715</v>
      </c>
      <c r="C9778" s="256">
        <v>129.2351468394464</v>
      </c>
    </row>
    <row r="9779" spans="2:3" x14ac:dyDescent="0.25">
      <c r="B9779" s="257">
        <v>9716</v>
      </c>
      <c r="C9779" s="256">
        <v>118.15843518909443</v>
      </c>
    </row>
    <row r="9780" spans="2:3" x14ac:dyDescent="0.25">
      <c r="B9780" s="257">
        <v>9717</v>
      </c>
      <c r="C9780" s="256">
        <v>98.609283849972144</v>
      </c>
    </row>
    <row r="9781" spans="2:3" x14ac:dyDescent="0.25">
      <c r="B9781" s="257">
        <v>9718</v>
      </c>
      <c r="C9781" s="256">
        <v>91.122965123750873</v>
      </c>
    </row>
    <row r="9782" spans="2:3" x14ac:dyDescent="0.25">
      <c r="B9782" s="257">
        <v>9719</v>
      </c>
      <c r="C9782" s="256">
        <v>126.82494947697155</v>
      </c>
    </row>
    <row r="9783" spans="2:3" x14ac:dyDescent="0.25">
      <c r="B9783" s="257">
        <v>9720</v>
      </c>
      <c r="C9783" s="256">
        <v>153.77073482972395</v>
      </c>
    </row>
    <row r="9784" spans="2:3" x14ac:dyDescent="0.25">
      <c r="B9784" s="257">
        <v>9721</v>
      </c>
      <c r="C9784" s="256">
        <v>113.13494784381454</v>
      </c>
    </row>
    <row r="9785" spans="2:3" x14ac:dyDescent="0.25">
      <c r="B9785" s="257">
        <v>9722</v>
      </c>
      <c r="C9785" s="256">
        <v>130.79478401089727</v>
      </c>
    </row>
    <row r="9786" spans="2:3" x14ac:dyDescent="0.25">
      <c r="B9786" s="257">
        <v>9723</v>
      </c>
      <c r="C9786" s="256">
        <v>148.62000494743043</v>
      </c>
    </row>
    <row r="9787" spans="2:3" x14ac:dyDescent="0.25">
      <c r="B9787" s="257">
        <v>9724</v>
      </c>
      <c r="C9787" s="256">
        <v>133.47641121608495</v>
      </c>
    </row>
    <row r="9788" spans="2:3" x14ac:dyDescent="0.25">
      <c r="B9788" s="257">
        <v>9725</v>
      </c>
      <c r="C9788" s="256">
        <v>141.96000344657796</v>
      </c>
    </row>
    <row r="9789" spans="2:3" x14ac:dyDescent="0.25">
      <c r="B9789" s="257">
        <v>9726</v>
      </c>
      <c r="C9789" s="256">
        <v>137.14650245889536</v>
      </c>
    </row>
    <row r="9790" spans="2:3" x14ac:dyDescent="0.25">
      <c r="B9790" s="257">
        <v>9727</v>
      </c>
      <c r="C9790" s="256">
        <v>93.114895106255332</v>
      </c>
    </row>
    <row r="9791" spans="2:3" x14ac:dyDescent="0.25">
      <c r="B9791" s="257">
        <v>9728</v>
      </c>
      <c r="C9791" s="256">
        <v>72.659540630990691</v>
      </c>
    </row>
    <row r="9792" spans="2:3" x14ac:dyDescent="0.25">
      <c r="B9792" s="257">
        <v>9729</v>
      </c>
      <c r="C9792" s="256">
        <v>102.82655624687141</v>
      </c>
    </row>
    <row r="9793" spans="2:3" x14ac:dyDescent="0.25">
      <c r="B9793" s="257">
        <v>9730</v>
      </c>
      <c r="C9793" s="256">
        <v>138.02874588789015</v>
      </c>
    </row>
    <row r="9794" spans="2:3" x14ac:dyDescent="0.25">
      <c r="B9794" s="257">
        <v>9731</v>
      </c>
      <c r="C9794" s="256">
        <v>150.52374196661634</v>
      </c>
    </row>
    <row r="9795" spans="2:3" x14ac:dyDescent="0.25">
      <c r="B9795" s="257">
        <v>9732</v>
      </c>
      <c r="C9795" s="256">
        <v>167.2011235316084</v>
      </c>
    </row>
    <row r="9796" spans="2:3" x14ac:dyDescent="0.25">
      <c r="B9796" s="257">
        <v>9733</v>
      </c>
      <c r="C9796" s="256">
        <v>73.093121915085248</v>
      </c>
    </row>
    <row r="9797" spans="2:3" x14ac:dyDescent="0.25">
      <c r="B9797" s="257">
        <v>9734</v>
      </c>
      <c r="C9797" s="256">
        <v>148.42633112048088</v>
      </c>
    </row>
    <row r="9798" spans="2:3" x14ac:dyDescent="0.25">
      <c r="B9798" s="257">
        <v>9735</v>
      </c>
      <c r="C9798" s="256">
        <v>115.70952400321694</v>
      </c>
    </row>
    <row r="9799" spans="2:3" x14ac:dyDescent="0.25">
      <c r="B9799" s="257">
        <v>9736</v>
      </c>
      <c r="C9799" s="256">
        <v>134.86560311449279</v>
      </c>
    </row>
    <row r="9800" spans="2:3" x14ac:dyDescent="0.25">
      <c r="B9800" s="257">
        <v>9737</v>
      </c>
      <c r="C9800" s="256">
        <v>141.13585304598311</v>
      </c>
    </row>
    <row r="9801" spans="2:3" x14ac:dyDescent="0.25">
      <c r="B9801" s="257">
        <v>9738</v>
      </c>
      <c r="C9801" s="256">
        <v>137.02882648769182</v>
      </c>
    </row>
    <row r="9802" spans="2:3" x14ac:dyDescent="0.25">
      <c r="B9802" s="257">
        <v>9739</v>
      </c>
      <c r="C9802" s="256">
        <v>122.51911457116414</v>
      </c>
    </row>
    <row r="9803" spans="2:3" x14ac:dyDescent="0.25">
      <c r="B9803" s="257">
        <v>9740</v>
      </c>
      <c r="C9803" s="256">
        <v>133.04292668831297</v>
      </c>
    </row>
    <row r="9804" spans="2:3" x14ac:dyDescent="0.25">
      <c r="B9804" s="257">
        <v>9741</v>
      </c>
      <c r="C9804" s="256">
        <v>177.21217857611987</v>
      </c>
    </row>
    <row r="9805" spans="2:3" x14ac:dyDescent="0.25">
      <c r="B9805" s="257">
        <v>9742</v>
      </c>
      <c r="C9805" s="256">
        <v>129.31375204734314</v>
      </c>
    </row>
    <row r="9806" spans="2:3" x14ac:dyDescent="0.25">
      <c r="B9806" s="257">
        <v>9743</v>
      </c>
      <c r="C9806" s="256">
        <v>89.086500104416999</v>
      </c>
    </row>
    <row r="9807" spans="2:3" x14ac:dyDescent="0.25">
      <c r="B9807" s="257">
        <v>9744</v>
      </c>
      <c r="C9807" s="256">
        <v>85.253222213442285</v>
      </c>
    </row>
    <row r="9808" spans="2:3" x14ac:dyDescent="0.25">
      <c r="B9808" s="257">
        <v>9745</v>
      </c>
      <c r="C9808" s="256">
        <v>118.40790211936283</v>
      </c>
    </row>
    <row r="9809" spans="2:3" x14ac:dyDescent="0.25">
      <c r="B9809" s="257">
        <v>9746</v>
      </c>
      <c r="C9809" s="256">
        <v>80.002114746116604</v>
      </c>
    </row>
    <row r="9810" spans="2:3" x14ac:dyDescent="0.25">
      <c r="B9810" s="257">
        <v>9747</v>
      </c>
      <c r="C9810" s="256">
        <v>130.86637203518563</v>
      </c>
    </row>
    <row r="9811" spans="2:3" x14ac:dyDescent="0.25">
      <c r="B9811" s="257">
        <v>9748</v>
      </c>
      <c r="C9811" s="256">
        <v>107.39069373415693</v>
      </c>
    </row>
    <row r="9812" spans="2:3" x14ac:dyDescent="0.25">
      <c r="B9812" s="257">
        <v>9749</v>
      </c>
      <c r="C9812" s="256">
        <v>141.3970960706481</v>
      </c>
    </row>
    <row r="9813" spans="2:3" x14ac:dyDescent="0.25">
      <c r="B9813" s="257">
        <v>9750</v>
      </c>
      <c r="C9813" s="256">
        <v>127.9198211623296</v>
      </c>
    </row>
    <row r="9814" spans="2:3" x14ac:dyDescent="0.25">
      <c r="B9814" s="257">
        <v>9751</v>
      </c>
      <c r="C9814" s="256">
        <v>63.026896516010105</v>
      </c>
    </row>
    <row r="9815" spans="2:3" x14ac:dyDescent="0.25">
      <c r="B9815" s="257">
        <v>9752</v>
      </c>
      <c r="C9815" s="256">
        <v>118.38061890457594</v>
      </c>
    </row>
    <row r="9816" spans="2:3" x14ac:dyDescent="0.25">
      <c r="B9816" s="257">
        <v>9753</v>
      </c>
      <c r="C9816" s="256">
        <v>139.03709959077003</v>
      </c>
    </row>
    <row r="9817" spans="2:3" x14ac:dyDescent="0.25">
      <c r="B9817" s="257">
        <v>9754</v>
      </c>
      <c r="C9817" s="256">
        <v>123.20764174825972</v>
      </c>
    </row>
    <row r="9818" spans="2:3" x14ac:dyDescent="0.25">
      <c r="B9818" s="257">
        <v>9755</v>
      </c>
      <c r="C9818" s="256">
        <v>143.18491004567275</v>
      </c>
    </row>
    <row r="9819" spans="2:3" x14ac:dyDescent="0.25">
      <c r="B9819" s="257">
        <v>9756</v>
      </c>
      <c r="C9819" s="256">
        <v>116.00073137065847</v>
      </c>
    </row>
    <row r="9820" spans="2:3" x14ac:dyDescent="0.25">
      <c r="B9820" s="257">
        <v>9757</v>
      </c>
      <c r="C9820" s="256">
        <v>87.608574753302477</v>
      </c>
    </row>
    <row r="9821" spans="2:3" x14ac:dyDescent="0.25">
      <c r="B9821" s="257">
        <v>9758</v>
      </c>
      <c r="C9821" s="256">
        <v>131.80925437012655</v>
      </c>
    </row>
    <row r="9822" spans="2:3" x14ac:dyDescent="0.25">
      <c r="B9822" s="257">
        <v>9759</v>
      </c>
      <c r="C9822" s="256">
        <v>112.4737474179465</v>
      </c>
    </row>
    <row r="9823" spans="2:3" x14ac:dyDescent="0.25">
      <c r="B9823" s="257">
        <v>9760</v>
      </c>
      <c r="C9823" s="256">
        <v>147.44010245908913</v>
      </c>
    </row>
    <row r="9824" spans="2:3" x14ac:dyDescent="0.25">
      <c r="B9824" s="257">
        <v>9761</v>
      </c>
      <c r="C9824" s="256">
        <v>66.296589792885698</v>
      </c>
    </row>
    <row r="9825" spans="2:3" x14ac:dyDescent="0.25">
      <c r="B9825" s="257">
        <v>9762</v>
      </c>
      <c r="C9825" s="256">
        <v>168.2210157704788</v>
      </c>
    </row>
    <row r="9826" spans="2:3" x14ac:dyDescent="0.25">
      <c r="B9826" s="257">
        <v>9763</v>
      </c>
      <c r="C9826" s="256">
        <v>148.03318827872644</v>
      </c>
    </row>
    <row r="9827" spans="2:3" x14ac:dyDescent="0.25">
      <c r="B9827" s="257">
        <v>9764</v>
      </c>
      <c r="C9827" s="256">
        <v>123.20461054142348</v>
      </c>
    </row>
    <row r="9828" spans="2:3" x14ac:dyDescent="0.25">
      <c r="B9828" s="257">
        <v>9765</v>
      </c>
      <c r="C9828" s="256">
        <v>125.88476265614352</v>
      </c>
    </row>
    <row r="9829" spans="2:3" x14ac:dyDescent="0.25">
      <c r="B9829" s="257">
        <v>9766</v>
      </c>
      <c r="C9829" s="256">
        <v>162.77690689443773</v>
      </c>
    </row>
    <row r="9830" spans="2:3" x14ac:dyDescent="0.25">
      <c r="B9830" s="257">
        <v>9767</v>
      </c>
      <c r="C9830" s="256">
        <v>118.24659273313904</v>
      </c>
    </row>
    <row r="9831" spans="2:3" x14ac:dyDescent="0.25">
      <c r="B9831" s="257">
        <v>9768</v>
      </c>
      <c r="C9831" s="256">
        <v>115.5590476089432</v>
      </c>
    </row>
    <row r="9832" spans="2:3" x14ac:dyDescent="0.25">
      <c r="B9832" s="257">
        <v>9769</v>
      </c>
      <c r="C9832" s="256">
        <v>175.03394270494343</v>
      </c>
    </row>
    <row r="9833" spans="2:3" x14ac:dyDescent="0.25">
      <c r="B9833" s="257">
        <v>9770</v>
      </c>
      <c r="C9833" s="256">
        <v>141.56916502649975</v>
      </c>
    </row>
    <row r="9834" spans="2:3" x14ac:dyDescent="0.25">
      <c r="B9834" s="257">
        <v>9771</v>
      </c>
      <c r="C9834" s="256">
        <v>107.00238967309708</v>
      </c>
    </row>
    <row r="9835" spans="2:3" x14ac:dyDescent="0.25">
      <c r="B9835" s="257">
        <v>9772</v>
      </c>
      <c r="C9835" s="256">
        <v>157.19198755721519</v>
      </c>
    </row>
    <row r="9836" spans="2:3" x14ac:dyDescent="0.25">
      <c r="B9836" s="257">
        <v>9773</v>
      </c>
      <c r="C9836" s="256">
        <v>147.41512231313843</v>
      </c>
    </row>
    <row r="9837" spans="2:3" x14ac:dyDescent="0.25">
      <c r="B9837" s="257">
        <v>9774</v>
      </c>
      <c r="C9837" s="256">
        <v>148.10650955928116</v>
      </c>
    </row>
    <row r="9838" spans="2:3" x14ac:dyDescent="0.25">
      <c r="B9838" s="257">
        <v>9775</v>
      </c>
      <c r="C9838" s="256">
        <v>130.12658264631574</v>
      </c>
    </row>
    <row r="9839" spans="2:3" x14ac:dyDescent="0.25">
      <c r="B9839" s="257">
        <v>9776</v>
      </c>
      <c r="C9839" s="256">
        <v>120.70386350427441</v>
      </c>
    </row>
    <row r="9840" spans="2:3" x14ac:dyDescent="0.25">
      <c r="B9840" s="257">
        <v>9777</v>
      </c>
      <c r="C9840" s="256">
        <v>203.32289828332375</v>
      </c>
    </row>
    <row r="9841" spans="2:3" x14ac:dyDescent="0.25">
      <c r="B9841" s="257">
        <v>9778</v>
      </c>
      <c r="C9841" s="256">
        <v>108.02792643248215</v>
      </c>
    </row>
    <row r="9842" spans="2:3" x14ac:dyDescent="0.25">
      <c r="B9842" s="257">
        <v>9779</v>
      </c>
      <c r="C9842" s="256">
        <v>151.5258620149383</v>
      </c>
    </row>
    <row r="9843" spans="2:3" x14ac:dyDescent="0.25">
      <c r="B9843" s="257">
        <v>9780</v>
      </c>
      <c r="C9843" s="256">
        <v>127.9235869993789</v>
      </c>
    </row>
    <row r="9844" spans="2:3" x14ac:dyDescent="0.25">
      <c r="B9844" s="257">
        <v>9781</v>
      </c>
      <c r="C9844" s="256">
        <v>137.07071178188644</v>
      </c>
    </row>
    <row r="9845" spans="2:3" x14ac:dyDescent="0.25">
      <c r="B9845" s="257">
        <v>9782</v>
      </c>
      <c r="C9845" s="256">
        <v>105.16378959409326</v>
      </c>
    </row>
    <row r="9846" spans="2:3" x14ac:dyDescent="0.25">
      <c r="B9846" s="257">
        <v>9783</v>
      </c>
      <c r="C9846" s="256">
        <v>138.96151023031501</v>
      </c>
    </row>
    <row r="9847" spans="2:3" x14ac:dyDescent="0.25">
      <c r="B9847" s="257">
        <v>9784</v>
      </c>
      <c r="C9847" s="256">
        <v>125.17276134450947</v>
      </c>
    </row>
    <row r="9848" spans="2:3" x14ac:dyDescent="0.25">
      <c r="B9848" s="257">
        <v>9785</v>
      </c>
      <c r="C9848" s="256">
        <v>134.81957866932908</v>
      </c>
    </row>
    <row r="9849" spans="2:3" x14ac:dyDescent="0.25">
      <c r="B9849" s="257">
        <v>9786</v>
      </c>
      <c r="C9849" s="256">
        <v>103.87854041501252</v>
      </c>
    </row>
    <row r="9850" spans="2:3" x14ac:dyDescent="0.25">
      <c r="B9850" s="257">
        <v>9787</v>
      </c>
      <c r="C9850" s="256">
        <v>90.631728628580049</v>
      </c>
    </row>
    <row r="9851" spans="2:3" x14ac:dyDescent="0.25">
      <c r="B9851" s="257">
        <v>9788</v>
      </c>
      <c r="C9851" s="256">
        <v>114.84140435064917</v>
      </c>
    </row>
    <row r="9852" spans="2:3" x14ac:dyDescent="0.25">
      <c r="B9852" s="257">
        <v>9789</v>
      </c>
      <c r="C9852" s="256">
        <v>93.190027228468892</v>
      </c>
    </row>
    <row r="9853" spans="2:3" x14ac:dyDescent="0.25">
      <c r="B9853" s="257">
        <v>9790</v>
      </c>
      <c r="C9853" s="256">
        <v>120.95174492506041</v>
      </c>
    </row>
    <row r="9854" spans="2:3" x14ac:dyDescent="0.25">
      <c r="B9854" s="257">
        <v>9791</v>
      </c>
      <c r="C9854" s="256">
        <v>141.82569974983701</v>
      </c>
    </row>
    <row r="9855" spans="2:3" x14ac:dyDescent="0.25">
      <c r="B9855" s="257">
        <v>9792</v>
      </c>
      <c r="C9855" s="256">
        <v>125.01932507648549</v>
      </c>
    </row>
    <row r="9856" spans="2:3" x14ac:dyDescent="0.25">
      <c r="B9856" s="257">
        <v>9793</v>
      </c>
      <c r="C9856" s="256">
        <v>123.80840654430781</v>
      </c>
    </row>
    <row r="9857" spans="2:3" x14ac:dyDescent="0.25">
      <c r="B9857" s="257">
        <v>9794</v>
      </c>
      <c r="C9857" s="256">
        <v>92.131984432229302</v>
      </c>
    </row>
    <row r="9858" spans="2:3" x14ac:dyDescent="0.25">
      <c r="B9858" s="257">
        <v>9795</v>
      </c>
      <c r="C9858" s="256">
        <v>169.51106777662156</v>
      </c>
    </row>
    <row r="9859" spans="2:3" x14ac:dyDescent="0.25">
      <c r="B9859" s="257">
        <v>9796</v>
      </c>
      <c r="C9859" s="256">
        <v>106.22544667421165</v>
      </c>
    </row>
    <row r="9860" spans="2:3" x14ac:dyDescent="0.25">
      <c r="B9860" s="257">
        <v>9797</v>
      </c>
      <c r="C9860" s="256">
        <v>106.27209612993073</v>
      </c>
    </row>
    <row r="9861" spans="2:3" x14ac:dyDescent="0.25">
      <c r="B9861" s="257">
        <v>9798</v>
      </c>
      <c r="C9861" s="256">
        <v>155.73967788204317</v>
      </c>
    </row>
    <row r="9862" spans="2:3" x14ac:dyDescent="0.25">
      <c r="B9862" s="257">
        <v>9799</v>
      </c>
      <c r="C9862" s="256">
        <v>133.52530655439719</v>
      </c>
    </row>
    <row r="9863" spans="2:3" x14ac:dyDescent="0.25">
      <c r="B9863" s="257">
        <v>9800</v>
      </c>
      <c r="C9863" s="256">
        <v>145.24684558228918</v>
      </c>
    </row>
    <row r="9864" spans="2:3" x14ac:dyDescent="0.25">
      <c r="B9864" s="257">
        <v>9801</v>
      </c>
      <c r="C9864" s="256">
        <v>154.46591870313034</v>
      </c>
    </row>
    <row r="9865" spans="2:3" x14ac:dyDescent="0.25">
      <c r="B9865" s="257">
        <v>9802</v>
      </c>
      <c r="C9865" s="256">
        <v>120.50634430945836</v>
      </c>
    </row>
    <row r="9866" spans="2:3" x14ac:dyDescent="0.25">
      <c r="B9866" s="257">
        <v>9803</v>
      </c>
      <c r="C9866" s="256">
        <v>123.75556365001086</v>
      </c>
    </row>
    <row r="9867" spans="2:3" x14ac:dyDescent="0.25">
      <c r="B9867" s="257">
        <v>9804</v>
      </c>
      <c r="C9867" s="256">
        <v>134.78357770626718</v>
      </c>
    </row>
    <row r="9868" spans="2:3" x14ac:dyDescent="0.25">
      <c r="B9868" s="257">
        <v>9805</v>
      </c>
      <c r="C9868" s="256">
        <v>121.38814488110866</v>
      </c>
    </row>
    <row r="9869" spans="2:3" x14ac:dyDescent="0.25">
      <c r="B9869" s="257">
        <v>9806</v>
      </c>
      <c r="C9869" s="256">
        <v>177.33223920505696</v>
      </c>
    </row>
    <row r="9870" spans="2:3" x14ac:dyDescent="0.25">
      <c r="B9870" s="257">
        <v>9807</v>
      </c>
      <c r="C9870" s="256">
        <v>100.36757242235231</v>
      </c>
    </row>
    <row r="9871" spans="2:3" x14ac:dyDescent="0.25">
      <c r="B9871" s="257">
        <v>9808</v>
      </c>
      <c r="C9871" s="256">
        <v>109.60460407994807</v>
      </c>
    </row>
    <row r="9872" spans="2:3" x14ac:dyDescent="0.25">
      <c r="B9872" s="257">
        <v>9809</v>
      </c>
      <c r="C9872" s="256">
        <v>130.98232088113107</v>
      </c>
    </row>
    <row r="9873" spans="2:3" x14ac:dyDescent="0.25">
      <c r="B9873" s="257">
        <v>9810</v>
      </c>
      <c r="C9873" s="256">
        <v>124.66984481471692</v>
      </c>
    </row>
    <row r="9874" spans="2:3" x14ac:dyDescent="0.25">
      <c r="B9874" s="257">
        <v>9811</v>
      </c>
      <c r="C9874" s="256">
        <v>134.36263181632728</v>
      </c>
    </row>
    <row r="9875" spans="2:3" x14ac:dyDescent="0.25">
      <c r="B9875" s="257">
        <v>9812</v>
      </c>
      <c r="C9875" s="256">
        <v>155.11492505940745</v>
      </c>
    </row>
    <row r="9876" spans="2:3" x14ac:dyDescent="0.25">
      <c r="B9876" s="257">
        <v>9813</v>
      </c>
      <c r="C9876" s="256">
        <v>118.25997214795866</v>
      </c>
    </row>
    <row r="9877" spans="2:3" x14ac:dyDescent="0.25">
      <c r="B9877" s="257">
        <v>9814</v>
      </c>
      <c r="C9877" s="256">
        <v>83.550601198085957</v>
      </c>
    </row>
    <row r="9878" spans="2:3" x14ac:dyDescent="0.25">
      <c r="B9878" s="257">
        <v>9815</v>
      </c>
      <c r="C9878" s="256">
        <v>119.01662853759217</v>
      </c>
    </row>
    <row r="9879" spans="2:3" x14ac:dyDescent="0.25">
      <c r="B9879" s="257">
        <v>9816</v>
      </c>
      <c r="C9879" s="256">
        <v>146.98810377307774</v>
      </c>
    </row>
    <row r="9880" spans="2:3" x14ac:dyDescent="0.25">
      <c r="B9880" s="257">
        <v>9817</v>
      </c>
      <c r="C9880" s="256">
        <v>102.21908697129818</v>
      </c>
    </row>
    <row r="9881" spans="2:3" x14ac:dyDescent="0.25">
      <c r="B9881" s="257">
        <v>9818</v>
      </c>
      <c r="C9881" s="256">
        <v>119.51165701072721</v>
      </c>
    </row>
    <row r="9882" spans="2:3" x14ac:dyDescent="0.25">
      <c r="B9882" s="257">
        <v>9819</v>
      </c>
      <c r="C9882" s="256">
        <v>111.16135370065918</v>
      </c>
    </row>
    <row r="9883" spans="2:3" x14ac:dyDescent="0.25">
      <c r="B9883" s="257">
        <v>9820</v>
      </c>
      <c r="C9883" s="256">
        <v>128.24248441975524</v>
      </c>
    </row>
    <row r="9884" spans="2:3" x14ac:dyDescent="0.25">
      <c r="B9884" s="257">
        <v>9821</v>
      </c>
      <c r="C9884" s="256">
        <v>84.552533445776248</v>
      </c>
    </row>
    <row r="9885" spans="2:3" x14ac:dyDescent="0.25">
      <c r="B9885" s="257">
        <v>9822</v>
      </c>
      <c r="C9885" s="256">
        <v>123.28381744093781</v>
      </c>
    </row>
    <row r="9886" spans="2:3" x14ac:dyDescent="0.25">
      <c r="B9886" s="257">
        <v>9823</v>
      </c>
      <c r="C9886" s="256">
        <v>136.714032655794</v>
      </c>
    </row>
    <row r="9887" spans="2:3" x14ac:dyDescent="0.25">
      <c r="B9887" s="257">
        <v>9824</v>
      </c>
      <c r="C9887" s="256">
        <v>100.73357234725593</v>
      </c>
    </row>
    <row r="9888" spans="2:3" x14ac:dyDescent="0.25">
      <c r="B9888" s="257">
        <v>9825</v>
      </c>
      <c r="C9888" s="256">
        <v>137.84559443420139</v>
      </c>
    </row>
    <row r="9889" spans="2:3" x14ac:dyDescent="0.25">
      <c r="B9889" s="257">
        <v>9826</v>
      </c>
      <c r="C9889" s="256">
        <v>126.83529588760155</v>
      </c>
    </row>
    <row r="9890" spans="2:3" x14ac:dyDescent="0.25">
      <c r="B9890" s="257">
        <v>9827</v>
      </c>
      <c r="C9890" s="256">
        <v>128.05495946136477</v>
      </c>
    </row>
    <row r="9891" spans="2:3" x14ac:dyDescent="0.25">
      <c r="B9891" s="257">
        <v>9828</v>
      </c>
      <c r="C9891" s="256">
        <v>112.85795343580352</v>
      </c>
    </row>
    <row r="9892" spans="2:3" x14ac:dyDescent="0.25">
      <c r="B9892" s="257">
        <v>9829</v>
      </c>
      <c r="C9892" s="256">
        <v>97.296754213067771</v>
      </c>
    </row>
    <row r="9893" spans="2:3" x14ac:dyDescent="0.25">
      <c r="B9893" s="257">
        <v>9830</v>
      </c>
      <c r="C9893" s="256">
        <v>91.763320595374751</v>
      </c>
    </row>
    <row r="9894" spans="2:3" x14ac:dyDescent="0.25">
      <c r="B9894" s="257">
        <v>9831</v>
      </c>
      <c r="C9894" s="256">
        <v>131.56125952048228</v>
      </c>
    </row>
    <row r="9895" spans="2:3" x14ac:dyDescent="0.25">
      <c r="B9895" s="257">
        <v>9832</v>
      </c>
      <c r="C9895" s="256">
        <v>168.92036392277174</v>
      </c>
    </row>
    <row r="9896" spans="2:3" x14ac:dyDescent="0.25">
      <c r="B9896" s="257">
        <v>9833</v>
      </c>
      <c r="C9896" s="256">
        <v>94.231594101789312</v>
      </c>
    </row>
    <row r="9897" spans="2:3" x14ac:dyDescent="0.25">
      <c r="B9897" s="257">
        <v>9834</v>
      </c>
      <c r="C9897" s="256">
        <v>102.14925288268617</v>
      </c>
    </row>
    <row r="9898" spans="2:3" x14ac:dyDescent="0.25">
      <c r="B9898" s="257">
        <v>9835</v>
      </c>
      <c r="C9898" s="256">
        <v>118.54238352220389</v>
      </c>
    </row>
    <row r="9899" spans="2:3" x14ac:dyDescent="0.25">
      <c r="B9899" s="257">
        <v>9836</v>
      </c>
      <c r="C9899" s="256">
        <v>140.51365120522945</v>
      </c>
    </row>
    <row r="9900" spans="2:3" x14ac:dyDescent="0.25">
      <c r="B9900" s="257">
        <v>9837</v>
      </c>
      <c r="C9900" s="256">
        <v>151.45245238212888</v>
      </c>
    </row>
    <row r="9901" spans="2:3" x14ac:dyDescent="0.25">
      <c r="B9901" s="257">
        <v>9838</v>
      </c>
      <c r="C9901" s="256">
        <v>154.1515224020504</v>
      </c>
    </row>
    <row r="9902" spans="2:3" x14ac:dyDescent="0.25">
      <c r="B9902" s="257">
        <v>9839</v>
      </c>
      <c r="C9902" s="256">
        <v>136.66457176884703</v>
      </c>
    </row>
    <row r="9903" spans="2:3" x14ac:dyDescent="0.25">
      <c r="B9903" s="257">
        <v>9840</v>
      </c>
      <c r="C9903" s="256">
        <v>144.41668328473386</v>
      </c>
    </row>
    <row r="9904" spans="2:3" x14ac:dyDescent="0.25">
      <c r="B9904" s="257">
        <v>9841</v>
      </c>
      <c r="C9904" s="256">
        <v>113.76976554094527</v>
      </c>
    </row>
    <row r="9905" spans="2:3" x14ac:dyDescent="0.25">
      <c r="B9905" s="257">
        <v>9842</v>
      </c>
      <c r="C9905" s="256">
        <v>139.9136999535902</v>
      </c>
    </row>
    <row r="9906" spans="2:3" x14ac:dyDescent="0.25">
      <c r="B9906" s="257">
        <v>9843</v>
      </c>
      <c r="C9906" s="256">
        <v>81.961758689346368</v>
      </c>
    </row>
    <row r="9907" spans="2:3" x14ac:dyDescent="0.25">
      <c r="B9907" s="257">
        <v>9844</v>
      </c>
      <c r="C9907" s="256">
        <v>148.40504877642397</v>
      </c>
    </row>
    <row r="9908" spans="2:3" x14ac:dyDescent="0.25">
      <c r="B9908" s="257">
        <v>9845</v>
      </c>
      <c r="C9908" s="256">
        <v>93.168814095635781</v>
      </c>
    </row>
    <row r="9909" spans="2:3" x14ac:dyDescent="0.25">
      <c r="B9909" s="257">
        <v>9846</v>
      </c>
      <c r="C9909" s="256">
        <v>146.77905640014404</v>
      </c>
    </row>
    <row r="9910" spans="2:3" x14ac:dyDescent="0.25">
      <c r="B9910" s="257">
        <v>9847</v>
      </c>
      <c r="C9910" s="256">
        <v>97.224329989105371</v>
      </c>
    </row>
    <row r="9911" spans="2:3" x14ac:dyDescent="0.25">
      <c r="B9911" s="257">
        <v>9848</v>
      </c>
      <c r="C9911" s="256">
        <v>127.34524548990359</v>
      </c>
    </row>
    <row r="9912" spans="2:3" x14ac:dyDescent="0.25">
      <c r="B9912" s="257">
        <v>9849</v>
      </c>
      <c r="C9912" s="256">
        <v>164.37301964115625</v>
      </c>
    </row>
    <row r="9913" spans="2:3" x14ac:dyDescent="0.25">
      <c r="B9913" s="257">
        <v>9850</v>
      </c>
      <c r="C9913" s="256">
        <v>116.98635347928504</v>
      </c>
    </row>
    <row r="9914" spans="2:3" x14ac:dyDescent="0.25">
      <c r="B9914" s="257">
        <v>9851</v>
      </c>
      <c r="C9914" s="256">
        <v>176.65485606032337</v>
      </c>
    </row>
    <row r="9915" spans="2:3" x14ac:dyDescent="0.25">
      <c r="B9915" s="257">
        <v>9852</v>
      </c>
      <c r="C9915" s="256">
        <v>88.465291092991805</v>
      </c>
    </row>
    <row r="9916" spans="2:3" x14ac:dyDescent="0.25">
      <c r="B9916" s="257">
        <v>9853</v>
      </c>
      <c r="C9916" s="256">
        <v>101.76761503592371</v>
      </c>
    </row>
    <row r="9917" spans="2:3" x14ac:dyDescent="0.25">
      <c r="B9917" s="257">
        <v>9854</v>
      </c>
      <c r="C9917" s="256">
        <v>157.87396008810677</v>
      </c>
    </row>
    <row r="9918" spans="2:3" x14ac:dyDescent="0.25">
      <c r="B9918" s="257">
        <v>9855</v>
      </c>
      <c r="C9918" s="256">
        <v>128.09589406398044</v>
      </c>
    </row>
    <row r="9919" spans="2:3" x14ac:dyDescent="0.25">
      <c r="B9919" s="257">
        <v>9856</v>
      </c>
      <c r="C9919" s="256">
        <v>108.23884942184046</v>
      </c>
    </row>
    <row r="9920" spans="2:3" x14ac:dyDescent="0.25">
      <c r="B9920" s="257">
        <v>9857</v>
      </c>
      <c r="C9920" s="256">
        <v>80.176761340495659</v>
      </c>
    </row>
    <row r="9921" spans="2:3" x14ac:dyDescent="0.25">
      <c r="B9921" s="257">
        <v>9858</v>
      </c>
      <c r="C9921" s="256">
        <v>75.772864698311196</v>
      </c>
    </row>
    <row r="9922" spans="2:3" x14ac:dyDescent="0.25">
      <c r="B9922" s="257">
        <v>9859</v>
      </c>
      <c r="C9922" s="256">
        <v>116.31331500326401</v>
      </c>
    </row>
    <row r="9923" spans="2:3" x14ac:dyDescent="0.25">
      <c r="B9923" s="257">
        <v>9860</v>
      </c>
      <c r="C9923" s="256">
        <v>107.60911022140036</v>
      </c>
    </row>
    <row r="9924" spans="2:3" x14ac:dyDescent="0.25">
      <c r="B9924" s="257">
        <v>9861</v>
      </c>
      <c r="C9924" s="256">
        <v>90.172143563836471</v>
      </c>
    </row>
    <row r="9925" spans="2:3" x14ac:dyDescent="0.25">
      <c r="B9925" s="257">
        <v>9862</v>
      </c>
      <c r="C9925" s="256">
        <v>116.09531414761152</v>
      </c>
    </row>
    <row r="9926" spans="2:3" x14ac:dyDescent="0.25">
      <c r="B9926" s="257">
        <v>9863</v>
      </c>
      <c r="C9926" s="256">
        <v>119.01981011787763</v>
      </c>
    </row>
    <row r="9927" spans="2:3" x14ac:dyDescent="0.25">
      <c r="B9927" s="257">
        <v>9864</v>
      </c>
      <c r="C9927" s="256">
        <v>129.16357788969367</v>
      </c>
    </row>
    <row r="9928" spans="2:3" x14ac:dyDescent="0.25">
      <c r="B9928" s="257">
        <v>9865</v>
      </c>
      <c r="C9928" s="256">
        <v>124.38160941512723</v>
      </c>
    </row>
    <row r="9929" spans="2:3" x14ac:dyDescent="0.25">
      <c r="B9929" s="257">
        <v>9866</v>
      </c>
      <c r="C9929" s="256">
        <v>114.2252117532627</v>
      </c>
    </row>
    <row r="9930" spans="2:3" x14ac:dyDescent="0.25">
      <c r="B9930" s="257">
        <v>9867</v>
      </c>
      <c r="C9930" s="256">
        <v>159.65478911741855</v>
      </c>
    </row>
    <row r="9931" spans="2:3" x14ac:dyDescent="0.25">
      <c r="B9931" s="257">
        <v>9868</v>
      </c>
      <c r="C9931" s="256">
        <v>158.52207389402855</v>
      </c>
    </row>
    <row r="9932" spans="2:3" x14ac:dyDescent="0.25">
      <c r="B9932" s="257">
        <v>9869</v>
      </c>
      <c r="C9932" s="256">
        <v>111.84789670627893</v>
      </c>
    </row>
    <row r="9933" spans="2:3" x14ac:dyDescent="0.25">
      <c r="B9933" s="257">
        <v>9870</v>
      </c>
      <c r="C9933" s="256">
        <v>81.500164602945631</v>
      </c>
    </row>
    <row r="9934" spans="2:3" x14ac:dyDescent="0.25">
      <c r="B9934" s="257">
        <v>9871</v>
      </c>
      <c r="C9934" s="256">
        <v>92.225278341412491</v>
      </c>
    </row>
    <row r="9935" spans="2:3" x14ac:dyDescent="0.25">
      <c r="B9935" s="257">
        <v>9872</v>
      </c>
      <c r="C9935" s="256">
        <v>96.592291347255824</v>
      </c>
    </row>
    <row r="9936" spans="2:3" x14ac:dyDescent="0.25">
      <c r="B9936" s="257">
        <v>9873</v>
      </c>
      <c r="C9936" s="256">
        <v>140.84346795535649</v>
      </c>
    </row>
    <row r="9937" spans="2:3" x14ac:dyDescent="0.25">
      <c r="B9937" s="257">
        <v>9874</v>
      </c>
      <c r="C9937" s="256">
        <v>86.681458431999758</v>
      </c>
    </row>
    <row r="9938" spans="2:3" x14ac:dyDescent="0.25">
      <c r="B9938" s="257">
        <v>9875</v>
      </c>
      <c r="C9938" s="256">
        <v>151.42177736066208</v>
      </c>
    </row>
    <row r="9939" spans="2:3" x14ac:dyDescent="0.25">
      <c r="B9939" s="257">
        <v>9876</v>
      </c>
      <c r="C9939" s="256">
        <v>142.5703200984812</v>
      </c>
    </row>
    <row r="9940" spans="2:3" x14ac:dyDescent="0.25">
      <c r="B9940" s="257">
        <v>9877</v>
      </c>
      <c r="C9940" s="256">
        <v>97.208232617291969</v>
      </c>
    </row>
    <row r="9941" spans="2:3" x14ac:dyDescent="0.25">
      <c r="B9941" s="257">
        <v>9878</v>
      </c>
      <c r="C9941" s="256">
        <v>137.8071852977892</v>
      </c>
    </row>
    <row r="9942" spans="2:3" x14ac:dyDescent="0.25">
      <c r="B9942" s="257">
        <v>9879</v>
      </c>
      <c r="C9942" s="256">
        <v>143.37809776701388</v>
      </c>
    </row>
    <row r="9943" spans="2:3" x14ac:dyDescent="0.25">
      <c r="B9943" s="257">
        <v>9880</v>
      </c>
      <c r="C9943" s="256">
        <v>72.418437887615056</v>
      </c>
    </row>
    <row r="9944" spans="2:3" x14ac:dyDescent="0.25">
      <c r="B9944" s="257">
        <v>9881</v>
      </c>
      <c r="C9944" s="256">
        <v>112.89115629322436</v>
      </c>
    </row>
    <row r="9945" spans="2:3" x14ac:dyDescent="0.25">
      <c r="B9945" s="257">
        <v>9882</v>
      </c>
      <c r="C9945" s="256">
        <v>94.355712466910006</v>
      </c>
    </row>
    <row r="9946" spans="2:3" x14ac:dyDescent="0.25">
      <c r="B9946" s="257">
        <v>9883</v>
      </c>
      <c r="C9946" s="256">
        <v>103.37723277610235</v>
      </c>
    </row>
    <row r="9947" spans="2:3" x14ac:dyDescent="0.25">
      <c r="B9947" s="257">
        <v>9884</v>
      </c>
      <c r="C9947" s="256">
        <v>110.93016911857428</v>
      </c>
    </row>
    <row r="9948" spans="2:3" x14ac:dyDescent="0.25">
      <c r="B9948" s="257">
        <v>9885</v>
      </c>
      <c r="C9948" s="256">
        <v>92.046062987935997</v>
      </c>
    </row>
    <row r="9949" spans="2:3" x14ac:dyDescent="0.25">
      <c r="B9949" s="257">
        <v>9886</v>
      </c>
      <c r="C9949" s="256">
        <v>64.034891379905446</v>
      </c>
    </row>
    <row r="9950" spans="2:3" x14ac:dyDescent="0.25">
      <c r="B9950" s="257">
        <v>9887</v>
      </c>
      <c r="C9950" s="256">
        <v>137.58629040638473</v>
      </c>
    </row>
    <row r="9951" spans="2:3" x14ac:dyDescent="0.25">
      <c r="B9951" s="257">
        <v>9888</v>
      </c>
      <c r="C9951" s="256">
        <v>96.853721085927404</v>
      </c>
    </row>
    <row r="9952" spans="2:3" x14ac:dyDescent="0.25">
      <c r="B9952" s="257">
        <v>9889</v>
      </c>
      <c r="C9952" s="256">
        <v>155.99287888113906</v>
      </c>
    </row>
    <row r="9953" spans="2:3" x14ac:dyDescent="0.25">
      <c r="B9953" s="257">
        <v>9890</v>
      </c>
      <c r="C9953" s="256">
        <v>140.97646280532356</v>
      </c>
    </row>
    <row r="9954" spans="2:3" x14ac:dyDescent="0.25">
      <c r="B9954" s="257">
        <v>9891</v>
      </c>
      <c r="C9954" s="256">
        <v>101.8403114269028</v>
      </c>
    </row>
    <row r="9955" spans="2:3" x14ac:dyDescent="0.25">
      <c r="B9955" s="257">
        <v>9892</v>
      </c>
      <c r="C9955" s="256">
        <v>117.44716936524702</v>
      </c>
    </row>
    <row r="9956" spans="2:3" x14ac:dyDescent="0.25">
      <c r="B9956" s="257">
        <v>9893</v>
      </c>
      <c r="C9956" s="256">
        <v>152.69666627940651</v>
      </c>
    </row>
    <row r="9957" spans="2:3" x14ac:dyDescent="0.25">
      <c r="B9957" s="257">
        <v>9894</v>
      </c>
      <c r="C9957" s="256">
        <v>69.221540557927653</v>
      </c>
    </row>
    <row r="9958" spans="2:3" x14ac:dyDescent="0.25">
      <c r="B9958" s="257">
        <v>9895</v>
      </c>
      <c r="C9958" s="256">
        <v>138.15420940916687</v>
      </c>
    </row>
    <row r="9959" spans="2:3" x14ac:dyDescent="0.25">
      <c r="B9959" s="257">
        <v>9896</v>
      </c>
      <c r="C9959" s="256">
        <v>130.55433155154449</v>
      </c>
    </row>
    <row r="9960" spans="2:3" x14ac:dyDescent="0.25">
      <c r="B9960" s="257">
        <v>9897</v>
      </c>
      <c r="C9960" s="256">
        <v>121.71675569871937</v>
      </c>
    </row>
    <row r="9961" spans="2:3" x14ac:dyDescent="0.25">
      <c r="B9961" s="257">
        <v>9898</v>
      </c>
      <c r="C9961" s="256">
        <v>81.316276938747876</v>
      </c>
    </row>
    <row r="9962" spans="2:3" x14ac:dyDescent="0.25">
      <c r="B9962" s="257">
        <v>9899</v>
      </c>
      <c r="C9962" s="256">
        <v>117.99173433176095</v>
      </c>
    </row>
    <row r="9963" spans="2:3" x14ac:dyDescent="0.25">
      <c r="B9963" s="257">
        <v>9900</v>
      </c>
      <c r="C9963" s="256">
        <v>121.43133805788636</v>
      </c>
    </row>
    <row r="9964" spans="2:3" x14ac:dyDescent="0.25">
      <c r="B9964" s="257">
        <v>9901</v>
      </c>
      <c r="C9964" s="256">
        <v>106.47849350358069</v>
      </c>
    </row>
    <row r="9965" spans="2:3" x14ac:dyDescent="0.25">
      <c r="B9965" s="257">
        <v>9902</v>
      </c>
      <c r="C9965" s="256">
        <v>142.88176931526112</v>
      </c>
    </row>
    <row r="9966" spans="2:3" x14ac:dyDescent="0.25">
      <c r="B9966" s="257">
        <v>9903</v>
      </c>
      <c r="C9966" s="256">
        <v>115.30324474516748</v>
      </c>
    </row>
    <row r="9967" spans="2:3" x14ac:dyDescent="0.25">
      <c r="B9967" s="257">
        <v>9904</v>
      </c>
      <c r="C9967" s="256">
        <v>110.53635379721993</v>
      </c>
    </row>
    <row r="9968" spans="2:3" x14ac:dyDescent="0.25">
      <c r="B9968" s="257">
        <v>9905</v>
      </c>
      <c r="C9968" s="256">
        <v>123.54674875001749</v>
      </c>
    </row>
    <row r="9969" spans="2:3" x14ac:dyDescent="0.25">
      <c r="B9969" s="257">
        <v>9906</v>
      </c>
      <c r="C9969" s="256">
        <v>162.6672313363056</v>
      </c>
    </row>
    <row r="9970" spans="2:3" x14ac:dyDescent="0.25">
      <c r="B9970" s="257">
        <v>9907</v>
      </c>
      <c r="C9970" s="256">
        <v>71.262241590320514</v>
      </c>
    </row>
    <row r="9971" spans="2:3" x14ac:dyDescent="0.25">
      <c r="B9971" s="257">
        <v>9908</v>
      </c>
      <c r="C9971" s="256">
        <v>84.493601769905283</v>
      </c>
    </row>
    <row r="9972" spans="2:3" x14ac:dyDescent="0.25">
      <c r="B9972" s="257">
        <v>9909</v>
      </c>
      <c r="C9972" s="256">
        <v>96.877331834078717</v>
      </c>
    </row>
    <row r="9973" spans="2:3" x14ac:dyDescent="0.25">
      <c r="B9973" s="257">
        <v>9910</v>
      </c>
      <c r="C9973" s="256">
        <v>129.94757228751541</v>
      </c>
    </row>
    <row r="9974" spans="2:3" x14ac:dyDescent="0.25">
      <c r="B9974" s="257">
        <v>9911</v>
      </c>
      <c r="C9974" s="256">
        <v>136.86419996463326</v>
      </c>
    </row>
    <row r="9975" spans="2:3" x14ac:dyDescent="0.25">
      <c r="B9975" s="257">
        <v>9912</v>
      </c>
      <c r="C9975" s="256">
        <v>107.83610866520534</v>
      </c>
    </row>
    <row r="9976" spans="2:3" x14ac:dyDescent="0.25">
      <c r="B9976" s="257">
        <v>9913</v>
      </c>
      <c r="C9976" s="256">
        <v>128.8004391582694</v>
      </c>
    </row>
    <row r="9977" spans="2:3" x14ac:dyDescent="0.25">
      <c r="B9977" s="257">
        <v>9914</v>
      </c>
      <c r="C9977" s="256">
        <v>104.98509093945911</v>
      </c>
    </row>
    <row r="9978" spans="2:3" x14ac:dyDescent="0.25">
      <c r="B9978" s="257">
        <v>9915</v>
      </c>
      <c r="C9978" s="256">
        <v>129.04665297312559</v>
      </c>
    </row>
    <row r="9979" spans="2:3" x14ac:dyDescent="0.25">
      <c r="B9979" s="257">
        <v>9916</v>
      </c>
      <c r="C9979" s="256">
        <v>92.564371627896264</v>
      </c>
    </row>
    <row r="9980" spans="2:3" x14ac:dyDescent="0.25">
      <c r="B9980" s="257">
        <v>9917</v>
      </c>
      <c r="C9980" s="256">
        <v>140.07671379954934</v>
      </c>
    </row>
    <row r="9981" spans="2:3" x14ac:dyDescent="0.25">
      <c r="B9981" s="257">
        <v>9918</v>
      </c>
      <c r="C9981" s="256">
        <v>84.533323945342332</v>
      </c>
    </row>
    <row r="9982" spans="2:3" x14ac:dyDescent="0.25">
      <c r="B9982" s="257">
        <v>9919</v>
      </c>
      <c r="C9982" s="256">
        <v>126.08728903973379</v>
      </c>
    </row>
    <row r="9983" spans="2:3" x14ac:dyDescent="0.25">
      <c r="B9983" s="257">
        <v>9920</v>
      </c>
      <c r="C9983" s="256">
        <v>111.81820733479222</v>
      </c>
    </row>
    <row r="9984" spans="2:3" x14ac:dyDescent="0.25">
      <c r="B9984" s="257">
        <v>9921</v>
      </c>
      <c r="C9984" s="256">
        <v>98.244830043878522</v>
      </c>
    </row>
    <row r="9985" spans="2:3" x14ac:dyDescent="0.25">
      <c r="B9985" s="257">
        <v>9922</v>
      </c>
      <c r="C9985" s="256">
        <v>162.21303139463168</v>
      </c>
    </row>
    <row r="9986" spans="2:3" x14ac:dyDescent="0.25">
      <c r="B9986" s="257">
        <v>9923</v>
      </c>
      <c r="C9986" s="256">
        <v>139.46118822371568</v>
      </c>
    </row>
    <row r="9987" spans="2:3" x14ac:dyDescent="0.25">
      <c r="B9987" s="257">
        <v>9924</v>
      </c>
      <c r="C9987" s="256">
        <v>118.68624734505677</v>
      </c>
    </row>
    <row r="9988" spans="2:3" x14ac:dyDescent="0.25">
      <c r="B9988" s="257">
        <v>9925</v>
      </c>
      <c r="C9988" s="256">
        <v>130.4829558419556</v>
      </c>
    </row>
    <row r="9989" spans="2:3" x14ac:dyDescent="0.25">
      <c r="B9989" s="257">
        <v>9926</v>
      </c>
      <c r="C9989" s="256">
        <v>156.85628987937585</v>
      </c>
    </row>
    <row r="9990" spans="2:3" x14ac:dyDescent="0.25">
      <c r="B9990" s="257">
        <v>9927</v>
      </c>
      <c r="C9990" s="256">
        <v>138.08625527841343</v>
      </c>
    </row>
    <row r="9991" spans="2:3" x14ac:dyDescent="0.25">
      <c r="B9991" s="257">
        <v>9928</v>
      </c>
      <c r="C9991" s="256">
        <v>94.018704603862034</v>
      </c>
    </row>
    <row r="9992" spans="2:3" x14ac:dyDescent="0.25">
      <c r="B9992" s="257">
        <v>9929</v>
      </c>
      <c r="C9992" s="256">
        <v>131.21666955793259</v>
      </c>
    </row>
    <row r="9993" spans="2:3" x14ac:dyDescent="0.25">
      <c r="B9993" s="257">
        <v>9930</v>
      </c>
      <c r="C9993" s="256">
        <v>131.14205482417643</v>
      </c>
    </row>
    <row r="9994" spans="2:3" x14ac:dyDescent="0.25">
      <c r="B9994" s="257">
        <v>9931</v>
      </c>
      <c r="C9994" s="256">
        <v>90.71131778703645</v>
      </c>
    </row>
    <row r="9995" spans="2:3" x14ac:dyDescent="0.25">
      <c r="B9995" s="257">
        <v>9932</v>
      </c>
      <c r="C9995" s="256">
        <v>133.41465488997184</v>
      </c>
    </row>
    <row r="9996" spans="2:3" x14ac:dyDescent="0.25">
      <c r="B9996" s="257">
        <v>9933</v>
      </c>
      <c r="C9996" s="256">
        <v>141.16630247976548</v>
      </c>
    </row>
    <row r="9997" spans="2:3" x14ac:dyDescent="0.25">
      <c r="B9997" s="257">
        <v>9934</v>
      </c>
      <c r="C9997" s="256">
        <v>112.76419206657042</v>
      </c>
    </row>
    <row r="9998" spans="2:3" x14ac:dyDescent="0.25">
      <c r="B9998" s="257">
        <v>9935</v>
      </c>
      <c r="C9998" s="256">
        <v>108.7726339893311</v>
      </c>
    </row>
    <row r="9999" spans="2:3" x14ac:dyDescent="0.25">
      <c r="B9999" s="257">
        <v>9936</v>
      </c>
      <c r="C9999" s="256">
        <v>95.016918453403321</v>
      </c>
    </row>
    <row r="10000" spans="2:3" x14ac:dyDescent="0.25">
      <c r="B10000" s="257">
        <v>9937</v>
      </c>
      <c r="C10000" s="256">
        <v>136.9829723750249</v>
      </c>
    </row>
    <row r="10001" spans="2:3" x14ac:dyDescent="0.25">
      <c r="B10001" s="257">
        <v>9938</v>
      </c>
      <c r="C10001" s="256">
        <v>134.1296517835807</v>
      </c>
    </row>
    <row r="10002" spans="2:3" x14ac:dyDescent="0.25">
      <c r="B10002" s="257">
        <v>9939</v>
      </c>
      <c r="C10002" s="256">
        <v>83.311535002601147</v>
      </c>
    </row>
    <row r="10003" spans="2:3" x14ac:dyDescent="0.25">
      <c r="B10003" s="257">
        <v>9940</v>
      </c>
      <c r="C10003" s="256">
        <v>148.67631642908262</v>
      </c>
    </row>
    <row r="10004" spans="2:3" x14ac:dyDescent="0.25">
      <c r="B10004" s="257">
        <v>9941</v>
      </c>
      <c r="C10004" s="256">
        <v>75.933859652555668</v>
      </c>
    </row>
    <row r="10005" spans="2:3" x14ac:dyDescent="0.25">
      <c r="B10005" s="257">
        <v>9942</v>
      </c>
      <c r="C10005" s="256">
        <v>117.22191870765424</v>
      </c>
    </row>
    <row r="10006" spans="2:3" x14ac:dyDescent="0.25">
      <c r="B10006" s="257">
        <v>9943</v>
      </c>
      <c r="C10006" s="256">
        <v>81.899022966712906</v>
      </c>
    </row>
    <row r="10007" spans="2:3" x14ac:dyDescent="0.25">
      <c r="B10007" s="257">
        <v>9944</v>
      </c>
      <c r="C10007" s="256">
        <v>140.70999893005052</v>
      </c>
    </row>
    <row r="10008" spans="2:3" x14ac:dyDescent="0.25">
      <c r="B10008" s="257">
        <v>9945</v>
      </c>
      <c r="C10008" s="256">
        <v>86.527350485430361</v>
      </c>
    </row>
    <row r="10009" spans="2:3" x14ac:dyDescent="0.25">
      <c r="B10009" s="257">
        <v>9946</v>
      </c>
      <c r="C10009" s="256">
        <v>123.36649841671868</v>
      </c>
    </row>
    <row r="10010" spans="2:3" x14ac:dyDescent="0.25">
      <c r="B10010" s="257">
        <v>9947</v>
      </c>
      <c r="C10010" s="256">
        <v>109.91606097581106</v>
      </c>
    </row>
    <row r="10011" spans="2:3" x14ac:dyDescent="0.25">
      <c r="B10011" s="257">
        <v>9948</v>
      </c>
      <c r="C10011" s="256">
        <v>152.1782813746145</v>
      </c>
    </row>
    <row r="10012" spans="2:3" x14ac:dyDescent="0.25">
      <c r="B10012" s="257">
        <v>9949</v>
      </c>
      <c r="C10012" s="256">
        <v>165.87931015357921</v>
      </c>
    </row>
    <row r="10013" spans="2:3" x14ac:dyDescent="0.25">
      <c r="B10013" s="257">
        <v>9950</v>
      </c>
      <c r="C10013" s="256">
        <v>108.34973771032594</v>
      </c>
    </row>
    <row r="10014" spans="2:3" x14ac:dyDescent="0.25">
      <c r="B10014" s="257">
        <v>9951</v>
      </c>
      <c r="C10014" s="256">
        <v>146.60430706340762</v>
      </c>
    </row>
    <row r="10015" spans="2:3" x14ac:dyDescent="0.25">
      <c r="B10015" s="257">
        <v>9952</v>
      </c>
      <c r="C10015" s="256">
        <v>100.39209683806919</v>
      </c>
    </row>
    <row r="10016" spans="2:3" x14ac:dyDescent="0.25">
      <c r="B10016" s="257">
        <v>9953</v>
      </c>
      <c r="C10016" s="256">
        <v>137.65903265369963</v>
      </c>
    </row>
    <row r="10017" spans="2:3" x14ac:dyDescent="0.25">
      <c r="B10017" s="257">
        <v>9954</v>
      </c>
      <c r="C10017" s="256">
        <v>95.429589784220511</v>
      </c>
    </row>
    <row r="10018" spans="2:3" x14ac:dyDescent="0.25">
      <c r="B10018" s="257">
        <v>9955</v>
      </c>
      <c r="C10018" s="256">
        <v>104.0956207170981</v>
      </c>
    </row>
    <row r="10019" spans="2:3" x14ac:dyDescent="0.25">
      <c r="B10019" s="257">
        <v>9956</v>
      </c>
      <c r="C10019" s="256">
        <v>110.5927382875998</v>
      </c>
    </row>
    <row r="10020" spans="2:3" x14ac:dyDescent="0.25">
      <c r="B10020" s="257">
        <v>9957</v>
      </c>
      <c r="C10020" s="256">
        <v>106.7546786962557</v>
      </c>
    </row>
    <row r="10021" spans="2:3" x14ac:dyDescent="0.25">
      <c r="B10021" s="257">
        <v>9958</v>
      </c>
      <c r="C10021" s="256">
        <v>83.929998763041269</v>
      </c>
    </row>
    <row r="10022" spans="2:3" x14ac:dyDescent="0.25">
      <c r="B10022" s="257">
        <v>9959</v>
      </c>
      <c r="C10022" s="256">
        <v>122.12380559396895</v>
      </c>
    </row>
    <row r="10023" spans="2:3" x14ac:dyDescent="0.25">
      <c r="B10023" s="257">
        <v>9960</v>
      </c>
      <c r="C10023" s="256">
        <v>46.047858498448434</v>
      </c>
    </row>
    <row r="10024" spans="2:3" x14ac:dyDescent="0.25">
      <c r="B10024" s="257">
        <v>9961</v>
      </c>
      <c r="C10024" s="256">
        <v>101.73702112707564</v>
      </c>
    </row>
    <row r="10025" spans="2:3" x14ac:dyDescent="0.25">
      <c r="B10025" s="257">
        <v>9962</v>
      </c>
      <c r="C10025" s="256">
        <v>106.95772141119372</v>
      </c>
    </row>
    <row r="10026" spans="2:3" x14ac:dyDescent="0.25">
      <c r="B10026" s="257">
        <v>9963</v>
      </c>
      <c r="C10026" s="256">
        <v>127.36694172141723</v>
      </c>
    </row>
    <row r="10027" spans="2:3" x14ac:dyDescent="0.25">
      <c r="B10027" s="257">
        <v>9964</v>
      </c>
      <c r="C10027" s="256">
        <v>166.87204177471611</v>
      </c>
    </row>
    <row r="10028" spans="2:3" x14ac:dyDescent="0.25">
      <c r="B10028" s="257">
        <v>9965</v>
      </c>
      <c r="C10028" s="256">
        <v>124.96016313699413</v>
      </c>
    </row>
    <row r="10029" spans="2:3" x14ac:dyDescent="0.25">
      <c r="B10029" s="257">
        <v>9966</v>
      </c>
      <c r="C10029" s="256">
        <v>123.69175307967208</v>
      </c>
    </row>
    <row r="10030" spans="2:3" x14ac:dyDescent="0.25">
      <c r="B10030" s="257">
        <v>9967</v>
      </c>
      <c r="C10030" s="256">
        <v>116.15488285820275</v>
      </c>
    </row>
    <row r="10031" spans="2:3" x14ac:dyDescent="0.25">
      <c r="B10031" s="257">
        <v>9968</v>
      </c>
      <c r="C10031" s="256">
        <v>104.62971353569313</v>
      </c>
    </row>
    <row r="10032" spans="2:3" x14ac:dyDescent="0.25">
      <c r="B10032" s="257">
        <v>9969</v>
      </c>
      <c r="C10032" s="256">
        <v>130.24505419396823</v>
      </c>
    </row>
    <row r="10033" spans="2:3" x14ac:dyDescent="0.25">
      <c r="B10033" s="257">
        <v>9970</v>
      </c>
      <c r="C10033" s="256">
        <v>110.53368447745387</v>
      </c>
    </row>
    <row r="10034" spans="2:3" x14ac:dyDescent="0.25">
      <c r="B10034" s="257">
        <v>9971</v>
      </c>
      <c r="C10034" s="256">
        <v>153.18103367652873</v>
      </c>
    </row>
    <row r="10035" spans="2:3" x14ac:dyDescent="0.25">
      <c r="B10035" s="257">
        <v>9972</v>
      </c>
      <c r="C10035" s="256">
        <v>129.51726484962347</v>
      </c>
    </row>
    <row r="10036" spans="2:3" x14ac:dyDescent="0.25">
      <c r="B10036" s="257">
        <v>9973</v>
      </c>
      <c r="C10036" s="256">
        <v>116.35851268008281</v>
      </c>
    </row>
    <row r="10037" spans="2:3" x14ac:dyDescent="0.25">
      <c r="B10037" s="257">
        <v>9974</v>
      </c>
      <c r="C10037" s="256">
        <v>119.16567885289845</v>
      </c>
    </row>
    <row r="10038" spans="2:3" x14ac:dyDescent="0.25">
      <c r="B10038" s="257">
        <v>9975</v>
      </c>
      <c r="C10038" s="256">
        <v>157.99191601878911</v>
      </c>
    </row>
    <row r="10039" spans="2:3" x14ac:dyDescent="0.25">
      <c r="B10039" s="257">
        <v>9976</v>
      </c>
      <c r="C10039" s="256">
        <v>105.09230310306718</v>
      </c>
    </row>
    <row r="10040" spans="2:3" x14ac:dyDescent="0.25">
      <c r="B10040" s="257">
        <v>9977</v>
      </c>
      <c r="C10040" s="256">
        <v>108.02714704231892</v>
      </c>
    </row>
    <row r="10041" spans="2:3" x14ac:dyDescent="0.25">
      <c r="B10041" s="257">
        <v>9978</v>
      </c>
      <c r="C10041" s="256">
        <v>139.00130263459675</v>
      </c>
    </row>
    <row r="10042" spans="2:3" x14ac:dyDescent="0.25">
      <c r="B10042" s="257">
        <v>9979</v>
      </c>
      <c r="C10042" s="256">
        <v>113.97640071876521</v>
      </c>
    </row>
    <row r="10043" spans="2:3" x14ac:dyDescent="0.25">
      <c r="B10043" s="257">
        <v>9980</v>
      </c>
      <c r="C10043" s="256">
        <v>89.753218184122247</v>
      </c>
    </row>
    <row r="10044" spans="2:3" x14ac:dyDescent="0.25">
      <c r="B10044" s="257">
        <v>9981</v>
      </c>
      <c r="C10044" s="256">
        <v>129.6640432993043</v>
      </c>
    </row>
    <row r="10045" spans="2:3" x14ac:dyDescent="0.25">
      <c r="B10045" s="257">
        <v>9982</v>
      </c>
      <c r="C10045" s="256">
        <v>85.063129636958408</v>
      </c>
    </row>
    <row r="10046" spans="2:3" x14ac:dyDescent="0.25">
      <c r="B10046" s="257">
        <v>9983</v>
      </c>
      <c r="C10046" s="256">
        <v>173.52110210673365</v>
      </c>
    </row>
    <row r="10047" spans="2:3" x14ac:dyDescent="0.25">
      <c r="B10047" s="257">
        <v>9984</v>
      </c>
      <c r="C10047" s="256">
        <v>121.89643466569639</v>
      </c>
    </row>
    <row r="10048" spans="2:3" x14ac:dyDescent="0.25">
      <c r="B10048" s="257">
        <v>9985</v>
      </c>
      <c r="C10048" s="256">
        <v>128.43441531074816</v>
      </c>
    </row>
    <row r="10049" spans="2:3" x14ac:dyDescent="0.25">
      <c r="B10049" s="257">
        <v>9986</v>
      </c>
      <c r="C10049" s="256">
        <v>117.97323136456818</v>
      </c>
    </row>
    <row r="10050" spans="2:3" x14ac:dyDescent="0.25">
      <c r="B10050" s="257">
        <v>9987</v>
      </c>
      <c r="C10050" s="256">
        <v>124.84943964809435</v>
      </c>
    </row>
    <row r="10051" spans="2:3" x14ac:dyDescent="0.25">
      <c r="B10051" s="257">
        <v>9988</v>
      </c>
      <c r="C10051" s="256">
        <v>126.82128086670528</v>
      </c>
    </row>
    <row r="10052" spans="2:3" x14ac:dyDescent="0.25">
      <c r="B10052" s="257">
        <v>9989</v>
      </c>
      <c r="C10052" s="256">
        <v>86.89024079611832</v>
      </c>
    </row>
    <row r="10053" spans="2:3" x14ac:dyDescent="0.25">
      <c r="B10053" s="257">
        <v>9990</v>
      </c>
      <c r="C10053" s="256">
        <v>152.17452336036081</v>
      </c>
    </row>
    <row r="10054" spans="2:3" x14ac:dyDescent="0.25">
      <c r="B10054" s="257">
        <v>9991</v>
      </c>
      <c r="C10054" s="256">
        <v>164.01473075549058</v>
      </c>
    </row>
    <row r="10055" spans="2:3" x14ac:dyDescent="0.25">
      <c r="B10055" s="257">
        <v>9992</v>
      </c>
      <c r="C10055" s="256">
        <v>108.20121710669622</v>
      </c>
    </row>
    <row r="10056" spans="2:3" x14ac:dyDescent="0.25">
      <c r="B10056" s="257">
        <v>9993</v>
      </c>
      <c r="C10056" s="256">
        <v>127.66844231316851</v>
      </c>
    </row>
    <row r="10057" spans="2:3" x14ac:dyDescent="0.25">
      <c r="B10057" s="257">
        <v>9994</v>
      </c>
      <c r="C10057" s="256">
        <v>85.933748464848208</v>
      </c>
    </row>
    <row r="10058" spans="2:3" x14ac:dyDescent="0.25">
      <c r="B10058" s="257">
        <v>9995</v>
      </c>
      <c r="C10058" s="256">
        <v>86.587678502539291</v>
      </c>
    </row>
    <row r="10059" spans="2:3" x14ac:dyDescent="0.25">
      <c r="B10059" s="257">
        <v>9996</v>
      </c>
      <c r="C10059" s="256">
        <v>131.20745325166533</v>
      </c>
    </row>
    <row r="10060" spans="2:3" x14ac:dyDescent="0.25">
      <c r="B10060" s="257">
        <v>9997</v>
      </c>
      <c r="C10060" s="256">
        <v>86.05927692250458</v>
      </c>
    </row>
    <row r="10061" spans="2:3" x14ac:dyDescent="0.25">
      <c r="B10061" s="257">
        <v>9998</v>
      </c>
      <c r="C10061" s="256">
        <v>125.0791078701038</v>
      </c>
    </row>
    <row r="10062" spans="2:3" x14ac:dyDescent="0.25">
      <c r="B10062" s="257">
        <v>9999</v>
      </c>
      <c r="C10062" s="256">
        <v>124.29865324073954</v>
      </c>
    </row>
    <row r="10063" spans="2:3" x14ac:dyDescent="0.25">
      <c r="B10063" s="257">
        <v>10000</v>
      </c>
      <c r="C10063" s="256">
        <v>148.10994681176396</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138</v>
      </c>
      <c r="C1" s="378" t="s">
        <v>825</v>
      </c>
      <c r="D1" s="379"/>
      <c r="E1" s="380"/>
      <c r="G1" s="5"/>
      <c r="H1" s="5"/>
      <c r="I1" s="5"/>
      <c r="J1" s="5"/>
      <c r="K1" s="5"/>
      <c r="L1" s="5"/>
      <c r="M1" s="5"/>
      <c r="N1" s="5"/>
      <c r="O1" s="5"/>
      <c r="P1" s="5"/>
      <c r="Q1" s="161"/>
      <c r="R1" s="234" t="s">
        <v>235</v>
      </c>
      <c r="S1" s="234" t="s">
        <v>236</v>
      </c>
      <c r="T1" s="234" t="s">
        <v>237</v>
      </c>
    </row>
    <row r="2" spans="1:21" x14ac:dyDescent="0.25">
      <c r="A2" s="2"/>
      <c r="B2" s="5"/>
      <c r="C2" s="235" t="s">
        <v>235</v>
      </c>
      <c r="D2" s="235" t="s">
        <v>236</v>
      </c>
      <c r="E2" s="235" t="s">
        <v>237</v>
      </c>
      <c r="F2" s="5"/>
      <c r="G2" s="5"/>
      <c r="H2" s="5"/>
      <c r="I2" s="5"/>
      <c r="J2" s="5"/>
      <c r="K2" s="5"/>
      <c r="L2" s="5"/>
      <c r="M2" s="5"/>
      <c r="N2" s="5"/>
      <c r="O2" s="5"/>
      <c r="P2" s="5"/>
      <c r="Q2" s="161">
        <v>1</v>
      </c>
      <c r="R2" s="20">
        <f t="shared" ref="R2:R13" si="0">IF(OR(ROUND(C$16+0.3,0)&gt;$Q2,ROUND(C$16+0.3,0)=$Q2),C$13^2,"")</f>
        <v>17.999999999999996</v>
      </c>
      <c r="S2" s="20">
        <f t="shared" ref="S2:S13" si="1">IF(OR(ROUND(D$16+0.3,0)&gt;$Q2,ROUND(D$16+0.3,0)=$Q2),D$13^2,"")</f>
        <v>17.999999999999996</v>
      </c>
      <c r="T2" s="20">
        <f t="shared" ref="T2:T13" si="2">IF(OR(ROUND(E$16+0.3,0)&gt;$Q2,ROUND(E$16+0.3,0)=$Q2),E$13^2,"")</f>
        <v>17.999999999999996</v>
      </c>
      <c r="U2" s="171" t="s">
        <v>278</v>
      </c>
    </row>
    <row r="3" spans="1:21" x14ac:dyDescent="0.25">
      <c r="A3" s="5"/>
      <c r="B3" s="162" t="s">
        <v>155</v>
      </c>
      <c r="C3" s="237">
        <v>43983</v>
      </c>
      <c r="D3" s="238"/>
      <c r="E3" s="238"/>
      <c r="F3" s="163"/>
      <c r="G3" s="5"/>
      <c r="H3" s="5"/>
      <c r="I3" s="5"/>
      <c r="J3" s="5"/>
      <c r="K3" s="5"/>
      <c r="L3" s="5"/>
      <c r="M3" s="5"/>
      <c r="N3" s="5"/>
      <c r="O3" s="5"/>
      <c r="P3" s="5"/>
      <c r="Q3" s="161">
        <f>Q2+1</f>
        <v>2</v>
      </c>
      <c r="R3" s="20">
        <f t="shared" si="0"/>
        <v>17.999999999999996</v>
      </c>
      <c r="S3" s="20">
        <f t="shared" si="1"/>
        <v>17.999999999999996</v>
      </c>
      <c r="T3" s="20">
        <f t="shared" si="2"/>
        <v>17.999999999999996</v>
      </c>
    </row>
    <row r="4" spans="1:21" x14ac:dyDescent="0.25">
      <c r="A4" s="5"/>
      <c r="B4" s="162" t="s">
        <v>156</v>
      </c>
      <c r="C4" s="239">
        <v>2</v>
      </c>
      <c r="D4" s="240"/>
      <c r="E4" s="240"/>
      <c r="F4" s="163" t="s">
        <v>157</v>
      </c>
      <c r="G4" s="5"/>
      <c r="H4" s="5"/>
      <c r="I4" s="5"/>
      <c r="J4" s="5"/>
      <c r="K4" s="5"/>
      <c r="L4" s="5"/>
      <c r="M4" s="5"/>
      <c r="N4" s="5"/>
      <c r="O4" s="5"/>
      <c r="P4" s="5"/>
      <c r="Q4" s="161">
        <f t="shared" ref="Q4:Q68" si="3">Q3+1</f>
        <v>3</v>
      </c>
      <c r="R4" s="20">
        <f t="shared" si="0"/>
        <v>17.999999999999996</v>
      </c>
      <c r="S4" s="20">
        <f t="shared" si="1"/>
        <v>17.999999999999996</v>
      </c>
      <c r="T4" s="20">
        <f t="shared" si="2"/>
        <v>17.999999999999996</v>
      </c>
    </row>
    <row r="5" spans="1:21" x14ac:dyDescent="0.25">
      <c r="A5" s="5"/>
      <c r="B5" s="162" t="s">
        <v>158</v>
      </c>
      <c r="C5" s="241">
        <v>18</v>
      </c>
      <c r="D5" s="242"/>
      <c r="E5" s="242"/>
      <c r="F5" s="163" t="s">
        <v>172</v>
      </c>
      <c r="G5" s="5"/>
      <c r="H5" s="5"/>
      <c r="I5" s="5"/>
      <c r="J5" s="5"/>
      <c r="K5" s="5"/>
      <c r="L5" s="5"/>
      <c r="M5" s="5"/>
      <c r="N5" s="5"/>
      <c r="O5" s="5"/>
      <c r="P5" s="5"/>
      <c r="Q5" s="161">
        <f t="shared" si="3"/>
        <v>4</v>
      </c>
      <c r="R5" s="20">
        <f t="shared" si="0"/>
        <v>17.999999999999996</v>
      </c>
      <c r="S5" s="20">
        <f t="shared" si="1"/>
        <v>17.999999999999996</v>
      </c>
      <c r="T5" s="20">
        <f t="shared" si="2"/>
        <v>17.999999999999996</v>
      </c>
    </row>
    <row r="6" spans="1:21" x14ac:dyDescent="0.25">
      <c r="A6" s="5"/>
      <c r="B6" s="162" t="s">
        <v>159</v>
      </c>
      <c r="C6" s="281" t="s">
        <v>1</v>
      </c>
      <c r="D6" s="282"/>
      <c r="E6" s="282"/>
      <c r="F6" s="163" t="s">
        <v>160</v>
      </c>
      <c r="G6" s="5"/>
      <c r="H6" s="5"/>
      <c r="I6" s="5"/>
      <c r="J6" s="5"/>
      <c r="K6" s="5"/>
      <c r="L6" s="5"/>
      <c r="M6" s="5"/>
      <c r="N6" s="5"/>
      <c r="O6" s="5"/>
      <c r="P6" s="5"/>
      <c r="Q6" s="161">
        <f t="shared" si="3"/>
        <v>5</v>
      </c>
      <c r="R6" s="20">
        <f t="shared" si="0"/>
        <v>17.999999999999996</v>
      </c>
      <c r="S6" s="20">
        <f t="shared" si="1"/>
        <v>17.999999999999996</v>
      </c>
      <c r="T6" s="20">
        <f t="shared" si="2"/>
        <v>17.999999999999996</v>
      </c>
    </row>
    <row r="7" spans="1:21" x14ac:dyDescent="0.25">
      <c r="A7" s="5"/>
      <c r="B7" s="162" t="s">
        <v>161</v>
      </c>
      <c r="C7" s="239">
        <v>10</v>
      </c>
      <c r="D7" s="240"/>
      <c r="E7" s="240"/>
      <c r="F7" s="163" t="s">
        <v>173</v>
      </c>
      <c r="G7" s="5"/>
      <c r="H7" s="5"/>
      <c r="I7" s="5"/>
      <c r="J7" s="5"/>
      <c r="K7" s="5"/>
      <c r="L7" s="5"/>
      <c r="M7" s="5"/>
      <c r="N7" s="5"/>
      <c r="O7" s="5"/>
      <c r="P7" s="5"/>
      <c r="Q7" s="161">
        <f t="shared" si="3"/>
        <v>6</v>
      </c>
      <c r="R7" s="20">
        <f t="shared" si="0"/>
        <v>17.999999999999996</v>
      </c>
      <c r="S7" s="20">
        <f t="shared" si="1"/>
        <v>17.999999999999996</v>
      </c>
      <c r="T7" s="20">
        <f t="shared" si="2"/>
        <v>17.999999999999996</v>
      </c>
    </row>
    <row r="8" spans="1:21" x14ac:dyDescent="0.25">
      <c r="A8" s="5"/>
      <c r="B8" s="162" t="s">
        <v>162</v>
      </c>
      <c r="C8" s="239">
        <v>30</v>
      </c>
      <c r="D8" s="240"/>
      <c r="E8" s="240"/>
      <c r="F8" s="163" t="s">
        <v>174</v>
      </c>
      <c r="G8" s="5"/>
      <c r="H8" s="5"/>
      <c r="I8" s="5"/>
      <c r="J8" s="5"/>
      <c r="K8" s="5"/>
      <c r="L8" s="5"/>
      <c r="M8" s="5"/>
      <c r="N8" s="5"/>
      <c r="O8" s="5"/>
      <c r="P8" s="5"/>
      <c r="Q8" s="161">
        <f t="shared" si="3"/>
        <v>7</v>
      </c>
      <c r="R8" s="20">
        <f t="shared" si="0"/>
        <v>17.999999999999996</v>
      </c>
      <c r="S8" s="20">
        <f t="shared" si="1"/>
        <v>17.999999999999996</v>
      </c>
      <c r="T8" s="20">
        <f t="shared" si="2"/>
        <v>17.999999999999996</v>
      </c>
    </row>
    <row r="9" spans="1:21" x14ac:dyDescent="0.25">
      <c r="A9" s="5"/>
      <c r="B9" s="162" t="s">
        <v>239</v>
      </c>
      <c r="C9" s="241">
        <v>200</v>
      </c>
      <c r="D9" s="242"/>
      <c r="E9" s="242"/>
      <c r="F9" s="163" t="s">
        <v>175</v>
      </c>
      <c r="G9" s="5"/>
      <c r="H9" s="5"/>
      <c r="I9" s="5"/>
      <c r="J9" s="5"/>
      <c r="K9" s="5"/>
      <c r="L9" s="5"/>
      <c r="M9" s="5"/>
      <c r="N9" s="5"/>
      <c r="O9" s="5"/>
      <c r="P9" s="5"/>
      <c r="Q9" s="161">
        <f t="shared" si="3"/>
        <v>8</v>
      </c>
      <c r="R9" s="20">
        <f t="shared" si="0"/>
        <v>17.999999999999996</v>
      </c>
      <c r="S9" s="20">
        <f t="shared" si="1"/>
        <v>17.999999999999996</v>
      </c>
      <c r="T9" s="20">
        <f t="shared" si="2"/>
        <v>17.999999999999996</v>
      </c>
    </row>
    <row r="10" spans="1:21" x14ac:dyDescent="0.25">
      <c r="A10" s="5"/>
      <c r="B10" s="162" t="s">
        <v>241</v>
      </c>
      <c r="C10" s="243">
        <v>0.5</v>
      </c>
      <c r="D10" s="244">
        <v>0.66</v>
      </c>
      <c r="E10" s="244">
        <v>0.75</v>
      </c>
      <c r="F10" s="163" t="s">
        <v>242</v>
      </c>
      <c r="G10" s="5"/>
      <c r="H10" s="5"/>
      <c r="I10" s="5"/>
      <c r="J10" s="5"/>
      <c r="K10" s="5"/>
      <c r="L10" s="5"/>
      <c r="M10" s="5"/>
      <c r="N10" s="5"/>
      <c r="O10" s="5"/>
      <c r="P10" s="5"/>
      <c r="Q10" s="161">
        <f t="shared" si="3"/>
        <v>9</v>
      </c>
      <c r="R10" s="20">
        <f t="shared" si="0"/>
        <v>17.999999999999996</v>
      </c>
      <c r="S10" s="20">
        <f t="shared" si="1"/>
        <v>17.999999999999996</v>
      </c>
      <c r="T10" s="20">
        <f t="shared" si="2"/>
        <v>17.999999999999996</v>
      </c>
    </row>
    <row r="11" spans="1:21" x14ac:dyDescent="0.25">
      <c r="A11" s="5"/>
      <c r="B11" s="167" t="s">
        <v>180</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181</v>
      </c>
      <c r="G11" s="5"/>
      <c r="H11" s="5"/>
      <c r="I11" s="5"/>
      <c r="J11" s="5"/>
      <c r="K11" s="5"/>
      <c r="L11" s="5"/>
      <c r="M11" s="5"/>
      <c r="N11" s="5"/>
      <c r="O11" s="5"/>
      <c r="P11" s="5"/>
      <c r="Q11" s="161">
        <f t="shared" si="3"/>
        <v>10</v>
      </c>
      <c r="R11" s="20">
        <f t="shared" si="0"/>
        <v>17.999999999999996</v>
      </c>
      <c r="S11" s="20">
        <f t="shared" si="1"/>
        <v>17.999999999999996</v>
      </c>
      <c r="T11" s="20">
        <f t="shared" si="2"/>
        <v>17.999999999999996</v>
      </c>
    </row>
    <row r="12" spans="1:21" x14ac:dyDescent="0.25">
      <c r="A12" s="5"/>
      <c r="B12" s="162" t="s">
        <v>163</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176</v>
      </c>
      <c r="G12" s="5"/>
      <c r="H12" s="5"/>
      <c r="I12" s="5"/>
      <c r="J12" s="5"/>
      <c r="K12" s="5"/>
      <c r="L12" s="5"/>
      <c r="M12" s="5"/>
      <c r="N12" s="5"/>
      <c r="O12" s="5"/>
      <c r="P12" s="5"/>
      <c r="Q12" s="161">
        <f t="shared" si="3"/>
        <v>11</v>
      </c>
      <c r="R12" s="20">
        <f t="shared" si="0"/>
        <v>17.999999999999996</v>
      </c>
      <c r="S12" s="20">
        <f t="shared" si="1"/>
        <v>17.999999999999996</v>
      </c>
      <c r="T12" s="20">
        <f t="shared" si="2"/>
        <v>17.999999999999996</v>
      </c>
    </row>
    <row r="13" spans="1:21" x14ac:dyDescent="0.25">
      <c r="A13" s="5"/>
      <c r="B13" s="162" t="s">
        <v>164</v>
      </c>
      <c r="C13" s="245">
        <f>IF(OR(ISBLANK(C6),ISBLANK(C7),ISBLANK(C8)),"",(C8-C7)*VLOOKUP(C6,VLookups!$A$4:$B$13,2,FALSE))</f>
        <v>4.2426406871192848</v>
      </c>
      <c r="D13" s="246">
        <f>IF(OR(ISBLANK($C$6),ISBLANK($C$7),ISBLANK($C$8)),"",(IF(ISBLANK(D8),$C$8,D8)-IF(ISBLANK(D7),$C$7,D7))*VLOOKUP(IF(ISBLANK(D6),$C$6,D6),VLookups!$A$4:$B$13,2,FALSE))</f>
        <v>4.2426406871192848</v>
      </c>
      <c r="E13" s="246">
        <f>IF(OR(ISBLANK($C$6),ISBLANK($C$7),ISBLANK($C$8)),"",(IF(ISBLANK(E8),$C$8,E8)-IF(ISBLANK(E7),$C$7,E7))*VLOOKUP(IF(ISBLANK(E6),$C$6,E6),VLookups!$A$4:$B$13,2,FALSE))</f>
        <v>4.2426406871192848</v>
      </c>
      <c r="F13" s="164" t="s">
        <v>177</v>
      </c>
      <c r="G13" s="5"/>
      <c r="H13" s="5"/>
      <c r="I13" s="5"/>
      <c r="J13" s="5"/>
      <c r="K13" s="5"/>
      <c r="L13" s="5"/>
      <c r="M13" s="5"/>
      <c r="N13" s="5"/>
      <c r="O13" s="5"/>
      <c r="P13" s="5"/>
      <c r="Q13" s="161">
        <f t="shared" si="3"/>
        <v>12</v>
      </c>
      <c r="R13" s="20" t="str">
        <f t="shared" si="0"/>
        <v/>
      </c>
      <c r="S13" s="20">
        <f t="shared" si="1"/>
        <v>17.999999999999996</v>
      </c>
      <c r="T13" s="20">
        <f t="shared" si="2"/>
        <v>17.999999999999996</v>
      </c>
    </row>
    <row r="14" spans="1:21" x14ac:dyDescent="0.25">
      <c r="A14" s="5"/>
      <c r="B14" s="301" t="s">
        <v>824</v>
      </c>
      <c r="C14" s="300"/>
      <c r="D14" s="300"/>
      <c r="E14" s="300"/>
      <c r="F14" s="302" t="s">
        <v>834</v>
      </c>
      <c r="G14" s="5"/>
      <c r="H14" s="5"/>
      <c r="I14" s="5"/>
      <c r="J14" s="5"/>
      <c r="K14" s="5"/>
      <c r="L14" s="5"/>
      <c r="M14" s="5"/>
      <c r="N14" s="5"/>
      <c r="O14" s="5"/>
      <c r="P14" s="5"/>
      <c r="Q14" s="161"/>
      <c r="R14" s="20"/>
      <c r="S14" s="20"/>
      <c r="T14" s="20"/>
    </row>
    <row r="15" spans="1:21" x14ac:dyDescent="0.25">
      <c r="A15" s="5"/>
      <c r="B15" s="162" t="s">
        <v>165</v>
      </c>
      <c r="C15" s="245">
        <f>IF(OR(ISBLANK(C10),C12="",C13=""),"",_xlfn.NORM.INV(1-C10,C12,IF(ISBLANK(C14),C13,C14)))</f>
        <v>18.666666666666668</v>
      </c>
      <c r="D15" s="246">
        <f>IF(OR(ISBLANK($C$10),$C$12="",$C$13=""),"",_xlfn.NORM.INV(1-IF(ISBLANK(D10),$C$10,D10),IF(ISBLANK(D12),$C$12,D12),IF(ISBLANK(D14),IF(ISBLANK(D13),$C$13,D13),D14)))</f>
        <v>16.916733811762015</v>
      </c>
      <c r="E15" s="246">
        <f>IF(OR(ISBLANK($C$10),$C$12="",$C$13=""),"",_xlfn.NORM.INV(1-IF(ISBLANK(E10),$C$10,E10),IF(ISBLANK(E12),$C$12,E12),IF(ISBLANK(E14),IF(ISBLANK(E13),$C$13,E13),E14)))</f>
        <v>15.805049009439848</v>
      </c>
      <c r="F15" s="163" t="s">
        <v>178</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17.999999999999996</v>
      </c>
    </row>
    <row r="16" spans="1:21" x14ac:dyDescent="0.25">
      <c r="A16" s="5"/>
      <c r="B16" s="162" t="s">
        <v>166</v>
      </c>
      <c r="C16" s="245">
        <f>IF(OR(C9="",C15=""),"",C9/C15)</f>
        <v>10.714285714285714</v>
      </c>
      <c r="D16" s="246">
        <f>IF(OR($C$9="",$C$15=""),"",IF(ISBLANK(D9),$C$9,D9)/IF(ISBLANK(D15),$C$15,D15))</f>
        <v>11.822613172581947</v>
      </c>
      <c r="E16" s="246">
        <f>IF(OR($C$9="",$C$15=""),"",IF(ISBLANK(E9),$C$9,E9)/IF(ISBLANK(E15),$C$15,E15))</f>
        <v>12.65418410791048</v>
      </c>
      <c r="F16" s="163" t="s">
        <v>238</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167</v>
      </c>
      <c r="C17" s="247">
        <f>IF(OR(C4="",C16=""),"",C4*ROUND(C16+0.3,0))</f>
        <v>22</v>
      </c>
      <c r="D17" s="248">
        <f>IF(OR($C$4="",$C$16=""),"",IF(ISBLANK(D4),$C$4,D4)*ROUND(IF(ISBLANK(D16),$C$16,D16)+0.3,0))</f>
        <v>24</v>
      </c>
      <c r="E17" s="248">
        <f>IF(OR($C$4="",$C$16=""),"",IF(ISBLANK(E4),$C$4,E4)*ROUND(IF(ISBLANK(E16),$C$16,E16)+0.3,0))</f>
        <v>26</v>
      </c>
      <c r="F17" s="163" t="s">
        <v>168</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169</v>
      </c>
      <c r="C18" s="239"/>
      <c r="D18" s="240"/>
      <c r="E18" s="240"/>
      <c r="F18" s="163" t="s">
        <v>240</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170</v>
      </c>
      <c r="C19" s="249">
        <f>IF(C17="","",C17*7+C18)</f>
        <v>154</v>
      </c>
      <c r="D19" s="250">
        <f>IF($C$17="","",IF(ISBLANK(D17),$C$17,D17)*7+IF(ISBLANK(D18),$C$18,D18))</f>
        <v>168</v>
      </c>
      <c r="E19" s="250">
        <f>IF($C$17="","",IF(ISBLANK(E17),$C$17,E17)*7+IF(ISBLANK(E18),$C$18,E18))</f>
        <v>182</v>
      </c>
      <c r="F19" s="165" t="s">
        <v>171</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243</v>
      </c>
      <c r="C20" s="284">
        <f>IF(OR(C3="",C19=""),"",C3+C19)</f>
        <v>44137</v>
      </c>
      <c r="D20" s="284">
        <f>IF(OR($C$3="",$C$19=""),"",IF(ISBLANK(D3),$C$3,D3)+IF(ISBLANK(D19),$C$19,D19))</f>
        <v>44151</v>
      </c>
      <c r="E20" s="284">
        <f>IF(OR($C$3="",$C$19=""),"",IF(ISBLANK(E3),$C$3,E3)+IF(ISBLANK(E19),$C$19,E19))</f>
        <v>44165</v>
      </c>
      <c r="F20" s="163" t="s">
        <v>179</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0.64766479188601522</v>
      </c>
      <c r="D21" s="283">
        <f>IF(OR($C$16="",$C$20=""),"",1-_xlfn.NORM.DIST(IF(ISBLANK(D9),$C$9,D9),IF(ISBLANK(D12),$C$12,D12)*ROUND(IF(ISBLANK(D16),$C$16,D16)+0.3,0),S103,TRUE))</f>
        <v>0.94876478257012531</v>
      </c>
      <c r="E21" s="283">
        <f>IF(OR($C$16="",$C$20=""),"",1-_xlfn.NORM.DIST(IF(ISBLANK(E9),$C$9,E9),IF(ISBLANK(E12),$C$12,E12)*ROUND(IF(ISBLANK(E16),$C$16,E16)+0.3,0),T103,TRUE))</f>
        <v>0.99735813799085205</v>
      </c>
      <c r="F21" s="163" t="s">
        <v>244</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4j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43" t="s">
        <v>145</v>
      </c>
      <c r="C24" s="343"/>
      <c r="D24" s="343"/>
      <c r="E24" s="343"/>
      <c r="F24" s="343"/>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43" t="s">
        <v>146</v>
      </c>
      <c r="C25" s="343"/>
      <c r="D25" s="343"/>
      <c r="E25" s="343"/>
      <c r="F25" s="343"/>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43" t="s">
        <v>95</v>
      </c>
      <c r="C26" s="343"/>
      <c r="D26" s="343"/>
      <c r="E26" s="343"/>
      <c r="F26" s="343"/>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43" t="s">
        <v>228</v>
      </c>
      <c r="C27" s="343"/>
      <c r="D27" s="343"/>
      <c r="E27" s="343"/>
      <c r="F27" s="343"/>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43" t="s">
        <v>96</v>
      </c>
      <c r="C28" s="343"/>
      <c r="D28" s="343"/>
      <c r="E28" s="343"/>
      <c r="F28" s="343"/>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223</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93</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222</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224</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807</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808</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809</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92</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44" t="s">
        <v>814</v>
      </c>
      <c r="C38" s="344"/>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14.071247279470288</v>
      </c>
      <c r="S103" s="233">
        <f t="shared" ref="S103:T103" si="14">SQRT(SUM(S2:S102))</f>
        <v>14.696938456699067</v>
      </c>
      <c r="T103" s="233">
        <f t="shared" si="14"/>
        <v>15.297058540778353</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856</v>
      </c>
    </row>
    <row r="3" spans="1:17" x14ac:dyDescent="0.25">
      <c r="A3" s="56" t="s">
        <v>40</v>
      </c>
      <c r="B3" s="57" t="s">
        <v>41</v>
      </c>
      <c r="C3" s="58" t="s">
        <v>52</v>
      </c>
      <c r="D3" s="58" t="s">
        <v>6</v>
      </c>
      <c r="E3" s="58" t="s">
        <v>53</v>
      </c>
    </row>
    <row r="4" spans="1:17" x14ac:dyDescent="0.25">
      <c r="A4" s="329" t="s">
        <v>14</v>
      </c>
      <c r="B4" s="222">
        <v>7.0710678118654752E-2</v>
      </c>
      <c r="C4" s="59">
        <v>1</v>
      </c>
      <c r="D4" s="59">
        <v>98</v>
      </c>
      <c r="E4" s="59">
        <v>1</v>
      </c>
    </row>
    <row r="5" spans="1:17" x14ac:dyDescent="0.25">
      <c r="A5" s="329" t="s">
        <v>860</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0.21213203435596426</v>
      </c>
      <c r="C8" s="59">
        <v>9</v>
      </c>
      <c r="D8" s="59">
        <v>82</v>
      </c>
      <c r="E8" s="59">
        <v>9</v>
      </c>
    </row>
    <row r="9" spans="1:17" x14ac:dyDescent="0.25">
      <c r="A9" s="329" t="s">
        <v>4</v>
      </c>
      <c r="B9" s="222">
        <v>0.24494897427831783</v>
      </c>
      <c r="C9" s="59">
        <v>12</v>
      </c>
      <c r="D9" s="59">
        <v>76</v>
      </c>
      <c r="E9" s="59">
        <v>12</v>
      </c>
    </row>
    <row r="10" spans="1:17" x14ac:dyDescent="0.25">
      <c r="A10" s="329" t="s">
        <v>2</v>
      </c>
      <c r="B10" s="222">
        <v>0.28284271247461901</v>
      </c>
      <c r="C10" s="59">
        <v>16</v>
      </c>
      <c r="D10" s="59">
        <v>68</v>
      </c>
      <c r="E10" s="59">
        <v>16</v>
      </c>
    </row>
    <row r="11" spans="1:17" x14ac:dyDescent="0.25">
      <c r="A11" s="329" t="s">
        <v>861</v>
      </c>
      <c r="B11" s="222">
        <v>0.31622776601683794</v>
      </c>
      <c r="C11" s="59">
        <v>20</v>
      </c>
      <c r="D11" s="59">
        <v>60</v>
      </c>
      <c r="E11" s="59">
        <v>20</v>
      </c>
    </row>
    <row r="12" spans="1:17" x14ac:dyDescent="0.25">
      <c r="A12" s="329" t="s">
        <v>862</v>
      </c>
      <c r="B12" s="222">
        <v>0.35355339059327379</v>
      </c>
      <c r="C12" s="59">
        <v>25</v>
      </c>
      <c r="D12" s="59">
        <v>50</v>
      </c>
      <c r="E12" s="59">
        <v>25</v>
      </c>
    </row>
    <row r="13" spans="1:17" x14ac:dyDescent="0.25">
      <c r="A13" s="329" t="s">
        <v>15</v>
      </c>
      <c r="B13" s="222">
        <v>0.40620192023179802</v>
      </c>
      <c r="C13" s="59">
        <v>33</v>
      </c>
      <c r="D13" s="59">
        <v>34</v>
      </c>
      <c r="E13" s="59">
        <v>33</v>
      </c>
    </row>
    <row r="16" spans="1:17" x14ac:dyDescent="0.25">
      <c r="A16" s="381" t="s">
        <v>151</v>
      </c>
      <c r="B16" s="330">
        <v>-0.05</v>
      </c>
      <c r="G16" s="328"/>
      <c r="H16" s="333" t="s">
        <v>62</v>
      </c>
      <c r="I16" s="60"/>
      <c r="J16" s="60"/>
      <c r="K16" s="60"/>
      <c r="L16" s="60"/>
      <c r="M16" s="60"/>
      <c r="N16" s="60"/>
      <c r="O16" s="60"/>
      <c r="P16" s="340"/>
      <c r="Q16" s="334"/>
    </row>
    <row r="17" spans="1:17" x14ac:dyDescent="0.25">
      <c r="A17" s="382"/>
      <c r="B17" s="330">
        <v>-0.1</v>
      </c>
      <c r="G17" s="222"/>
      <c r="H17" s="335" t="s">
        <v>63</v>
      </c>
      <c r="I17" s="332"/>
      <c r="J17" s="332"/>
      <c r="K17" s="332"/>
      <c r="L17" s="332"/>
      <c r="M17" s="332"/>
      <c r="N17" s="332"/>
      <c r="O17" s="332"/>
      <c r="P17" s="339"/>
      <c r="Q17" s="336"/>
    </row>
    <row r="18" spans="1:17" x14ac:dyDescent="0.25">
      <c r="A18" s="382"/>
      <c r="B18" s="330">
        <v>-0.15</v>
      </c>
      <c r="G18" s="59"/>
      <c r="H18" s="337" t="s">
        <v>866</v>
      </c>
      <c r="I18" s="61"/>
      <c r="J18" s="61"/>
      <c r="K18" s="61"/>
      <c r="L18" s="61"/>
      <c r="M18" s="61"/>
      <c r="N18" s="61"/>
      <c r="O18" s="61"/>
      <c r="P18" s="341"/>
      <c r="Q18" s="338"/>
    </row>
    <row r="19" spans="1:17" x14ac:dyDescent="0.25">
      <c r="A19" s="382"/>
      <c r="B19" s="330">
        <v>-0.2</v>
      </c>
    </row>
    <row r="20" spans="1:17" x14ac:dyDescent="0.25">
      <c r="A20" s="382"/>
      <c r="B20" s="330">
        <v>-0.25</v>
      </c>
      <c r="G20" s="223" t="s">
        <v>225</v>
      </c>
    </row>
    <row r="21" spans="1:17" x14ac:dyDescent="0.25">
      <c r="A21" s="382"/>
      <c r="B21" s="330">
        <v>-0.3</v>
      </c>
      <c r="G21" s="223" t="s">
        <v>226</v>
      </c>
    </row>
    <row r="22" spans="1:17" x14ac:dyDescent="0.25">
      <c r="A22" s="382"/>
      <c r="B22" s="330">
        <v>-0.35</v>
      </c>
      <c r="G22" s="223" t="s">
        <v>227</v>
      </c>
    </row>
    <row r="23" spans="1:17" x14ac:dyDescent="0.25">
      <c r="A23" s="382"/>
      <c r="B23" s="330">
        <v>-0.4</v>
      </c>
    </row>
    <row r="24" spans="1:17" x14ac:dyDescent="0.25">
      <c r="A24" s="382"/>
      <c r="B24" s="330">
        <v>-0.5</v>
      </c>
    </row>
    <row r="25" spans="1:17" x14ac:dyDescent="0.25">
      <c r="A25" s="382"/>
      <c r="B25" s="330">
        <v>-0.6</v>
      </c>
    </row>
    <row r="26" spans="1:17" x14ac:dyDescent="0.25">
      <c r="A26" s="383"/>
      <c r="B26" s="330">
        <v>-0.7</v>
      </c>
    </row>
    <row r="27" spans="1:17" x14ac:dyDescent="0.25">
      <c r="B27" s="52"/>
    </row>
    <row r="29" spans="1:17" x14ac:dyDescent="0.25">
      <c r="A29" s="384" t="s">
        <v>152</v>
      </c>
      <c r="B29" s="330">
        <v>0.1</v>
      </c>
    </row>
    <row r="30" spans="1:17" x14ac:dyDescent="0.25">
      <c r="A30" s="384"/>
      <c r="B30" s="330">
        <v>0.2</v>
      </c>
    </row>
    <row r="31" spans="1:17" x14ac:dyDescent="0.25">
      <c r="A31" s="384"/>
      <c r="B31" s="330">
        <v>0.3</v>
      </c>
    </row>
    <row r="32" spans="1:17" x14ac:dyDescent="0.25">
      <c r="A32" s="384"/>
      <c r="B32" s="330">
        <v>0.4</v>
      </c>
    </row>
    <row r="33" spans="1:20" x14ac:dyDescent="0.25">
      <c r="A33" s="384"/>
      <c r="B33" s="330">
        <v>0.5</v>
      </c>
    </row>
    <row r="34" spans="1:20" x14ac:dyDescent="0.25">
      <c r="A34" s="384"/>
      <c r="B34" s="330">
        <v>0.75</v>
      </c>
    </row>
    <row r="35" spans="1:20" x14ac:dyDescent="0.25">
      <c r="A35" s="384"/>
      <c r="B35" s="330">
        <v>1</v>
      </c>
    </row>
    <row r="36" spans="1:20" x14ac:dyDescent="0.25">
      <c r="A36" s="384"/>
      <c r="B36" s="330">
        <v>1.25</v>
      </c>
    </row>
    <row r="37" spans="1:20" x14ac:dyDescent="0.25">
      <c r="A37" s="384"/>
      <c r="B37" s="330">
        <v>1.5</v>
      </c>
    </row>
    <row r="38" spans="1:20" x14ac:dyDescent="0.25">
      <c r="A38" s="384"/>
      <c r="B38" s="330">
        <v>1.75</v>
      </c>
    </row>
    <row r="39" spans="1:20" x14ac:dyDescent="0.25">
      <c r="A39" s="384"/>
      <c r="B39" s="330">
        <v>2</v>
      </c>
    </row>
    <row r="42" spans="1:20" x14ac:dyDescent="0.25">
      <c r="A42" s="83" t="s">
        <v>88</v>
      </c>
      <c r="B42" s="82"/>
    </row>
    <row r="43" spans="1:20" x14ac:dyDescent="0.25">
      <c r="A43" s="329" t="s">
        <v>77</v>
      </c>
      <c r="B43" s="6" t="b">
        <f>FALSE</f>
        <v>0</v>
      </c>
      <c r="C43" s="66" t="s">
        <v>85</v>
      </c>
      <c r="D43" s="80"/>
      <c r="E43" s="80"/>
      <c r="F43" s="80"/>
      <c r="G43" s="80"/>
      <c r="H43" s="80"/>
      <c r="I43" s="80"/>
      <c r="J43" s="80"/>
      <c r="K43" s="81"/>
      <c r="L43" s="66" t="s">
        <v>853</v>
      </c>
      <c r="M43" s="80"/>
      <c r="N43" s="80"/>
      <c r="O43" s="80"/>
      <c r="P43" s="80"/>
      <c r="Q43" s="80"/>
      <c r="R43" s="80"/>
      <c r="S43" s="80"/>
      <c r="T43" s="81"/>
    </row>
    <row r="44" spans="1:20" x14ac:dyDescent="0.25">
      <c r="A44" s="329" t="s">
        <v>76</v>
      </c>
      <c r="B44" s="6" t="b">
        <f>TRUE</f>
        <v>1</v>
      </c>
      <c r="C44" s="66" t="s">
        <v>105</v>
      </c>
      <c r="D44" s="80"/>
      <c r="E44" s="80"/>
      <c r="F44" s="80"/>
      <c r="G44" s="80"/>
      <c r="H44" s="80"/>
      <c r="I44" s="80"/>
      <c r="J44" s="80"/>
      <c r="K44" s="81"/>
      <c r="L44" s="66" t="s">
        <v>852</v>
      </c>
      <c r="M44" s="80"/>
      <c r="N44" s="80"/>
      <c r="O44" s="80"/>
      <c r="P44" s="80"/>
      <c r="Q44" s="80"/>
      <c r="R44" s="80"/>
      <c r="S44" s="80"/>
      <c r="T44" s="81"/>
    </row>
    <row r="47" spans="1:20" x14ac:dyDescent="0.25">
      <c r="A47" s="83" t="s">
        <v>87</v>
      </c>
      <c r="B47" s="82"/>
    </row>
    <row r="48" spans="1:20" x14ac:dyDescent="0.25">
      <c r="A48" s="329" t="s">
        <v>79</v>
      </c>
      <c r="B48" s="6" t="b">
        <f>TRUE</f>
        <v>1</v>
      </c>
    </row>
    <row r="49" spans="1:5" x14ac:dyDescent="0.25">
      <c r="A49" s="329" t="s">
        <v>80</v>
      </c>
      <c r="B49" s="6" t="b">
        <f>FALSE</f>
        <v>0</v>
      </c>
    </row>
    <row r="51" spans="1:5" x14ac:dyDescent="0.25">
      <c r="A51" s="157" t="str">
        <f>CONCATENATE("Version ",'Change Log'!$B$3," – © 2015-",YEAR('Change Log'!$A$3),", William W. Davis, MSPM, PMP")</f>
        <v>Version 4j – © 2015-2019, William W. Davis, MSPM, PMP</v>
      </c>
    </row>
    <row r="53" spans="1:5" x14ac:dyDescent="0.25">
      <c r="A53" s="156" t="s">
        <v>223</v>
      </c>
    </row>
    <row r="54" spans="1:5" x14ac:dyDescent="0.25">
      <c r="A54" s="156" t="s">
        <v>93</v>
      </c>
    </row>
    <row r="55" spans="1:5" x14ac:dyDescent="0.25">
      <c r="A55" s="156" t="s">
        <v>222</v>
      </c>
    </row>
    <row r="56" spans="1:5" x14ac:dyDescent="0.25">
      <c r="A56" s="156" t="s">
        <v>224</v>
      </c>
    </row>
    <row r="57" spans="1:5" x14ac:dyDescent="0.25">
      <c r="A57" s="156" t="s">
        <v>807</v>
      </c>
    </row>
    <row r="58" spans="1:5" x14ac:dyDescent="0.25">
      <c r="A58" s="156" t="s">
        <v>808</v>
      </c>
    </row>
    <row r="59" spans="1:5" x14ac:dyDescent="0.25">
      <c r="A59" s="156"/>
    </row>
    <row r="60" spans="1:5" x14ac:dyDescent="0.25">
      <c r="A60" s="156" t="s">
        <v>809</v>
      </c>
    </row>
    <row r="61" spans="1:5" x14ac:dyDescent="0.25">
      <c r="A61" s="156" t="s">
        <v>92</v>
      </c>
    </row>
    <row r="62" spans="1:5" x14ac:dyDescent="0.25">
      <c r="A62" s="385" t="s">
        <v>814</v>
      </c>
      <c r="B62" s="385"/>
      <c r="C62" s="385"/>
      <c r="D62" s="385"/>
      <c r="E62" s="385"/>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D5" sqref="D5"/>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840</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86" t="s">
        <v>71</v>
      </c>
      <c r="C3" s="386"/>
      <c r="D3" s="386"/>
      <c r="E3" s="5"/>
      <c r="F3" s="5"/>
      <c r="G3" s="386" t="s">
        <v>67</v>
      </c>
      <c r="H3" s="386"/>
      <c r="I3" s="386"/>
      <c r="J3" s="5"/>
      <c r="K3" s="5"/>
      <c r="L3" s="386" t="s">
        <v>72</v>
      </c>
      <c r="M3" s="386"/>
      <c r="N3" s="386"/>
      <c r="O3" s="5"/>
      <c r="P3" s="5"/>
      <c r="Q3" s="5"/>
    </row>
    <row r="4" spans="1:17" x14ac:dyDescent="0.25">
      <c r="A4" s="5"/>
      <c r="B4" s="5"/>
      <c r="C4" s="63" t="s">
        <v>10</v>
      </c>
      <c r="D4" s="21">
        <f>_xlfn.STDEV.P(B13:D112)</f>
        <v>25.45584412271571</v>
      </c>
      <c r="E4" s="5"/>
      <c r="F4" s="5"/>
      <c r="G4" s="5"/>
      <c r="H4" s="63" t="s">
        <v>10</v>
      </c>
      <c r="I4" s="21">
        <f>_xlfn.STDEV.P(G13:I112)</f>
        <v>24</v>
      </c>
      <c r="J4" s="5"/>
      <c r="K4" s="5"/>
      <c r="L4" s="5"/>
      <c r="M4" s="63" t="s">
        <v>10</v>
      </c>
      <c r="N4" s="21">
        <f>_xlfn.STDEV.P(L13:N112)</f>
        <v>48.744230427815765</v>
      </c>
      <c r="O4" s="5"/>
      <c r="P4" s="5"/>
      <c r="Q4" s="5"/>
    </row>
    <row r="5" spans="1:17" x14ac:dyDescent="0.25">
      <c r="A5" s="5"/>
      <c r="B5" s="5"/>
      <c r="C5" s="63" t="s">
        <v>39</v>
      </c>
      <c r="D5" s="220">
        <f>D4/(D9-B9)</f>
        <v>0.21213203435596426</v>
      </c>
      <c r="E5" s="5"/>
      <c r="F5" s="5"/>
      <c r="G5" s="5"/>
      <c r="H5" s="63" t="s">
        <v>39</v>
      </c>
      <c r="I5" s="221">
        <f>I4/(I9-G9)</f>
        <v>0.2</v>
      </c>
      <c r="J5" s="5"/>
      <c r="K5" s="5"/>
      <c r="L5" s="5"/>
      <c r="M5" s="63" t="s">
        <v>39</v>
      </c>
      <c r="N5" s="221">
        <f>N4/(N9-L9)</f>
        <v>0.40620192023179802</v>
      </c>
      <c r="O5" s="5"/>
      <c r="P5" s="5"/>
      <c r="Q5" s="5"/>
    </row>
    <row r="6" spans="1:17" x14ac:dyDescent="0.25">
      <c r="A6" s="5"/>
      <c r="B6" s="5"/>
      <c r="C6" s="63" t="s">
        <v>13</v>
      </c>
      <c r="D6" s="22">
        <f>((B9*B10)+(C9*C10)+(D9*D10))/100</f>
        <v>120</v>
      </c>
      <c r="E6" s="5"/>
      <c r="F6" s="5"/>
      <c r="G6" s="5"/>
      <c r="H6" s="63" t="s">
        <v>13</v>
      </c>
      <c r="I6" s="22">
        <f>((G9*G10)+(H9*H10)+(I9*I10))/100</f>
        <v>120</v>
      </c>
      <c r="J6" s="5"/>
      <c r="K6" s="5"/>
      <c r="L6" s="5"/>
      <c r="M6" s="63" t="s">
        <v>13</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3" t="s">
        <v>12</v>
      </c>
      <c r="B9" s="331">
        <v>60</v>
      </c>
      <c r="C9" s="331">
        <v>120</v>
      </c>
      <c r="D9" s="331">
        <v>180</v>
      </c>
      <c r="E9" s="5"/>
      <c r="F9" s="63" t="s">
        <v>12</v>
      </c>
      <c r="G9" s="331">
        <v>60</v>
      </c>
      <c r="H9" s="331">
        <v>120</v>
      </c>
      <c r="I9" s="331">
        <v>180</v>
      </c>
      <c r="J9" s="5"/>
      <c r="K9" s="63" t="s">
        <v>12</v>
      </c>
      <c r="L9" s="331">
        <v>60</v>
      </c>
      <c r="M9" s="331">
        <v>120</v>
      </c>
      <c r="N9" s="331">
        <v>180</v>
      </c>
      <c r="O9" s="5"/>
      <c r="P9" s="5"/>
      <c r="Q9" s="5"/>
    </row>
    <row r="10" spans="1:17" x14ac:dyDescent="0.25">
      <c r="A10" s="63" t="s">
        <v>11</v>
      </c>
      <c r="B10" s="329">
        <v>9</v>
      </c>
      <c r="C10" s="329">
        <v>82</v>
      </c>
      <c r="D10" s="329">
        <v>9</v>
      </c>
      <c r="E10" s="5"/>
      <c r="F10" s="63" t="s">
        <v>11</v>
      </c>
      <c r="G10" s="329">
        <v>8</v>
      </c>
      <c r="H10" s="329">
        <v>84</v>
      </c>
      <c r="I10" s="329">
        <v>8</v>
      </c>
      <c r="J10" s="5"/>
      <c r="K10" s="63" t="s">
        <v>11</v>
      </c>
      <c r="L10" s="329">
        <v>33</v>
      </c>
      <c r="M10" s="329">
        <v>34</v>
      </c>
      <c r="N10" s="329">
        <v>33</v>
      </c>
      <c r="O10" s="5"/>
      <c r="P10" s="5"/>
      <c r="Q10" s="5"/>
    </row>
    <row r="11" spans="1:17" x14ac:dyDescent="0.25">
      <c r="A11" s="62"/>
      <c r="B11" s="387" t="str">
        <f>IF(B10+C10+D10=100,"","Distribution not equal to 100")</f>
        <v/>
      </c>
      <c r="C11" s="387"/>
      <c r="D11" s="387"/>
      <c r="E11" s="5"/>
      <c r="F11" s="62"/>
      <c r="G11" s="387" t="str">
        <f>IF(G10+H10+I10=100,"","Distribution not equal to 100")</f>
        <v/>
      </c>
      <c r="H11" s="387"/>
      <c r="I11" s="387"/>
      <c r="J11" s="5"/>
      <c r="K11" s="62"/>
      <c r="L11" s="387" t="str">
        <f>IF(L10+M10+N10=100,"","Distribution not equal to 100")</f>
        <v/>
      </c>
      <c r="M11" s="387"/>
      <c r="N11" s="387"/>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f t="shared" si="0"/>
        <v>60</v>
      </c>
      <c r="C14" s="20">
        <f t="shared" si="1"/>
        <v>120</v>
      </c>
      <c r="D14" s="20">
        <f t="shared" si="2"/>
        <v>180</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f t="shared" si="0"/>
        <v>60</v>
      </c>
      <c r="C15" s="20">
        <f t="shared" si="1"/>
        <v>120</v>
      </c>
      <c r="D15" s="20">
        <f t="shared" si="2"/>
        <v>180</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f t="shared" si="0"/>
        <v>60</v>
      </c>
      <c r="C16" s="20">
        <f t="shared" si="1"/>
        <v>120</v>
      </c>
      <c r="D16" s="20">
        <f t="shared" si="2"/>
        <v>180</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f t="shared" si="0"/>
        <v>60</v>
      </c>
      <c r="C17" s="20">
        <f t="shared" si="1"/>
        <v>120</v>
      </c>
      <c r="D17" s="20">
        <f t="shared" si="2"/>
        <v>180</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f t="shared" si="0"/>
        <v>60</v>
      </c>
      <c r="C18" s="20">
        <f t="shared" si="1"/>
        <v>120</v>
      </c>
      <c r="D18" s="20">
        <f t="shared" si="2"/>
        <v>180</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f t="shared" si="0"/>
        <v>60</v>
      </c>
      <c r="C19" s="20">
        <f t="shared" si="1"/>
        <v>120</v>
      </c>
      <c r="D19" s="20">
        <f t="shared" si="2"/>
        <v>180</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f t="shared" si="0"/>
        <v>60</v>
      </c>
      <c r="C20" s="20">
        <f t="shared" si="1"/>
        <v>120</v>
      </c>
      <c r="D20" s="20">
        <f t="shared" si="2"/>
        <v>180</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f t="shared" si="0"/>
        <v>60</v>
      </c>
      <c r="C21" s="20">
        <f t="shared" si="1"/>
        <v>120</v>
      </c>
      <c r="D21" s="20">
        <f t="shared" si="2"/>
        <v>180</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t="str">
        <f t="shared" si="22"/>
        <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t="str">
        <f t="shared" si="22"/>
        <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t="str">
        <f t="shared" si="22"/>
        <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t="str">
        <f t="shared" si="22"/>
        <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t="str">
        <f t="shared" si="22"/>
        <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t="str">
        <f t="shared" si="22"/>
        <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t="str">
        <f t="shared" si="22"/>
        <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t="str">
        <f t="shared" si="22"/>
        <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t="str">
        <f t="shared" si="22"/>
        <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t="str">
        <f t="shared" si="22"/>
        <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t="str">
        <f t="shared" si="22"/>
        <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t="str">
        <f t="shared" si="22"/>
        <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t="str">
        <f t="shared" si="22"/>
        <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t="str">
        <f t="shared" si="22"/>
        <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t="str">
        <f t="shared" si="22"/>
        <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t="str">
        <f t="shared" si="22"/>
        <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4j – © 2015-2019, William W. Davis, MSPM, PMP</v>
      </c>
      <c r="B114" s="5"/>
      <c r="C114" s="5"/>
      <c r="D114" s="2"/>
      <c r="E114" s="2"/>
      <c r="F114" s="5"/>
      <c r="G114" s="5"/>
      <c r="H114" s="5"/>
      <c r="I114" s="5"/>
      <c r="J114" s="2"/>
      <c r="K114" s="5"/>
      <c r="L114" s="5"/>
      <c r="M114" s="5"/>
      <c r="N114" s="5"/>
      <c r="O114" s="5"/>
      <c r="P114" s="5"/>
      <c r="Q114" s="5"/>
      <c r="R114" s="5"/>
    </row>
    <row r="115" spans="1:18" x14ac:dyDescent="0.25">
      <c r="A115" s="388" t="s">
        <v>50</v>
      </c>
      <c r="B115" s="388"/>
      <c r="C115" s="388"/>
      <c r="D115" s="388"/>
      <c r="E115" s="388"/>
      <c r="F115" s="388"/>
      <c r="G115" s="388"/>
      <c r="H115" s="5"/>
      <c r="I115" s="5"/>
      <c r="J115" s="2"/>
      <c r="K115" s="5"/>
      <c r="L115" s="5"/>
      <c r="M115" s="5"/>
      <c r="N115" s="5"/>
      <c r="O115" s="5"/>
      <c r="P115" s="5"/>
      <c r="Q115" s="5"/>
      <c r="R115" s="5"/>
    </row>
    <row r="116" spans="1:18" x14ac:dyDescent="0.25">
      <c r="A116" s="388" t="s">
        <v>146</v>
      </c>
      <c r="B116" s="388"/>
      <c r="C116" s="388"/>
      <c r="D116" s="388"/>
      <c r="E116" s="388"/>
      <c r="F116" s="388"/>
      <c r="G116" s="388"/>
      <c r="H116" s="5"/>
      <c r="I116" s="5"/>
      <c r="J116" s="2"/>
      <c r="K116" s="5"/>
      <c r="L116" s="5"/>
      <c r="M116" s="5"/>
      <c r="N116" s="5"/>
      <c r="O116" s="5"/>
      <c r="P116" s="5"/>
      <c r="Q116" s="5"/>
      <c r="R116" s="5"/>
    </row>
    <row r="117" spans="1:18" x14ac:dyDescent="0.25">
      <c r="A117" s="388" t="s">
        <v>95</v>
      </c>
      <c r="B117" s="388"/>
      <c r="C117" s="388"/>
      <c r="D117" s="388"/>
      <c r="E117" s="388"/>
      <c r="F117" s="388"/>
      <c r="G117" s="388"/>
      <c r="H117" s="5"/>
      <c r="I117" s="5"/>
      <c r="J117" s="2"/>
      <c r="K117" s="5"/>
      <c r="L117" s="5"/>
      <c r="M117" s="5"/>
      <c r="N117" s="5"/>
      <c r="O117" s="5"/>
      <c r="P117" s="5"/>
      <c r="Q117" s="5"/>
      <c r="R117" s="5"/>
    </row>
    <row r="118" spans="1:18" x14ac:dyDescent="0.25">
      <c r="A118" s="388" t="s">
        <v>228</v>
      </c>
      <c r="B118" s="388"/>
      <c r="C118" s="388"/>
      <c r="D118" s="388"/>
      <c r="E118" s="388"/>
      <c r="F118" s="388"/>
      <c r="G118" s="388"/>
      <c r="H118" s="5"/>
      <c r="I118" s="5"/>
      <c r="J118" s="2"/>
      <c r="K118" s="5"/>
      <c r="L118" s="5"/>
      <c r="M118" s="5"/>
      <c r="N118" s="5"/>
      <c r="O118" s="5"/>
      <c r="P118" s="5"/>
      <c r="Q118" s="5"/>
      <c r="R118" s="5"/>
    </row>
    <row r="119" spans="1:18" x14ac:dyDescent="0.25">
      <c r="A119" s="388" t="s">
        <v>96</v>
      </c>
      <c r="B119" s="388"/>
      <c r="C119" s="388"/>
      <c r="D119" s="388"/>
      <c r="E119" s="388"/>
      <c r="F119" s="388"/>
      <c r="G119" s="388"/>
      <c r="H119" s="5"/>
      <c r="I119" s="5"/>
      <c r="J119" s="2"/>
      <c r="K119" s="5"/>
      <c r="L119" s="5"/>
      <c r="M119" s="5"/>
      <c r="N119" s="5"/>
      <c r="O119" s="5"/>
      <c r="P119" s="5"/>
      <c r="Q119" s="5"/>
      <c r="R119" s="5"/>
    </row>
    <row r="120" spans="1:18" x14ac:dyDescent="0.25">
      <c r="A120" s="156" t="s">
        <v>223</v>
      </c>
      <c r="B120" s="5"/>
      <c r="C120" s="5"/>
      <c r="D120" s="2"/>
      <c r="E120" s="2"/>
      <c r="F120" s="5"/>
      <c r="G120" s="5"/>
      <c r="H120" s="5"/>
      <c r="I120" s="5"/>
      <c r="J120" s="2"/>
      <c r="K120" s="5"/>
      <c r="L120" s="5"/>
      <c r="M120" s="5"/>
      <c r="N120" s="5"/>
      <c r="O120" s="5"/>
      <c r="P120" s="5"/>
      <c r="Q120" s="5"/>
      <c r="R120" s="5"/>
    </row>
    <row r="121" spans="1:18" x14ac:dyDescent="0.25">
      <c r="A121" s="156" t="s">
        <v>93</v>
      </c>
      <c r="B121" s="5"/>
      <c r="C121" s="5"/>
      <c r="D121" s="2"/>
      <c r="E121" s="2"/>
      <c r="F121" s="5"/>
      <c r="G121" s="5"/>
      <c r="H121" s="5"/>
      <c r="I121" s="5"/>
      <c r="J121" s="2"/>
      <c r="K121" s="5"/>
      <c r="L121" s="5"/>
      <c r="M121" s="5"/>
      <c r="N121" s="5"/>
      <c r="O121" s="5"/>
      <c r="P121" s="5"/>
      <c r="Q121" s="5"/>
      <c r="R121" s="5"/>
    </row>
    <row r="122" spans="1:18" x14ac:dyDescent="0.25">
      <c r="A122" s="156" t="s">
        <v>222</v>
      </c>
      <c r="B122" s="5"/>
      <c r="C122" s="5"/>
      <c r="D122" s="2"/>
      <c r="E122" s="2"/>
      <c r="F122" s="5"/>
      <c r="G122" s="5"/>
      <c r="H122" s="5"/>
      <c r="I122" s="5"/>
      <c r="J122" s="2"/>
      <c r="K122" s="5"/>
      <c r="L122" s="5"/>
      <c r="M122" s="5"/>
      <c r="N122" s="5"/>
      <c r="O122" s="5"/>
      <c r="P122" s="5"/>
      <c r="Q122" s="5"/>
      <c r="R122" s="5"/>
    </row>
    <row r="123" spans="1:18" x14ac:dyDescent="0.25">
      <c r="A123" s="156" t="s">
        <v>224</v>
      </c>
      <c r="B123" s="5"/>
      <c r="C123" s="5"/>
      <c r="D123" s="2"/>
      <c r="E123" s="2"/>
      <c r="F123" s="5"/>
      <c r="G123" s="5"/>
      <c r="H123" s="5"/>
      <c r="I123" s="5"/>
      <c r="J123" s="2"/>
      <c r="K123" s="5"/>
      <c r="L123" s="5"/>
      <c r="M123" s="5"/>
      <c r="N123" s="5"/>
      <c r="O123" s="5"/>
      <c r="P123" s="5"/>
      <c r="Q123" s="5"/>
      <c r="R123" s="5"/>
    </row>
    <row r="124" spans="1:18" x14ac:dyDescent="0.25">
      <c r="A124" s="156" t="s">
        <v>807</v>
      </c>
      <c r="B124" s="5"/>
      <c r="C124" s="5"/>
      <c r="D124" s="2"/>
      <c r="E124" s="2"/>
      <c r="F124" s="5"/>
      <c r="G124" s="5"/>
      <c r="H124" s="5"/>
      <c r="I124" s="5"/>
      <c r="J124" s="2"/>
      <c r="K124" s="5"/>
      <c r="L124" s="5"/>
      <c r="M124" s="5"/>
      <c r="N124" s="5"/>
      <c r="O124" s="5"/>
      <c r="P124" s="5"/>
      <c r="Q124" s="5"/>
    </row>
    <row r="125" spans="1:18" x14ac:dyDescent="0.25">
      <c r="A125" s="156" t="s">
        <v>808</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809</v>
      </c>
    </row>
    <row r="128" spans="1:18" x14ac:dyDescent="0.25">
      <c r="A128" s="156" t="s">
        <v>92</v>
      </c>
    </row>
    <row r="129" spans="1:7" x14ac:dyDescent="0.25">
      <c r="A129" s="385" t="s">
        <v>814</v>
      </c>
      <c r="B129" s="385"/>
      <c r="C129" s="385"/>
      <c r="D129" s="385"/>
      <c r="E129" s="385"/>
      <c r="F129" s="385"/>
      <c r="G129" s="385"/>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818</v>
      </c>
    </row>
    <row r="3" spans="1:5" x14ac:dyDescent="0.25">
      <c r="E3" s="218" t="s">
        <v>209</v>
      </c>
    </row>
    <row r="4" spans="1:5" ht="15.75" x14ac:dyDescent="0.25">
      <c r="E4" s="218" t="s">
        <v>813</v>
      </c>
    </row>
    <row r="5" spans="1:5" x14ac:dyDescent="0.25">
      <c r="E5" s="218"/>
    </row>
    <row r="6" spans="1:5" x14ac:dyDescent="0.25">
      <c r="E6" s="218" t="s">
        <v>220</v>
      </c>
    </row>
    <row r="7" spans="1:5" x14ac:dyDescent="0.25">
      <c r="E7" s="218" t="s">
        <v>210</v>
      </c>
    </row>
    <row r="8" spans="1:5" x14ac:dyDescent="0.25">
      <c r="E8" s="218" t="s">
        <v>211</v>
      </c>
    </row>
    <row r="9" spans="1:5" x14ac:dyDescent="0.25">
      <c r="E9" s="218" t="s">
        <v>212</v>
      </c>
    </row>
    <row r="10" spans="1:5" x14ac:dyDescent="0.25">
      <c r="E10" s="218"/>
    </row>
    <row r="11" spans="1:5" x14ac:dyDescent="0.25">
      <c r="E11" s="218" t="s">
        <v>213</v>
      </c>
    </row>
    <row r="12" spans="1:5" x14ac:dyDescent="0.25">
      <c r="E12" s="218" t="s">
        <v>219</v>
      </c>
    </row>
    <row r="13" spans="1:5" x14ac:dyDescent="0.25">
      <c r="E13" s="218" t="s">
        <v>216</v>
      </c>
    </row>
    <row r="14" spans="1:5" x14ac:dyDescent="0.25">
      <c r="E14" s="218" t="s">
        <v>217</v>
      </c>
    </row>
    <row r="15" spans="1:5" x14ac:dyDescent="0.25">
      <c r="E15" s="219" t="s">
        <v>218</v>
      </c>
    </row>
    <row r="16" spans="1:5" x14ac:dyDescent="0.25">
      <c r="E16" s="218"/>
    </row>
    <row r="17" spans="1:7" x14ac:dyDescent="0.25">
      <c r="E17" s="342" t="s">
        <v>214</v>
      </c>
      <c r="F17" s="342"/>
      <c r="G17" s="342"/>
    </row>
    <row r="18" spans="1:7" x14ac:dyDescent="0.25">
      <c r="E18" s="218" t="s">
        <v>215</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819</v>
      </c>
    </row>
    <row r="31" spans="1:7" x14ac:dyDescent="0.25">
      <c r="A31" s="293" t="s">
        <v>820</v>
      </c>
    </row>
    <row r="32" spans="1:7" x14ac:dyDescent="0.25">
      <c r="A32" s="293" t="s">
        <v>821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1"/>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841</v>
      </c>
    </row>
    <row r="2" spans="1:3" x14ac:dyDescent="0.25">
      <c r="A2" s="27" t="s">
        <v>16</v>
      </c>
      <c r="B2" s="28" t="s">
        <v>17</v>
      </c>
      <c r="C2" s="29" t="s">
        <v>18</v>
      </c>
    </row>
    <row r="3" spans="1:3" x14ac:dyDescent="0.25">
      <c r="A3" s="294">
        <v>43808</v>
      </c>
      <c r="B3" s="295" t="s">
        <v>867</v>
      </c>
      <c r="C3" s="296"/>
    </row>
    <row r="4" spans="1:3" x14ac:dyDescent="0.25">
      <c r="A4" s="294">
        <v>43807</v>
      </c>
      <c r="B4" s="295" t="s">
        <v>864</v>
      </c>
      <c r="C4" s="296" t="s">
        <v>865</v>
      </c>
    </row>
    <row r="5" spans="1:3" x14ac:dyDescent="0.25">
      <c r="A5" s="294">
        <v>43807</v>
      </c>
      <c r="B5" s="295" t="s">
        <v>859</v>
      </c>
      <c r="C5" s="296" t="s">
        <v>863</v>
      </c>
    </row>
    <row r="6" spans="1:3" x14ac:dyDescent="0.25">
      <c r="A6" s="294">
        <v>43807</v>
      </c>
      <c r="B6" s="295" t="s">
        <v>858</v>
      </c>
      <c r="C6" s="296" t="s">
        <v>857</v>
      </c>
    </row>
    <row r="7" spans="1:3" x14ac:dyDescent="0.25">
      <c r="A7" s="294">
        <v>43806</v>
      </c>
      <c r="B7" s="295" t="s">
        <v>850</v>
      </c>
      <c r="C7" s="296" t="s">
        <v>851</v>
      </c>
    </row>
    <row r="8" spans="1:3" x14ac:dyDescent="0.25">
      <c r="A8" s="294">
        <v>43806</v>
      </c>
      <c r="B8" s="295" t="s">
        <v>847</v>
      </c>
      <c r="C8" s="296" t="s">
        <v>849</v>
      </c>
    </row>
    <row r="9" spans="1:3" x14ac:dyDescent="0.25">
      <c r="A9" s="294">
        <v>43806</v>
      </c>
      <c r="B9" s="295" t="s">
        <v>833</v>
      </c>
      <c r="C9" s="296" t="s">
        <v>842</v>
      </c>
    </row>
    <row r="10" spans="1:3" x14ac:dyDescent="0.25">
      <c r="A10" s="294">
        <v>43806</v>
      </c>
      <c r="B10" s="295" t="s">
        <v>830</v>
      </c>
      <c r="C10" s="296" t="s">
        <v>831</v>
      </c>
    </row>
    <row r="11" spans="1:3" x14ac:dyDescent="0.25">
      <c r="A11" s="294">
        <v>43806</v>
      </c>
      <c r="B11" s="295" t="s">
        <v>822</v>
      </c>
      <c r="C11" s="296" t="s">
        <v>832</v>
      </c>
    </row>
    <row r="12" spans="1:3" x14ac:dyDescent="0.25">
      <c r="A12" s="213">
        <v>43658</v>
      </c>
      <c r="B12" s="214" t="s">
        <v>816</v>
      </c>
      <c r="C12" s="215" t="s">
        <v>817</v>
      </c>
    </row>
    <row r="13" spans="1:3" x14ac:dyDescent="0.25">
      <c r="A13" s="213">
        <v>43655</v>
      </c>
      <c r="B13" s="214" t="s">
        <v>812</v>
      </c>
      <c r="C13" s="215" t="s">
        <v>815</v>
      </c>
    </row>
    <row r="14" spans="1:3" x14ac:dyDescent="0.25">
      <c r="A14" s="213">
        <v>43646</v>
      </c>
      <c r="B14" s="214" t="s">
        <v>292</v>
      </c>
      <c r="C14" s="215" t="s">
        <v>293</v>
      </c>
    </row>
    <row r="15" spans="1:3" x14ac:dyDescent="0.25">
      <c r="A15" s="213">
        <v>43534</v>
      </c>
      <c r="B15" s="214" t="s">
        <v>290</v>
      </c>
      <c r="C15" s="215" t="s">
        <v>291</v>
      </c>
    </row>
    <row r="16" spans="1:3" x14ac:dyDescent="0.25">
      <c r="A16" s="87">
        <v>43421</v>
      </c>
      <c r="B16" s="88" t="s">
        <v>233</v>
      </c>
      <c r="C16" s="89" t="s">
        <v>234</v>
      </c>
    </row>
    <row r="17" spans="1:3" x14ac:dyDescent="0.25">
      <c r="A17" s="87">
        <v>43365</v>
      </c>
      <c r="B17" s="88" t="s">
        <v>154</v>
      </c>
      <c r="C17" s="89" t="s">
        <v>182</v>
      </c>
    </row>
    <row r="18" spans="1:3" x14ac:dyDescent="0.25">
      <c r="A18" s="87">
        <v>42795</v>
      </c>
      <c r="B18" s="88" t="s">
        <v>110</v>
      </c>
      <c r="C18" s="89" t="s">
        <v>115</v>
      </c>
    </row>
    <row r="19" spans="1:3" x14ac:dyDescent="0.25">
      <c r="A19" s="87">
        <v>42769</v>
      </c>
      <c r="B19" s="88" t="s">
        <v>102</v>
      </c>
      <c r="C19" s="89" t="s">
        <v>103</v>
      </c>
    </row>
    <row r="20" spans="1:3" x14ac:dyDescent="0.25">
      <c r="A20" s="87">
        <v>42747</v>
      </c>
      <c r="B20" s="88" t="s">
        <v>100</v>
      </c>
      <c r="C20" s="89" t="s">
        <v>101</v>
      </c>
    </row>
    <row r="21" spans="1:3" x14ac:dyDescent="0.25">
      <c r="A21" s="87">
        <v>42738</v>
      </c>
      <c r="B21" s="88" t="s">
        <v>99</v>
      </c>
      <c r="C21" s="89" t="s">
        <v>153</v>
      </c>
    </row>
    <row r="22" spans="1:3" x14ac:dyDescent="0.25">
      <c r="A22" s="87">
        <v>42736</v>
      </c>
      <c r="B22" s="88" t="s">
        <v>61</v>
      </c>
      <c r="C22" s="89" t="s">
        <v>78</v>
      </c>
    </row>
    <row r="23" spans="1:3" x14ac:dyDescent="0.25">
      <c r="A23" s="84">
        <v>42649</v>
      </c>
      <c r="B23" s="85" t="s">
        <v>59</v>
      </c>
      <c r="C23" s="86" t="s">
        <v>60</v>
      </c>
    </row>
    <row r="24" spans="1:3" x14ac:dyDescent="0.25">
      <c r="A24" s="84">
        <v>42646</v>
      </c>
      <c r="B24" s="85" t="s">
        <v>54</v>
      </c>
      <c r="C24" s="86" t="s">
        <v>58</v>
      </c>
    </row>
    <row r="25" spans="1:3" x14ac:dyDescent="0.25">
      <c r="A25" s="84">
        <v>42634</v>
      </c>
      <c r="B25" s="85" t="s">
        <v>49</v>
      </c>
      <c r="C25" s="86" t="s">
        <v>51</v>
      </c>
    </row>
    <row r="26" spans="1:3" x14ac:dyDescent="0.25">
      <c r="A26" s="84">
        <v>42623</v>
      </c>
      <c r="B26" s="85" t="s">
        <v>32</v>
      </c>
      <c r="C26" s="86" t="s">
        <v>36</v>
      </c>
    </row>
    <row r="27" spans="1:3" x14ac:dyDescent="0.25">
      <c r="A27" s="84">
        <v>42560</v>
      </c>
      <c r="B27" s="85" t="s">
        <v>28</v>
      </c>
      <c r="C27" s="86" t="s">
        <v>29</v>
      </c>
    </row>
    <row r="28" spans="1:3" x14ac:dyDescent="0.25">
      <c r="A28" s="84">
        <v>42554</v>
      </c>
      <c r="B28" s="85" t="s">
        <v>26</v>
      </c>
      <c r="C28" s="86" t="s">
        <v>27</v>
      </c>
    </row>
    <row r="29" spans="1:3" x14ac:dyDescent="0.25">
      <c r="A29" s="84">
        <v>42286</v>
      </c>
      <c r="B29" s="85" t="s">
        <v>23</v>
      </c>
      <c r="C29" s="86" t="s">
        <v>24</v>
      </c>
    </row>
    <row r="30" spans="1:3" x14ac:dyDescent="0.25">
      <c r="A30" s="84">
        <v>42264</v>
      </c>
      <c r="B30" s="85" t="s">
        <v>21</v>
      </c>
      <c r="C30" s="86" t="s">
        <v>22</v>
      </c>
    </row>
    <row r="31" spans="1:3" x14ac:dyDescent="0.25">
      <c r="A31" s="84">
        <v>42216</v>
      </c>
      <c r="B31" s="85" t="s">
        <v>19</v>
      </c>
      <c r="C31" s="86" t="s">
        <v>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9"/>
  </cols>
  <sheetData>
    <row r="1" spans="1:1" x14ac:dyDescent="0.25">
      <c r="A1" s="277" t="s">
        <v>806</v>
      </c>
    </row>
    <row r="2" spans="1:1" x14ac:dyDescent="0.25">
      <c r="A2" s="277" t="s">
        <v>294</v>
      </c>
    </row>
    <row r="3" spans="1:1" x14ac:dyDescent="0.25">
      <c r="A3" s="277"/>
    </row>
    <row r="4" spans="1:1" x14ac:dyDescent="0.25">
      <c r="A4" s="277" t="s">
        <v>295</v>
      </c>
    </row>
    <row r="5" spans="1:1" x14ac:dyDescent="0.25">
      <c r="A5" s="277" t="s">
        <v>296</v>
      </c>
    </row>
    <row r="6" spans="1:1" x14ac:dyDescent="0.25">
      <c r="A6" s="277" t="s">
        <v>297</v>
      </c>
    </row>
    <row r="7" spans="1:1" x14ac:dyDescent="0.25">
      <c r="A7" s="277"/>
    </row>
    <row r="8" spans="1:1" x14ac:dyDescent="0.25">
      <c r="A8" s="277" t="s">
        <v>298</v>
      </c>
    </row>
    <row r="9" spans="1:1" x14ac:dyDescent="0.25">
      <c r="A9" s="277"/>
    </row>
    <row r="10" spans="1:1" x14ac:dyDescent="0.25">
      <c r="A10" s="277" t="s">
        <v>299</v>
      </c>
    </row>
    <row r="11" spans="1:1" x14ac:dyDescent="0.25">
      <c r="A11" s="277" t="s">
        <v>300</v>
      </c>
    </row>
    <row r="12" spans="1:1" x14ac:dyDescent="0.25">
      <c r="A12" s="277"/>
    </row>
    <row r="13" spans="1:1" x14ac:dyDescent="0.25">
      <c r="A13" s="277" t="s">
        <v>301</v>
      </c>
    </row>
    <row r="14" spans="1:1" x14ac:dyDescent="0.25">
      <c r="A14" s="277" t="s">
        <v>302</v>
      </c>
    </row>
    <row r="15" spans="1:1" x14ac:dyDescent="0.25">
      <c r="A15" s="277" t="s">
        <v>303</v>
      </c>
    </row>
    <row r="16" spans="1:1" x14ac:dyDescent="0.25">
      <c r="A16" s="277" t="s">
        <v>304</v>
      </c>
    </row>
    <row r="17" spans="1:1" x14ac:dyDescent="0.25">
      <c r="A17" s="277" t="s">
        <v>305</v>
      </c>
    </row>
    <row r="18" spans="1:1" x14ac:dyDescent="0.25">
      <c r="A18" s="277" t="s">
        <v>306</v>
      </c>
    </row>
    <row r="19" spans="1:1" x14ac:dyDescent="0.25">
      <c r="A19" s="277" t="s">
        <v>307</v>
      </c>
    </row>
    <row r="20" spans="1:1" x14ac:dyDescent="0.25">
      <c r="A20" s="277" t="s">
        <v>308</v>
      </c>
    </row>
    <row r="21" spans="1:1" x14ac:dyDescent="0.25">
      <c r="A21" s="277"/>
    </row>
    <row r="22" spans="1:1" x14ac:dyDescent="0.25">
      <c r="A22" s="277" t="s">
        <v>309</v>
      </c>
    </row>
    <row r="23" spans="1:1" x14ac:dyDescent="0.25">
      <c r="A23" s="277" t="s">
        <v>310</v>
      </c>
    </row>
    <row r="24" spans="1:1" x14ac:dyDescent="0.25">
      <c r="A24" s="277" t="s">
        <v>311</v>
      </c>
    </row>
    <row r="25" spans="1:1" x14ac:dyDescent="0.25">
      <c r="A25" s="277" t="s">
        <v>312</v>
      </c>
    </row>
    <row r="26" spans="1:1" x14ac:dyDescent="0.25">
      <c r="A26" s="277" t="s">
        <v>313</v>
      </c>
    </row>
    <row r="27" spans="1:1" x14ac:dyDescent="0.25">
      <c r="A27" s="277" t="s">
        <v>314</v>
      </c>
    </row>
    <row r="28" spans="1:1" x14ac:dyDescent="0.25">
      <c r="A28" s="277"/>
    </row>
    <row r="29" spans="1:1" x14ac:dyDescent="0.25">
      <c r="A29" s="277" t="s">
        <v>315</v>
      </c>
    </row>
    <row r="30" spans="1:1" x14ac:dyDescent="0.25">
      <c r="A30" s="277" t="s">
        <v>316</v>
      </c>
    </row>
    <row r="31" spans="1:1" x14ac:dyDescent="0.25">
      <c r="A31" s="277" t="s">
        <v>317</v>
      </c>
    </row>
    <row r="32" spans="1:1" x14ac:dyDescent="0.25">
      <c r="A32" s="277" t="s">
        <v>318</v>
      </c>
    </row>
    <row r="33" spans="1:1" x14ac:dyDescent="0.25">
      <c r="A33" s="277"/>
    </row>
    <row r="34" spans="1:1" x14ac:dyDescent="0.25">
      <c r="A34" s="277" t="s">
        <v>319</v>
      </c>
    </row>
    <row r="35" spans="1:1" x14ac:dyDescent="0.25">
      <c r="A35" s="277" t="s">
        <v>320</v>
      </c>
    </row>
    <row r="36" spans="1:1" x14ac:dyDescent="0.25">
      <c r="A36" s="277" t="s">
        <v>321</v>
      </c>
    </row>
    <row r="37" spans="1:1" x14ac:dyDescent="0.25">
      <c r="A37" s="277" t="s">
        <v>322</v>
      </c>
    </row>
    <row r="38" spans="1:1" x14ac:dyDescent="0.25">
      <c r="A38" s="277" t="s">
        <v>323</v>
      </c>
    </row>
    <row r="39" spans="1:1" x14ac:dyDescent="0.25">
      <c r="A39" s="277"/>
    </row>
    <row r="40" spans="1:1" x14ac:dyDescent="0.25">
      <c r="A40" s="277" t="s">
        <v>324</v>
      </c>
    </row>
    <row r="41" spans="1:1" x14ac:dyDescent="0.25">
      <c r="A41" s="277" t="s">
        <v>325</v>
      </c>
    </row>
    <row r="42" spans="1:1" x14ac:dyDescent="0.25">
      <c r="A42" s="277" t="s">
        <v>326</v>
      </c>
    </row>
    <row r="43" spans="1:1" x14ac:dyDescent="0.25">
      <c r="A43" s="277"/>
    </row>
    <row r="44" spans="1:1" x14ac:dyDescent="0.25">
      <c r="A44" s="277" t="s">
        <v>327</v>
      </c>
    </row>
    <row r="45" spans="1:1" x14ac:dyDescent="0.25">
      <c r="A45" s="277" t="s">
        <v>328</v>
      </c>
    </row>
    <row r="46" spans="1:1" x14ac:dyDescent="0.25">
      <c r="A46" s="277" t="s">
        <v>329</v>
      </c>
    </row>
    <row r="47" spans="1:1" x14ac:dyDescent="0.25">
      <c r="A47" s="277" t="s">
        <v>330</v>
      </c>
    </row>
    <row r="48" spans="1:1" x14ac:dyDescent="0.25">
      <c r="A48" s="277" t="s">
        <v>331</v>
      </c>
    </row>
    <row r="49" spans="1:1" x14ac:dyDescent="0.25">
      <c r="A49" s="277"/>
    </row>
    <row r="50" spans="1:1" x14ac:dyDescent="0.25">
      <c r="A50" s="277" t="s">
        <v>332</v>
      </c>
    </row>
    <row r="51" spans="1:1" x14ac:dyDescent="0.25">
      <c r="A51" s="277" t="s">
        <v>333</v>
      </c>
    </row>
    <row r="52" spans="1:1" x14ac:dyDescent="0.25">
      <c r="A52" s="277" t="s">
        <v>334</v>
      </c>
    </row>
    <row r="53" spans="1:1" x14ac:dyDescent="0.25">
      <c r="A53" s="277" t="s">
        <v>335</v>
      </c>
    </row>
    <row r="54" spans="1:1" x14ac:dyDescent="0.25">
      <c r="A54" s="277" t="s">
        <v>336</v>
      </c>
    </row>
    <row r="55" spans="1:1" x14ac:dyDescent="0.25">
      <c r="A55" s="277" t="s">
        <v>337</v>
      </c>
    </row>
    <row r="56" spans="1:1" x14ac:dyDescent="0.25">
      <c r="A56" s="277" t="s">
        <v>338</v>
      </c>
    </row>
    <row r="57" spans="1:1" x14ac:dyDescent="0.25">
      <c r="A57" s="277" t="s">
        <v>339</v>
      </c>
    </row>
    <row r="58" spans="1:1" x14ac:dyDescent="0.25">
      <c r="A58" s="277" t="s">
        <v>340</v>
      </c>
    </row>
    <row r="59" spans="1:1" x14ac:dyDescent="0.25">
      <c r="A59" s="277" t="s">
        <v>341</v>
      </c>
    </row>
    <row r="60" spans="1:1" x14ac:dyDescent="0.25">
      <c r="A60" s="277"/>
    </row>
    <row r="61" spans="1:1" x14ac:dyDescent="0.25">
      <c r="A61" s="277" t="s">
        <v>342</v>
      </c>
    </row>
    <row r="62" spans="1:1" x14ac:dyDescent="0.25">
      <c r="A62" s="277" t="s">
        <v>343</v>
      </c>
    </row>
    <row r="63" spans="1:1" x14ac:dyDescent="0.25">
      <c r="A63" s="277" t="s">
        <v>344</v>
      </c>
    </row>
    <row r="64" spans="1:1" x14ac:dyDescent="0.25">
      <c r="A64" s="277" t="s">
        <v>345</v>
      </c>
    </row>
    <row r="65" spans="1:1" x14ac:dyDescent="0.25">
      <c r="A65" s="277" t="s">
        <v>346</v>
      </c>
    </row>
    <row r="66" spans="1:1" x14ac:dyDescent="0.25">
      <c r="A66" s="277" t="s">
        <v>347</v>
      </c>
    </row>
    <row r="67" spans="1:1" x14ac:dyDescent="0.25">
      <c r="A67" s="277"/>
    </row>
    <row r="68" spans="1:1" x14ac:dyDescent="0.25">
      <c r="A68" s="277" t="s">
        <v>348</v>
      </c>
    </row>
    <row r="69" spans="1:1" x14ac:dyDescent="0.25">
      <c r="A69" s="277" t="s">
        <v>349</v>
      </c>
    </row>
    <row r="70" spans="1:1" x14ac:dyDescent="0.25">
      <c r="A70" s="277"/>
    </row>
    <row r="71" spans="1:1" x14ac:dyDescent="0.25">
      <c r="A71" s="277" t="s">
        <v>350</v>
      </c>
    </row>
    <row r="72" spans="1:1" x14ac:dyDescent="0.25">
      <c r="A72" s="277"/>
    </row>
    <row r="73" spans="1:1" x14ac:dyDescent="0.25">
      <c r="A73" s="277" t="s">
        <v>351</v>
      </c>
    </row>
    <row r="74" spans="1:1" x14ac:dyDescent="0.25">
      <c r="A74" s="277"/>
    </row>
    <row r="75" spans="1:1" x14ac:dyDescent="0.25">
      <c r="A75" s="277" t="s">
        <v>352</v>
      </c>
    </row>
    <row r="76" spans="1:1" x14ac:dyDescent="0.25">
      <c r="A76" s="277"/>
    </row>
    <row r="77" spans="1:1" x14ac:dyDescent="0.25">
      <c r="A77" s="277" t="s">
        <v>353</v>
      </c>
    </row>
    <row r="78" spans="1:1" x14ac:dyDescent="0.25">
      <c r="A78" s="277" t="s">
        <v>354</v>
      </c>
    </row>
    <row r="79" spans="1:1" x14ac:dyDescent="0.25">
      <c r="A79" s="277"/>
    </row>
    <row r="80" spans="1:1" x14ac:dyDescent="0.25">
      <c r="A80" s="277" t="s">
        <v>355</v>
      </c>
    </row>
    <row r="81" spans="1:1" x14ac:dyDescent="0.25">
      <c r="A81" s="277" t="s">
        <v>356</v>
      </c>
    </row>
    <row r="82" spans="1:1" x14ac:dyDescent="0.25">
      <c r="A82" s="277" t="s">
        <v>357</v>
      </c>
    </row>
    <row r="83" spans="1:1" x14ac:dyDescent="0.25">
      <c r="A83" s="277"/>
    </row>
    <row r="84" spans="1:1" x14ac:dyDescent="0.25">
      <c r="A84" s="277" t="s">
        <v>358</v>
      </c>
    </row>
    <row r="85" spans="1:1" x14ac:dyDescent="0.25">
      <c r="A85" s="277" t="s">
        <v>359</v>
      </c>
    </row>
    <row r="86" spans="1:1" x14ac:dyDescent="0.25">
      <c r="A86" s="277" t="s">
        <v>360</v>
      </c>
    </row>
    <row r="87" spans="1:1" x14ac:dyDescent="0.25">
      <c r="A87" s="277" t="s">
        <v>361</v>
      </c>
    </row>
    <row r="88" spans="1:1" x14ac:dyDescent="0.25">
      <c r="A88" s="277"/>
    </row>
    <row r="89" spans="1:1" x14ac:dyDescent="0.25">
      <c r="A89" s="277" t="s">
        <v>362</v>
      </c>
    </row>
    <row r="90" spans="1:1" x14ac:dyDescent="0.25">
      <c r="A90" s="277" t="s">
        <v>363</v>
      </c>
    </row>
    <row r="91" spans="1:1" x14ac:dyDescent="0.25">
      <c r="A91" s="277"/>
    </row>
    <row r="92" spans="1:1" x14ac:dyDescent="0.25">
      <c r="A92" s="277" t="s">
        <v>364</v>
      </c>
    </row>
    <row r="93" spans="1:1" x14ac:dyDescent="0.25">
      <c r="A93" s="277" t="s">
        <v>365</v>
      </c>
    </row>
    <row r="94" spans="1:1" x14ac:dyDescent="0.25">
      <c r="A94" s="277" t="s">
        <v>366</v>
      </c>
    </row>
    <row r="95" spans="1:1" x14ac:dyDescent="0.25">
      <c r="A95" s="277" t="s">
        <v>367</v>
      </c>
    </row>
    <row r="96" spans="1:1" x14ac:dyDescent="0.25">
      <c r="A96" s="277" t="s">
        <v>368</v>
      </c>
    </row>
    <row r="97" spans="1:1" x14ac:dyDescent="0.25">
      <c r="A97" s="277" t="s">
        <v>369</v>
      </c>
    </row>
    <row r="98" spans="1:1" x14ac:dyDescent="0.25">
      <c r="A98" s="277"/>
    </row>
    <row r="99" spans="1:1" x14ac:dyDescent="0.25">
      <c r="A99" s="277" t="s">
        <v>370</v>
      </c>
    </row>
    <row r="100" spans="1:1" x14ac:dyDescent="0.25">
      <c r="A100" s="277" t="s">
        <v>371</v>
      </c>
    </row>
    <row r="101" spans="1:1" x14ac:dyDescent="0.25">
      <c r="A101" s="277" t="s">
        <v>372</v>
      </c>
    </row>
    <row r="102" spans="1:1" x14ac:dyDescent="0.25">
      <c r="A102" s="277"/>
    </row>
    <row r="103" spans="1:1" x14ac:dyDescent="0.25">
      <c r="A103" s="277" t="s">
        <v>373</v>
      </c>
    </row>
    <row r="104" spans="1:1" x14ac:dyDescent="0.25">
      <c r="A104" s="277" t="s">
        <v>374</v>
      </c>
    </row>
    <row r="105" spans="1:1" x14ac:dyDescent="0.25">
      <c r="A105" s="277" t="s">
        <v>375</v>
      </c>
    </row>
    <row r="106" spans="1:1" x14ac:dyDescent="0.25">
      <c r="A106" s="277" t="s">
        <v>376</v>
      </c>
    </row>
    <row r="107" spans="1:1" x14ac:dyDescent="0.25">
      <c r="A107" s="277" t="s">
        <v>377</v>
      </c>
    </row>
    <row r="108" spans="1:1" x14ac:dyDescent="0.25">
      <c r="A108" s="277" t="s">
        <v>378</v>
      </c>
    </row>
    <row r="109" spans="1:1" x14ac:dyDescent="0.25">
      <c r="A109" s="277" t="s">
        <v>379</v>
      </c>
    </row>
    <row r="110" spans="1:1" x14ac:dyDescent="0.25">
      <c r="A110" s="277" t="s">
        <v>380</v>
      </c>
    </row>
    <row r="111" spans="1:1" x14ac:dyDescent="0.25">
      <c r="A111" s="277"/>
    </row>
    <row r="112" spans="1:1" x14ac:dyDescent="0.25">
      <c r="A112" s="277" t="s">
        <v>381</v>
      </c>
    </row>
    <row r="113" spans="1:1" x14ac:dyDescent="0.25">
      <c r="A113" s="277"/>
    </row>
    <row r="114" spans="1:1" x14ac:dyDescent="0.25">
      <c r="A114" s="277" t="s">
        <v>382</v>
      </c>
    </row>
    <row r="115" spans="1:1" x14ac:dyDescent="0.25">
      <c r="A115" s="277" t="s">
        <v>383</v>
      </c>
    </row>
    <row r="116" spans="1:1" x14ac:dyDescent="0.25">
      <c r="A116" s="277" t="s">
        <v>384</v>
      </c>
    </row>
    <row r="117" spans="1:1" x14ac:dyDescent="0.25">
      <c r="A117" s="277"/>
    </row>
    <row r="118" spans="1:1" x14ac:dyDescent="0.25">
      <c r="A118" s="277" t="s">
        <v>385</v>
      </c>
    </row>
    <row r="119" spans="1:1" x14ac:dyDescent="0.25">
      <c r="A119" s="277" t="s">
        <v>386</v>
      </c>
    </row>
    <row r="120" spans="1:1" x14ac:dyDescent="0.25">
      <c r="A120" s="277" t="s">
        <v>387</v>
      </c>
    </row>
    <row r="121" spans="1:1" x14ac:dyDescent="0.25">
      <c r="A121" s="277" t="s">
        <v>388</v>
      </c>
    </row>
    <row r="122" spans="1:1" x14ac:dyDescent="0.25">
      <c r="A122" s="277"/>
    </row>
    <row r="123" spans="1:1" x14ac:dyDescent="0.25">
      <c r="A123" s="277" t="s">
        <v>389</v>
      </c>
    </row>
    <row r="124" spans="1:1" x14ac:dyDescent="0.25">
      <c r="A124" s="277" t="s">
        <v>390</v>
      </c>
    </row>
    <row r="125" spans="1:1" x14ac:dyDescent="0.25">
      <c r="A125" s="277" t="s">
        <v>391</v>
      </c>
    </row>
    <row r="126" spans="1:1" x14ac:dyDescent="0.25">
      <c r="A126" s="277" t="s">
        <v>392</v>
      </c>
    </row>
    <row r="127" spans="1:1" x14ac:dyDescent="0.25">
      <c r="A127" s="277" t="s">
        <v>393</v>
      </c>
    </row>
    <row r="128" spans="1:1" x14ac:dyDescent="0.25">
      <c r="A128" s="277" t="s">
        <v>394</v>
      </c>
    </row>
    <row r="129" spans="1:1" x14ac:dyDescent="0.25">
      <c r="A129" s="277" t="s">
        <v>395</v>
      </c>
    </row>
    <row r="130" spans="1:1" x14ac:dyDescent="0.25">
      <c r="A130" s="277" t="s">
        <v>396</v>
      </c>
    </row>
    <row r="131" spans="1:1" x14ac:dyDescent="0.25">
      <c r="A131" s="277" t="s">
        <v>397</v>
      </c>
    </row>
    <row r="132" spans="1:1" x14ac:dyDescent="0.25">
      <c r="A132" s="277" t="s">
        <v>398</v>
      </c>
    </row>
    <row r="133" spans="1:1" x14ac:dyDescent="0.25">
      <c r="A133" s="277"/>
    </row>
    <row r="134" spans="1:1" x14ac:dyDescent="0.25">
      <c r="A134" s="277" t="s">
        <v>399</v>
      </c>
    </row>
    <row r="135" spans="1:1" x14ac:dyDescent="0.25">
      <c r="A135" s="277" t="s">
        <v>400</v>
      </c>
    </row>
    <row r="136" spans="1:1" x14ac:dyDescent="0.25">
      <c r="A136" s="277" t="s">
        <v>401</v>
      </c>
    </row>
    <row r="137" spans="1:1" x14ac:dyDescent="0.25">
      <c r="A137" s="277" t="s">
        <v>402</v>
      </c>
    </row>
    <row r="138" spans="1:1" x14ac:dyDescent="0.25">
      <c r="A138" s="277" t="s">
        <v>403</v>
      </c>
    </row>
    <row r="139" spans="1:1" x14ac:dyDescent="0.25">
      <c r="A139" s="277" t="s">
        <v>404</v>
      </c>
    </row>
    <row r="140" spans="1:1" x14ac:dyDescent="0.25">
      <c r="A140" s="277" t="s">
        <v>405</v>
      </c>
    </row>
    <row r="141" spans="1:1" x14ac:dyDescent="0.25">
      <c r="A141" s="277" t="s">
        <v>406</v>
      </c>
    </row>
    <row r="142" spans="1:1" x14ac:dyDescent="0.25">
      <c r="A142" s="277" t="s">
        <v>407</v>
      </c>
    </row>
    <row r="143" spans="1:1" x14ac:dyDescent="0.25">
      <c r="A143" s="277" t="s">
        <v>408</v>
      </c>
    </row>
    <row r="144" spans="1:1" x14ac:dyDescent="0.25">
      <c r="A144" s="277" t="s">
        <v>409</v>
      </c>
    </row>
    <row r="145" spans="1:1" x14ac:dyDescent="0.25">
      <c r="A145" s="277" t="s">
        <v>410</v>
      </c>
    </row>
    <row r="146" spans="1:1" x14ac:dyDescent="0.25">
      <c r="A146" s="277"/>
    </row>
    <row r="147" spans="1:1" x14ac:dyDescent="0.25">
      <c r="A147" s="277" t="s">
        <v>411</v>
      </c>
    </row>
    <row r="148" spans="1:1" x14ac:dyDescent="0.25">
      <c r="A148" s="277" t="s">
        <v>412</v>
      </c>
    </row>
    <row r="149" spans="1:1" x14ac:dyDescent="0.25">
      <c r="A149" s="277" t="s">
        <v>413</v>
      </c>
    </row>
    <row r="150" spans="1:1" x14ac:dyDescent="0.25">
      <c r="A150" s="277"/>
    </row>
    <row r="151" spans="1:1" x14ac:dyDescent="0.25">
      <c r="A151" s="277" t="s">
        <v>414</v>
      </c>
    </row>
    <row r="152" spans="1:1" x14ac:dyDescent="0.25">
      <c r="A152" s="277" t="s">
        <v>415</v>
      </c>
    </row>
    <row r="153" spans="1:1" x14ac:dyDescent="0.25">
      <c r="A153" s="277"/>
    </row>
    <row r="154" spans="1:1" x14ac:dyDescent="0.25">
      <c r="A154" s="277" t="s">
        <v>416</v>
      </c>
    </row>
    <row r="155" spans="1:1" x14ac:dyDescent="0.25">
      <c r="A155" s="277"/>
    </row>
    <row r="156" spans="1:1" x14ac:dyDescent="0.25">
      <c r="A156" s="277" t="s">
        <v>417</v>
      </c>
    </row>
    <row r="157" spans="1:1" x14ac:dyDescent="0.25">
      <c r="A157" s="277" t="s">
        <v>418</v>
      </c>
    </row>
    <row r="158" spans="1:1" x14ac:dyDescent="0.25">
      <c r="A158" s="277" t="s">
        <v>419</v>
      </c>
    </row>
    <row r="159" spans="1:1" x14ac:dyDescent="0.25">
      <c r="A159" s="277" t="s">
        <v>420</v>
      </c>
    </row>
    <row r="160" spans="1:1" x14ac:dyDescent="0.25">
      <c r="A160" s="277" t="s">
        <v>421</v>
      </c>
    </row>
    <row r="161" spans="1:1" x14ac:dyDescent="0.25">
      <c r="A161" s="277" t="s">
        <v>422</v>
      </c>
    </row>
    <row r="162" spans="1:1" x14ac:dyDescent="0.25">
      <c r="A162" s="277" t="s">
        <v>423</v>
      </c>
    </row>
    <row r="163" spans="1:1" x14ac:dyDescent="0.25">
      <c r="A163" s="277"/>
    </row>
    <row r="164" spans="1:1" x14ac:dyDescent="0.25">
      <c r="A164" s="277" t="s">
        <v>424</v>
      </c>
    </row>
    <row r="165" spans="1:1" x14ac:dyDescent="0.25">
      <c r="A165" s="277" t="s">
        <v>425</v>
      </c>
    </row>
    <row r="166" spans="1:1" x14ac:dyDescent="0.25">
      <c r="A166" s="277" t="s">
        <v>426</v>
      </c>
    </row>
    <row r="167" spans="1:1" x14ac:dyDescent="0.25">
      <c r="A167" s="277" t="s">
        <v>427</v>
      </c>
    </row>
    <row r="168" spans="1:1" x14ac:dyDescent="0.25">
      <c r="A168" s="277" t="s">
        <v>428</v>
      </c>
    </row>
    <row r="169" spans="1:1" x14ac:dyDescent="0.25">
      <c r="A169" s="277" t="s">
        <v>429</v>
      </c>
    </row>
    <row r="170" spans="1:1" x14ac:dyDescent="0.25">
      <c r="A170" s="277" t="s">
        <v>430</v>
      </c>
    </row>
    <row r="171" spans="1:1" x14ac:dyDescent="0.25">
      <c r="A171" s="277" t="s">
        <v>431</v>
      </c>
    </row>
    <row r="172" spans="1:1" x14ac:dyDescent="0.25">
      <c r="A172" s="277" t="s">
        <v>432</v>
      </c>
    </row>
    <row r="173" spans="1:1" x14ac:dyDescent="0.25">
      <c r="A173" s="277" t="s">
        <v>433</v>
      </c>
    </row>
    <row r="174" spans="1:1" x14ac:dyDescent="0.25">
      <c r="A174" s="277"/>
    </row>
    <row r="175" spans="1:1" x14ac:dyDescent="0.25">
      <c r="A175" s="277" t="s">
        <v>434</v>
      </c>
    </row>
    <row r="176" spans="1:1" x14ac:dyDescent="0.25">
      <c r="A176" s="277" t="s">
        <v>435</v>
      </c>
    </row>
    <row r="177" spans="1:1" x14ac:dyDescent="0.25">
      <c r="A177" s="277" t="s">
        <v>436</v>
      </c>
    </row>
    <row r="178" spans="1:1" x14ac:dyDescent="0.25">
      <c r="A178" s="277"/>
    </row>
    <row r="179" spans="1:1" x14ac:dyDescent="0.25">
      <c r="A179" s="277" t="s">
        <v>437</v>
      </c>
    </row>
    <row r="180" spans="1:1" x14ac:dyDescent="0.25">
      <c r="A180" s="277"/>
    </row>
    <row r="181" spans="1:1" x14ac:dyDescent="0.25">
      <c r="A181" s="277" t="s">
        <v>438</v>
      </c>
    </row>
    <row r="182" spans="1:1" x14ac:dyDescent="0.25">
      <c r="A182" s="277" t="s">
        <v>439</v>
      </c>
    </row>
    <row r="183" spans="1:1" x14ac:dyDescent="0.25">
      <c r="A183" s="277" t="s">
        <v>440</v>
      </c>
    </row>
    <row r="184" spans="1:1" x14ac:dyDescent="0.25">
      <c r="A184" s="277" t="s">
        <v>441</v>
      </c>
    </row>
    <row r="185" spans="1:1" x14ac:dyDescent="0.25">
      <c r="A185" s="277" t="s">
        <v>442</v>
      </c>
    </row>
    <row r="186" spans="1:1" x14ac:dyDescent="0.25">
      <c r="A186" s="277"/>
    </row>
    <row r="187" spans="1:1" x14ac:dyDescent="0.25">
      <c r="A187" s="277" t="s">
        <v>443</v>
      </c>
    </row>
    <row r="188" spans="1:1" x14ac:dyDescent="0.25">
      <c r="A188" s="277" t="s">
        <v>444</v>
      </c>
    </row>
    <row r="189" spans="1:1" x14ac:dyDescent="0.25">
      <c r="A189" s="277" t="s">
        <v>445</v>
      </c>
    </row>
    <row r="190" spans="1:1" x14ac:dyDescent="0.25">
      <c r="A190" s="277" t="s">
        <v>446</v>
      </c>
    </row>
    <row r="191" spans="1:1" x14ac:dyDescent="0.25">
      <c r="A191" s="277" t="s">
        <v>447</v>
      </c>
    </row>
    <row r="192" spans="1:1" x14ac:dyDescent="0.25">
      <c r="A192" s="277" t="s">
        <v>448</v>
      </c>
    </row>
    <row r="193" spans="1:1" x14ac:dyDescent="0.25">
      <c r="A193" s="277" t="s">
        <v>449</v>
      </c>
    </row>
    <row r="194" spans="1:1" x14ac:dyDescent="0.25">
      <c r="A194" s="277"/>
    </row>
    <row r="195" spans="1:1" x14ac:dyDescent="0.25">
      <c r="A195" s="277" t="s">
        <v>450</v>
      </c>
    </row>
    <row r="196" spans="1:1" x14ac:dyDescent="0.25">
      <c r="A196" s="277"/>
    </row>
    <row r="197" spans="1:1" x14ac:dyDescent="0.25">
      <c r="A197" s="277" t="s">
        <v>451</v>
      </c>
    </row>
    <row r="198" spans="1:1" x14ac:dyDescent="0.25">
      <c r="A198" s="277" t="s">
        <v>452</v>
      </c>
    </row>
    <row r="199" spans="1:1" x14ac:dyDescent="0.25">
      <c r="A199" s="277" t="s">
        <v>453</v>
      </c>
    </row>
    <row r="200" spans="1:1" x14ac:dyDescent="0.25">
      <c r="A200" s="277" t="s">
        <v>454</v>
      </c>
    </row>
    <row r="201" spans="1:1" x14ac:dyDescent="0.25">
      <c r="A201" s="277" t="s">
        <v>455</v>
      </c>
    </row>
    <row r="202" spans="1:1" x14ac:dyDescent="0.25">
      <c r="A202" s="277" t="s">
        <v>456</v>
      </c>
    </row>
    <row r="203" spans="1:1" x14ac:dyDescent="0.25">
      <c r="A203" s="277" t="s">
        <v>457</v>
      </c>
    </row>
    <row r="204" spans="1:1" x14ac:dyDescent="0.25">
      <c r="A204" s="277"/>
    </row>
    <row r="205" spans="1:1" x14ac:dyDescent="0.25">
      <c r="A205" s="277" t="s">
        <v>458</v>
      </c>
    </row>
    <row r="206" spans="1:1" x14ac:dyDescent="0.25">
      <c r="A206" s="277" t="s">
        <v>459</v>
      </c>
    </row>
    <row r="207" spans="1:1" x14ac:dyDescent="0.25">
      <c r="A207" s="277"/>
    </row>
    <row r="208" spans="1:1" x14ac:dyDescent="0.25">
      <c r="A208" s="277" t="s">
        <v>460</v>
      </c>
    </row>
    <row r="209" spans="1:1" x14ac:dyDescent="0.25">
      <c r="A209" s="277"/>
    </row>
    <row r="210" spans="1:1" x14ac:dyDescent="0.25">
      <c r="A210" s="277" t="s">
        <v>461</v>
      </c>
    </row>
    <row r="211" spans="1:1" x14ac:dyDescent="0.25">
      <c r="A211" s="277" t="s">
        <v>462</v>
      </c>
    </row>
    <row r="212" spans="1:1" x14ac:dyDescent="0.25">
      <c r="A212" s="277" t="s">
        <v>463</v>
      </c>
    </row>
    <row r="213" spans="1:1" x14ac:dyDescent="0.25">
      <c r="A213" s="277"/>
    </row>
    <row r="214" spans="1:1" x14ac:dyDescent="0.25">
      <c r="A214" s="277" t="s">
        <v>464</v>
      </c>
    </row>
    <row r="215" spans="1:1" x14ac:dyDescent="0.25">
      <c r="A215" s="277" t="s">
        <v>465</v>
      </c>
    </row>
    <row r="216" spans="1:1" x14ac:dyDescent="0.25">
      <c r="A216" s="277"/>
    </row>
    <row r="217" spans="1:1" x14ac:dyDescent="0.25">
      <c r="A217" s="277" t="s">
        <v>466</v>
      </c>
    </row>
    <row r="218" spans="1:1" x14ac:dyDescent="0.25">
      <c r="A218" s="277" t="s">
        <v>467</v>
      </c>
    </row>
    <row r="219" spans="1:1" x14ac:dyDescent="0.25">
      <c r="A219" s="277" t="s">
        <v>468</v>
      </c>
    </row>
    <row r="220" spans="1:1" x14ac:dyDescent="0.25">
      <c r="A220" s="277" t="s">
        <v>469</v>
      </c>
    </row>
    <row r="221" spans="1:1" x14ac:dyDescent="0.25">
      <c r="A221" s="277"/>
    </row>
    <row r="222" spans="1:1" x14ac:dyDescent="0.25">
      <c r="A222" s="277" t="s">
        <v>470</v>
      </c>
    </row>
    <row r="223" spans="1:1" x14ac:dyDescent="0.25">
      <c r="A223" s="277" t="s">
        <v>471</v>
      </c>
    </row>
    <row r="224" spans="1:1" x14ac:dyDescent="0.25">
      <c r="A224" s="277" t="s">
        <v>472</v>
      </c>
    </row>
    <row r="225" spans="1:1" x14ac:dyDescent="0.25">
      <c r="A225" s="277" t="s">
        <v>473</v>
      </c>
    </row>
    <row r="226" spans="1:1" x14ac:dyDescent="0.25">
      <c r="A226" s="277" t="s">
        <v>474</v>
      </c>
    </row>
    <row r="227" spans="1:1" x14ac:dyDescent="0.25">
      <c r="A227" s="277" t="s">
        <v>475</v>
      </c>
    </row>
    <row r="228" spans="1:1" x14ac:dyDescent="0.25">
      <c r="A228" s="277" t="s">
        <v>476</v>
      </c>
    </row>
    <row r="229" spans="1:1" x14ac:dyDescent="0.25">
      <c r="A229" s="277"/>
    </row>
    <row r="230" spans="1:1" x14ac:dyDescent="0.25">
      <c r="A230" s="277" t="s">
        <v>477</v>
      </c>
    </row>
    <row r="231" spans="1:1" x14ac:dyDescent="0.25">
      <c r="A231" s="277" t="s">
        <v>478</v>
      </c>
    </row>
    <row r="232" spans="1:1" x14ac:dyDescent="0.25">
      <c r="A232" s="277" t="s">
        <v>479</v>
      </c>
    </row>
    <row r="233" spans="1:1" x14ac:dyDescent="0.25">
      <c r="A233" s="277" t="s">
        <v>480</v>
      </c>
    </row>
    <row r="234" spans="1:1" x14ac:dyDescent="0.25">
      <c r="A234" s="277"/>
    </row>
    <row r="235" spans="1:1" x14ac:dyDescent="0.25">
      <c r="A235" s="277" t="s">
        <v>481</v>
      </c>
    </row>
    <row r="236" spans="1:1" x14ac:dyDescent="0.25">
      <c r="A236" s="277" t="s">
        <v>482</v>
      </c>
    </row>
    <row r="237" spans="1:1" x14ac:dyDescent="0.25">
      <c r="A237" s="277" t="s">
        <v>483</v>
      </c>
    </row>
    <row r="238" spans="1:1" x14ac:dyDescent="0.25">
      <c r="A238" s="277" t="s">
        <v>484</v>
      </c>
    </row>
    <row r="239" spans="1:1" x14ac:dyDescent="0.25">
      <c r="A239" s="277" t="s">
        <v>485</v>
      </c>
    </row>
    <row r="240" spans="1:1" x14ac:dyDescent="0.25">
      <c r="A240" s="277" t="s">
        <v>486</v>
      </c>
    </row>
    <row r="241" spans="1:1" x14ac:dyDescent="0.25">
      <c r="A241" s="277" t="s">
        <v>487</v>
      </c>
    </row>
    <row r="242" spans="1:1" x14ac:dyDescent="0.25">
      <c r="A242" s="277" t="s">
        <v>488</v>
      </c>
    </row>
    <row r="243" spans="1:1" x14ac:dyDescent="0.25">
      <c r="A243" s="277" t="s">
        <v>489</v>
      </c>
    </row>
    <row r="244" spans="1:1" x14ac:dyDescent="0.25">
      <c r="A244" s="277"/>
    </row>
    <row r="245" spans="1:1" x14ac:dyDescent="0.25">
      <c r="A245" s="277" t="s">
        <v>490</v>
      </c>
    </row>
    <row r="246" spans="1:1" x14ac:dyDescent="0.25">
      <c r="A246" s="277"/>
    </row>
    <row r="247" spans="1:1" x14ac:dyDescent="0.25">
      <c r="A247" s="277" t="s">
        <v>491</v>
      </c>
    </row>
    <row r="248" spans="1:1" x14ac:dyDescent="0.25">
      <c r="A248" s="277" t="s">
        <v>492</v>
      </c>
    </row>
    <row r="249" spans="1:1" x14ac:dyDescent="0.25">
      <c r="A249" s="277" t="s">
        <v>493</v>
      </c>
    </row>
    <row r="250" spans="1:1" x14ac:dyDescent="0.25">
      <c r="A250" s="277" t="s">
        <v>494</v>
      </c>
    </row>
    <row r="251" spans="1:1" x14ac:dyDescent="0.25">
      <c r="A251" s="277"/>
    </row>
    <row r="252" spans="1:1" x14ac:dyDescent="0.25">
      <c r="A252" s="277" t="s">
        <v>495</v>
      </c>
    </row>
    <row r="253" spans="1:1" x14ac:dyDescent="0.25">
      <c r="A253" s="277" t="s">
        <v>496</v>
      </c>
    </row>
    <row r="254" spans="1:1" x14ac:dyDescent="0.25">
      <c r="A254" s="277" t="s">
        <v>497</v>
      </c>
    </row>
    <row r="255" spans="1:1" x14ac:dyDescent="0.25">
      <c r="A255" s="277" t="s">
        <v>498</v>
      </c>
    </row>
    <row r="256" spans="1:1" x14ac:dyDescent="0.25">
      <c r="A256" s="277"/>
    </row>
    <row r="257" spans="1:1" x14ac:dyDescent="0.25">
      <c r="A257" s="277" t="s">
        <v>499</v>
      </c>
    </row>
    <row r="258" spans="1:1" x14ac:dyDescent="0.25">
      <c r="A258" s="277" t="s">
        <v>500</v>
      </c>
    </row>
    <row r="259" spans="1:1" x14ac:dyDescent="0.25">
      <c r="A259" s="277" t="s">
        <v>501</v>
      </c>
    </row>
    <row r="260" spans="1:1" x14ac:dyDescent="0.25">
      <c r="A260" s="277" t="s">
        <v>502</v>
      </c>
    </row>
    <row r="261" spans="1:1" x14ac:dyDescent="0.25">
      <c r="A261" s="277" t="s">
        <v>503</v>
      </c>
    </row>
    <row r="262" spans="1:1" x14ac:dyDescent="0.25">
      <c r="A262" s="277" t="s">
        <v>504</v>
      </c>
    </row>
    <row r="263" spans="1:1" x14ac:dyDescent="0.25">
      <c r="A263" s="277" t="s">
        <v>505</v>
      </c>
    </row>
    <row r="264" spans="1:1" x14ac:dyDescent="0.25">
      <c r="A264" s="277" t="s">
        <v>506</v>
      </c>
    </row>
    <row r="265" spans="1:1" x14ac:dyDescent="0.25">
      <c r="A265" s="277" t="s">
        <v>507</v>
      </c>
    </row>
    <row r="266" spans="1:1" x14ac:dyDescent="0.25">
      <c r="A266" s="277" t="s">
        <v>508</v>
      </c>
    </row>
    <row r="267" spans="1:1" x14ac:dyDescent="0.25">
      <c r="A267" s="277" t="s">
        <v>509</v>
      </c>
    </row>
    <row r="268" spans="1:1" x14ac:dyDescent="0.25">
      <c r="A268" s="277"/>
    </row>
    <row r="269" spans="1:1" x14ac:dyDescent="0.25">
      <c r="A269" s="277" t="s">
        <v>510</v>
      </c>
    </row>
    <row r="270" spans="1:1" x14ac:dyDescent="0.25">
      <c r="A270" s="277" t="s">
        <v>511</v>
      </c>
    </row>
    <row r="271" spans="1:1" x14ac:dyDescent="0.25">
      <c r="A271" s="277" t="s">
        <v>512</v>
      </c>
    </row>
    <row r="272" spans="1:1" x14ac:dyDescent="0.25">
      <c r="A272" s="277" t="s">
        <v>513</v>
      </c>
    </row>
    <row r="273" spans="1:1" x14ac:dyDescent="0.25">
      <c r="A273" s="277" t="s">
        <v>514</v>
      </c>
    </row>
    <row r="274" spans="1:1" x14ac:dyDescent="0.25">
      <c r="A274" s="277"/>
    </row>
    <row r="275" spans="1:1" x14ac:dyDescent="0.25">
      <c r="A275" s="277" t="s">
        <v>515</v>
      </c>
    </row>
    <row r="276" spans="1:1" x14ac:dyDescent="0.25">
      <c r="A276" s="277" t="s">
        <v>516</v>
      </c>
    </row>
    <row r="277" spans="1:1" x14ac:dyDescent="0.25">
      <c r="A277" s="277" t="s">
        <v>517</v>
      </c>
    </row>
    <row r="278" spans="1:1" x14ac:dyDescent="0.25">
      <c r="A278" s="277" t="s">
        <v>518</v>
      </c>
    </row>
    <row r="279" spans="1:1" x14ac:dyDescent="0.25">
      <c r="A279" s="277" t="s">
        <v>519</v>
      </c>
    </row>
    <row r="280" spans="1:1" x14ac:dyDescent="0.25">
      <c r="A280" s="277" t="s">
        <v>520</v>
      </c>
    </row>
    <row r="281" spans="1:1" x14ac:dyDescent="0.25">
      <c r="A281" s="277" t="s">
        <v>521</v>
      </c>
    </row>
    <row r="282" spans="1:1" x14ac:dyDescent="0.25">
      <c r="A282" s="277" t="s">
        <v>522</v>
      </c>
    </row>
    <row r="283" spans="1:1" x14ac:dyDescent="0.25">
      <c r="A283" s="277" t="s">
        <v>523</v>
      </c>
    </row>
    <row r="284" spans="1:1" x14ac:dyDescent="0.25">
      <c r="A284" s="277" t="s">
        <v>524</v>
      </c>
    </row>
    <row r="285" spans="1:1" x14ac:dyDescent="0.25">
      <c r="A285" s="277" t="s">
        <v>525</v>
      </c>
    </row>
    <row r="286" spans="1:1" x14ac:dyDescent="0.25">
      <c r="A286" s="277" t="s">
        <v>526</v>
      </c>
    </row>
    <row r="287" spans="1:1" x14ac:dyDescent="0.25">
      <c r="A287" s="277"/>
    </row>
    <row r="288" spans="1:1" x14ac:dyDescent="0.25">
      <c r="A288" s="277" t="s">
        <v>527</v>
      </c>
    </row>
    <row r="289" spans="1:1" x14ac:dyDescent="0.25">
      <c r="A289" s="277" t="s">
        <v>528</v>
      </c>
    </row>
    <row r="290" spans="1:1" x14ac:dyDescent="0.25">
      <c r="A290" s="277" t="s">
        <v>529</v>
      </c>
    </row>
    <row r="291" spans="1:1" x14ac:dyDescent="0.25">
      <c r="A291" s="277" t="s">
        <v>530</v>
      </c>
    </row>
    <row r="292" spans="1:1" x14ac:dyDescent="0.25">
      <c r="A292" s="277"/>
    </row>
    <row r="293" spans="1:1" x14ac:dyDescent="0.25">
      <c r="A293" s="277" t="s">
        <v>531</v>
      </c>
    </row>
    <row r="294" spans="1:1" x14ac:dyDescent="0.25">
      <c r="A294" s="277" t="s">
        <v>532</v>
      </c>
    </row>
    <row r="295" spans="1:1" x14ac:dyDescent="0.25">
      <c r="A295" s="277" t="s">
        <v>533</v>
      </c>
    </row>
    <row r="296" spans="1:1" x14ac:dyDescent="0.25">
      <c r="A296" s="277"/>
    </row>
    <row r="297" spans="1:1" x14ac:dyDescent="0.25">
      <c r="A297" s="277" t="s">
        <v>534</v>
      </c>
    </row>
    <row r="298" spans="1:1" x14ac:dyDescent="0.25">
      <c r="A298" s="277" t="s">
        <v>535</v>
      </c>
    </row>
    <row r="299" spans="1:1" x14ac:dyDescent="0.25">
      <c r="A299" s="277" t="s">
        <v>536</v>
      </c>
    </row>
    <row r="300" spans="1:1" x14ac:dyDescent="0.25">
      <c r="A300" s="277" t="s">
        <v>537</v>
      </c>
    </row>
    <row r="301" spans="1:1" x14ac:dyDescent="0.25">
      <c r="A301" s="277" t="s">
        <v>538</v>
      </c>
    </row>
    <row r="302" spans="1:1" x14ac:dyDescent="0.25">
      <c r="A302" s="277" t="s">
        <v>539</v>
      </c>
    </row>
    <row r="303" spans="1:1" x14ac:dyDescent="0.25">
      <c r="A303" s="277" t="s">
        <v>540</v>
      </c>
    </row>
    <row r="304" spans="1:1" x14ac:dyDescent="0.25">
      <c r="A304" s="277" t="s">
        <v>541</v>
      </c>
    </row>
    <row r="305" spans="1:1" x14ac:dyDescent="0.25">
      <c r="A305" s="277" t="s">
        <v>542</v>
      </c>
    </row>
    <row r="306" spans="1:1" x14ac:dyDescent="0.25">
      <c r="A306" s="277" t="s">
        <v>543</v>
      </c>
    </row>
    <row r="307" spans="1:1" x14ac:dyDescent="0.25">
      <c r="A307" s="277" t="s">
        <v>544</v>
      </c>
    </row>
    <row r="308" spans="1:1" x14ac:dyDescent="0.25">
      <c r="A308" s="277" t="s">
        <v>545</v>
      </c>
    </row>
    <row r="309" spans="1:1" x14ac:dyDescent="0.25">
      <c r="A309" s="277"/>
    </row>
    <row r="310" spans="1:1" x14ac:dyDescent="0.25">
      <c r="A310" s="277" t="s">
        <v>546</v>
      </c>
    </row>
    <row r="311" spans="1:1" x14ac:dyDescent="0.25">
      <c r="A311" s="277" t="s">
        <v>547</v>
      </c>
    </row>
    <row r="312" spans="1:1" x14ac:dyDescent="0.25">
      <c r="A312" s="277" t="s">
        <v>548</v>
      </c>
    </row>
    <row r="313" spans="1:1" x14ac:dyDescent="0.25">
      <c r="A313" s="277" t="s">
        <v>549</v>
      </c>
    </row>
    <row r="314" spans="1:1" x14ac:dyDescent="0.25">
      <c r="A314" s="277" t="s">
        <v>550</v>
      </c>
    </row>
    <row r="315" spans="1:1" x14ac:dyDescent="0.25">
      <c r="A315" s="277" t="s">
        <v>551</v>
      </c>
    </row>
    <row r="316" spans="1:1" x14ac:dyDescent="0.25">
      <c r="A316" s="277" t="s">
        <v>552</v>
      </c>
    </row>
    <row r="317" spans="1:1" x14ac:dyDescent="0.25">
      <c r="A317" s="277"/>
    </row>
    <row r="318" spans="1:1" x14ac:dyDescent="0.25">
      <c r="A318" s="277" t="s">
        <v>553</v>
      </c>
    </row>
    <row r="319" spans="1:1" x14ac:dyDescent="0.25">
      <c r="A319" s="277" t="s">
        <v>554</v>
      </c>
    </row>
    <row r="320" spans="1:1" x14ac:dyDescent="0.25">
      <c r="A320" s="277" t="s">
        <v>555</v>
      </c>
    </row>
    <row r="321" spans="1:1" x14ac:dyDescent="0.25">
      <c r="A321" s="277" t="s">
        <v>556</v>
      </c>
    </row>
    <row r="322" spans="1:1" x14ac:dyDescent="0.25">
      <c r="A322" s="277" t="s">
        <v>557</v>
      </c>
    </row>
    <row r="323" spans="1:1" x14ac:dyDescent="0.25">
      <c r="A323" s="277" t="s">
        <v>558</v>
      </c>
    </row>
    <row r="324" spans="1:1" x14ac:dyDescent="0.25">
      <c r="A324" s="277" t="s">
        <v>559</v>
      </c>
    </row>
    <row r="325" spans="1:1" x14ac:dyDescent="0.25">
      <c r="A325" s="277" t="s">
        <v>560</v>
      </c>
    </row>
    <row r="326" spans="1:1" x14ac:dyDescent="0.25">
      <c r="A326" s="277" t="s">
        <v>561</v>
      </c>
    </row>
    <row r="327" spans="1:1" x14ac:dyDescent="0.25">
      <c r="A327" s="277" t="s">
        <v>562</v>
      </c>
    </row>
    <row r="328" spans="1:1" x14ac:dyDescent="0.25">
      <c r="A328" s="277"/>
    </row>
    <row r="329" spans="1:1" x14ac:dyDescent="0.25">
      <c r="A329" s="277" t="s">
        <v>563</v>
      </c>
    </row>
    <row r="330" spans="1:1" x14ac:dyDescent="0.25">
      <c r="A330" s="277" t="s">
        <v>564</v>
      </c>
    </row>
    <row r="331" spans="1:1" x14ac:dyDescent="0.25">
      <c r="A331" s="277" t="s">
        <v>565</v>
      </c>
    </row>
    <row r="332" spans="1:1" x14ac:dyDescent="0.25">
      <c r="A332" s="277" t="s">
        <v>566</v>
      </c>
    </row>
    <row r="333" spans="1:1" x14ac:dyDescent="0.25">
      <c r="A333" s="277" t="s">
        <v>567</v>
      </c>
    </row>
    <row r="334" spans="1:1" x14ac:dyDescent="0.25">
      <c r="A334" s="277" t="s">
        <v>568</v>
      </c>
    </row>
    <row r="335" spans="1:1" x14ac:dyDescent="0.25">
      <c r="A335" s="277" t="s">
        <v>569</v>
      </c>
    </row>
    <row r="336" spans="1:1" x14ac:dyDescent="0.25">
      <c r="A336" s="277"/>
    </row>
    <row r="337" spans="1:1" x14ac:dyDescent="0.25">
      <c r="A337" s="277" t="s">
        <v>570</v>
      </c>
    </row>
    <row r="338" spans="1:1" x14ac:dyDescent="0.25">
      <c r="A338" s="277" t="s">
        <v>571</v>
      </c>
    </row>
    <row r="339" spans="1:1" x14ac:dyDescent="0.25">
      <c r="A339" s="277" t="s">
        <v>572</v>
      </c>
    </row>
    <row r="340" spans="1:1" x14ac:dyDescent="0.25">
      <c r="A340" s="277" t="s">
        <v>573</v>
      </c>
    </row>
    <row r="341" spans="1:1" x14ac:dyDescent="0.25">
      <c r="A341" s="277" t="s">
        <v>574</v>
      </c>
    </row>
    <row r="342" spans="1:1" x14ac:dyDescent="0.25">
      <c r="A342" s="277"/>
    </row>
    <row r="343" spans="1:1" x14ac:dyDescent="0.25">
      <c r="A343" s="277" t="s">
        <v>575</v>
      </c>
    </row>
    <row r="344" spans="1:1" x14ac:dyDescent="0.25">
      <c r="A344" s="277"/>
    </row>
    <row r="345" spans="1:1" x14ac:dyDescent="0.25">
      <c r="A345" s="277" t="s">
        <v>576</v>
      </c>
    </row>
    <row r="346" spans="1:1" x14ac:dyDescent="0.25">
      <c r="A346" s="277" t="s">
        <v>577</v>
      </c>
    </row>
    <row r="347" spans="1:1" x14ac:dyDescent="0.25">
      <c r="A347" s="277" t="s">
        <v>578</v>
      </c>
    </row>
    <row r="348" spans="1:1" x14ac:dyDescent="0.25">
      <c r="A348" s="277" t="s">
        <v>579</v>
      </c>
    </row>
    <row r="349" spans="1:1" x14ac:dyDescent="0.25">
      <c r="A349" s="277" t="s">
        <v>580</v>
      </c>
    </row>
    <row r="350" spans="1:1" x14ac:dyDescent="0.25">
      <c r="A350" s="277" t="s">
        <v>581</v>
      </c>
    </row>
    <row r="351" spans="1:1" x14ac:dyDescent="0.25">
      <c r="A351" s="277" t="s">
        <v>582</v>
      </c>
    </row>
    <row r="352" spans="1:1" x14ac:dyDescent="0.25">
      <c r="A352" s="277" t="s">
        <v>583</v>
      </c>
    </row>
    <row r="353" spans="1:1" x14ac:dyDescent="0.25">
      <c r="A353" s="277"/>
    </row>
    <row r="354" spans="1:1" x14ac:dyDescent="0.25">
      <c r="A354" s="277" t="s">
        <v>584</v>
      </c>
    </row>
    <row r="355" spans="1:1" x14ac:dyDescent="0.25">
      <c r="A355" s="277" t="s">
        <v>585</v>
      </c>
    </row>
    <row r="356" spans="1:1" x14ac:dyDescent="0.25">
      <c r="A356" s="277" t="s">
        <v>586</v>
      </c>
    </row>
    <row r="357" spans="1:1" x14ac:dyDescent="0.25">
      <c r="A357" s="277" t="s">
        <v>587</v>
      </c>
    </row>
    <row r="358" spans="1:1" x14ac:dyDescent="0.25">
      <c r="A358" s="277" t="s">
        <v>588</v>
      </c>
    </row>
    <row r="359" spans="1:1" x14ac:dyDescent="0.25">
      <c r="A359" s="277" t="s">
        <v>589</v>
      </c>
    </row>
    <row r="360" spans="1:1" x14ac:dyDescent="0.25">
      <c r="A360" s="277"/>
    </row>
    <row r="361" spans="1:1" x14ac:dyDescent="0.25">
      <c r="A361" s="277" t="s">
        <v>590</v>
      </c>
    </row>
    <row r="362" spans="1:1" x14ac:dyDescent="0.25">
      <c r="A362" s="277" t="s">
        <v>591</v>
      </c>
    </row>
    <row r="363" spans="1:1" x14ac:dyDescent="0.25">
      <c r="A363" s="277" t="s">
        <v>592</v>
      </c>
    </row>
    <row r="364" spans="1:1" x14ac:dyDescent="0.25">
      <c r="A364" s="277"/>
    </row>
    <row r="365" spans="1:1" x14ac:dyDescent="0.25">
      <c r="A365" s="277" t="s">
        <v>593</v>
      </c>
    </row>
    <row r="366" spans="1:1" x14ac:dyDescent="0.25">
      <c r="A366" s="277" t="s">
        <v>594</v>
      </c>
    </row>
    <row r="367" spans="1:1" x14ac:dyDescent="0.25">
      <c r="A367" s="277"/>
    </row>
    <row r="368" spans="1:1" x14ac:dyDescent="0.25">
      <c r="A368" s="277" t="s">
        <v>595</v>
      </c>
    </row>
    <row r="369" spans="1:1" x14ac:dyDescent="0.25">
      <c r="A369" s="277" t="s">
        <v>596</v>
      </c>
    </row>
    <row r="370" spans="1:1" x14ac:dyDescent="0.25">
      <c r="A370" s="277" t="s">
        <v>597</v>
      </c>
    </row>
    <row r="371" spans="1:1" x14ac:dyDescent="0.25">
      <c r="A371" s="277"/>
    </row>
    <row r="372" spans="1:1" x14ac:dyDescent="0.25">
      <c r="A372" s="277" t="s">
        <v>598</v>
      </c>
    </row>
    <row r="373" spans="1:1" x14ac:dyDescent="0.25">
      <c r="A373" s="277" t="s">
        <v>599</v>
      </c>
    </row>
    <row r="374" spans="1:1" x14ac:dyDescent="0.25">
      <c r="A374" s="277" t="s">
        <v>600</v>
      </c>
    </row>
    <row r="375" spans="1:1" x14ac:dyDescent="0.25">
      <c r="A375" s="277"/>
    </row>
    <row r="376" spans="1:1" x14ac:dyDescent="0.25">
      <c r="A376" s="277" t="s">
        <v>601</v>
      </c>
    </row>
    <row r="377" spans="1:1" x14ac:dyDescent="0.25">
      <c r="A377" s="277" t="s">
        <v>602</v>
      </c>
    </row>
    <row r="378" spans="1:1" x14ac:dyDescent="0.25">
      <c r="A378" s="277"/>
    </row>
    <row r="379" spans="1:1" x14ac:dyDescent="0.25">
      <c r="A379" s="277" t="s">
        <v>603</v>
      </c>
    </row>
    <row r="380" spans="1:1" x14ac:dyDescent="0.25">
      <c r="A380" s="277" t="s">
        <v>604</v>
      </c>
    </row>
    <row r="381" spans="1:1" x14ac:dyDescent="0.25">
      <c r="A381" s="277"/>
    </row>
    <row r="382" spans="1:1" x14ac:dyDescent="0.25">
      <c r="A382" s="277" t="s">
        <v>605</v>
      </c>
    </row>
    <row r="383" spans="1:1" x14ac:dyDescent="0.25">
      <c r="A383" s="277" t="s">
        <v>606</v>
      </c>
    </row>
    <row r="384" spans="1:1" x14ac:dyDescent="0.25">
      <c r="A384" s="277" t="s">
        <v>607</v>
      </c>
    </row>
    <row r="385" spans="1:1" x14ac:dyDescent="0.25">
      <c r="A385" s="277" t="s">
        <v>608</v>
      </c>
    </row>
    <row r="386" spans="1:1" x14ac:dyDescent="0.25">
      <c r="A386" s="277" t="s">
        <v>609</v>
      </c>
    </row>
    <row r="387" spans="1:1" x14ac:dyDescent="0.25">
      <c r="A387" s="277"/>
    </row>
    <row r="388" spans="1:1" x14ac:dyDescent="0.25">
      <c r="A388" s="277" t="s">
        <v>610</v>
      </c>
    </row>
    <row r="389" spans="1:1" x14ac:dyDescent="0.25">
      <c r="A389" s="277" t="s">
        <v>611</v>
      </c>
    </row>
    <row r="390" spans="1:1" x14ac:dyDescent="0.25">
      <c r="A390" s="277" t="s">
        <v>612</v>
      </c>
    </row>
    <row r="391" spans="1:1" x14ac:dyDescent="0.25">
      <c r="A391" s="277" t="s">
        <v>613</v>
      </c>
    </row>
    <row r="392" spans="1:1" x14ac:dyDescent="0.25">
      <c r="A392" s="277" t="s">
        <v>614</v>
      </c>
    </row>
    <row r="393" spans="1:1" x14ac:dyDescent="0.25">
      <c r="A393" s="277" t="s">
        <v>615</v>
      </c>
    </row>
    <row r="394" spans="1:1" x14ac:dyDescent="0.25">
      <c r="A394" s="277" t="s">
        <v>616</v>
      </c>
    </row>
    <row r="395" spans="1:1" x14ac:dyDescent="0.25">
      <c r="A395" s="277" t="s">
        <v>617</v>
      </c>
    </row>
    <row r="396" spans="1:1" x14ac:dyDescent="0.25">
      <c r="A396" s="277" t="s">
        <v>618</v>
      </c>
    </row>
    <row r="397" spans="1:1" x14ac:dyDescent="0.25">
      <c r="A397" s="277"/>
    </row>
    <row r="398" spans="1:1" x14ac:dyDescent="0.25">
      <c r="A398" s="277" t="s">
        <v>619</v>
      </c>
    </row>
    <row r="399" spans="1:1" x14ac:dyDescent="0.25">
      <c r="A399" s="277" t="s">
        <v>620</v>
      </c>
    </row>
    <row r="400" spans="1:1" x14ac:dyDescent="0.25">
      <c r="A400" s="277" t="s">
        <v>621</v>
      </c>
    </row>
    <row r="401" spans="1:1" x14ac:dyDescent="0.25">
      <c r="A401" s="277" t="s">
        <v>622</v>
      </c>
    </row>
    <row r="402" spans="1:1" x14ac:dyDescent="0.25">
      <c r="A402" s="277"/>
    </row>
    <row r="403" spans="1:1" x14ac:dyDescent="0.25">
      <c r="A403" s="277" t="s">
        <v>623</v>
      </c>
    </row>
    <row r="404" spans="1:1" x14ac:dyDescent="0.25">
      <c r="A404" s="277" t="s">
        <v>624</v>
      </c>
    </row>
    <row r="405" spans="1:1" x14ac:dyDescent="0.25">
      <c r="A405" s="277" t="s">
        <v>625</v>
      </c>
    </row>
    <row r="406" spans="1:1" x14ac:dyDescent="0.25">
      <c r="A406" s="277"/>
    </row>
    <row r="407" spans="1:1" x14ac:dyDescent="0.25">
      <c r="A407" s="277" t="s">
        <v>626</v>
      </c>
    </row>
    <row r="408" spans="1:1" x14ac:dyDescent="0.25">
      <c r="A408" s="277"/>
    </row>
    <row r="409" spans="1:1" x14ac:dyDescent="0.25">
      <c r="A409" s="277" t="s">
        <v>627</v>
      </c>
    </row>
    <row r="410" spans="1:1" x14ac:dyDescent="0.25">
      <c r="A410" s="277" t="s">
        <v>628</v>
      </c>
    </row>
    <row r="411" spans="1:1" x14ac:dyDescent="0.25">
      <c r="A411" s="277" t="s">
        <v>629</v>
      </c>
    </row>
    <row r="412" spans="1:1" x14ac:dyDescent="0.25">
      <c r="A412" s="277" t="s">
        <v>630</v>
      </c>
    </row>
    <row r="413" spans="1:1" x14ac:dyDescent="0.25">
      <c r="A413" s="277" t="s">
        <v>631</v>
      </c>
    </row>
    <row r="414" spans="1:1" x14ac:dyDescent="0.25">
      <c r="A414" s="277"/>
    </row>
    <row r="415" spans="1:1" x14ac:dyDescent="0.25">
      <c r="A415" s="277" t="s">
        <v>632</v>
      </c>
    </row>
    <row r="416" spans="1:1" x14ac:dyDescent="0.25">
      <c r="A416" s="277" t="s">
        <v>633</v>
      </c>
    </row>
    <row r="417" spans="1:1" x14ac:dyDescent="0.25">
      <c r="A417" s="277" t="s">
        <v>634</v>
      </c>
    </row>
    <row r="418" spans="1:1" x14ac:dyDescent="0.25">
      <c r="A418" s="277" t="s">
        <v>635</v>
      </c>
    </row>
    <row r="419" spans="1:1" x14ac:dyDescent="0.25">
      <c r="A419" s="277" t="s">
        <v>636</v>
      </c>
    </row>
    <row r="420" spans="1:1" x14ac:dyDescent="0.25">
      <c r="A420" s="277" t="s">
        <v>637</v>
      </c>
    </row>
    <row r="421" spans="1:1" x14ac:dyDescent="0.25">
      <c r="A421" s="277"/>
    </row>
    <row r="422" spans="1:1" x14ac:dyDescent="0.25">
      <c r="A422" s="277" t="s">
        <v>638</v>
      </c>
    </row>
    <row r="423" spans="1:1" x14ac:dyDescent="0.25">
      <c r="A423" s="277" t="s">
        <v>639</v>
      </c>
    </row>
    <row r="424" spans="1:1" x14ac:dyDescent="0.25">
      <c r="A424" s="277" t="s">
        <v>640</v>
      </c>
    </row>
    <row r="425" spans="1:1" x14ac:dyDescent="0.25">
      <c r="A425" s="277" t="s">
        <v>641</v>
      </c>
    </row>
    <row r="426" spans="1:1" x14ac:dyDescent="0.25">
      <c r="A426" s="277" t="s">
        <v>642</v>
      </c>
    </row>
    <row r="427" spans="1:1" x14ac:dyDescent="0.25">
      <c r="A427" s="277" t="s">
        <v>643</v>
      </c>
    </row>
    <row r="428" spans="1:1" x14ac:dyDescent="0.25">
      <c r="A428" s="277"/>
    </row>
    <row r="429" spans="1:1" x14ac:dyDescent="0.25">
      <c r="A429" s="277" t="s">
        <v>644</v>
      </c>
    </row>
    <row r="430" spans="1:1" x14ac:dyDescent="0.25">
      <c r="A430" s="277" t="s">
        <v>645</v>
      </c>
    </row>
    <row r="431" spans="1:1" x14ac:dyDescent="0.25">
      <c r="A431" s="277" t="s">
        <v>646</v>
      </c>
    </row>
    <row r="432" spans="1:1" x14ac:dyDescent="0.25">
      <c r="A432" s="277" t="s">
        <v>647</v>
      </c>
    </row>
    <row r="433" spans="1:1" x14ac:dyDescent="0.25">
      <c r="A433" s="277" t="s">
        <v>648</v>
      </c>
    </row>
    <row r="434" spans="1:1" x14ac:dyDescent="0.25">
      <c r="A434" s="277"/>
    </row>
    <row r="435" spans="1:1" x14ac:dyDescent="0.25">
      <c r="A435" s="277" t="s">
        <v>649</v>
      </c>
    </row>
    <row r="436" spans="1:1" x14ac:dyDescent="0.25">
      <c r="A436" s="277"/>
    </row>
    <row r="437" spans="1:1" x14ac:dyDescent="0.25">
      <c r="A437" s="277" t="s">
        <v>650</v>
      </c>
    </row>
    <row r="438" spans="1:1" x14ac:dyDescent="0.25">
      <c r="A438" s="277" t="s">
        <v>651</v>
      </c>
    </row>
    <row r="439" spans="1:1" x14ac:dyDescent="0.25">
      <c r="A439" s="277" t="s">
        <v>652</v>
      </c>
    </row>
    <row r="440" spans="1:1" x14ac:dyDescent="0.25">
      <c r="A440" s="277" t="s">
        <v>653</v>
      </c>
    </row>
    <row r="441" spans="1:1" x14ac:dyDescent="0.25">
      <c r="A441" s="277" t="s">
        <v>654</v>
      </c>
    </row>
    <row r="442" spans="1:1" x14ac:dyDescent="0.25">
      <c r="A442" s="277" t="s">
        <v>655</v>
      </c>
    </row>
    <row r="443" spans="1:1" x14ac:dyDescent="0.25">
      <c r="A443" s="277" t="s">
        <v>656</v>
      </c>
    </row>
    <row r="444" spans="1:1" x14ac:dyDescent="0.25">
      <c r="A444" s="277" t="s">
        <v>657</v>
      </c>
    </row>
    <row r="445" spans="1:1" x14ac:dyDescent="0.25">
      <c r="A445" s="277"/>
    </row>
    <row r="446" spans="1:1" x14ac:dyDescent="0.25">
      <c r="A446" s="277" t="s">
        <v>658</v>
      </c>
    </row>
    <row r="447" spans="1:1" x14ac:dyDescent="0.25">
      <c r="A447" s="277"/>
    </row>
    <row r="448" spans="1:1" x14ac:dyDescent="0.25">
      <c r="A448" s="277" t="s">
        <v>659</v>
      </c>
    </row>
    <row r="449" spans="1:1" x14ac:dyDescent="0.25">
      <c r="A449" s="277" t="s">
        <v>660</v>
      </c>
    </row>
    <row r="450" spans="1:1" x14ac:dyDescent="0.25">
      <c r="A450" s="277" t="s">
        <v>661</v>
      </c>
    </row>
    <row r="451" spans="1:1" x14ac:dyDescent="0.25">
      <c r="A451" s="277" t="s">
        <v>662</v>
      </c>
    </row>
    <row r="452" spans="1:1" x14ac:dyDescent="0.25">
      <c r="A452" s="277"/>
    </row>
    <row r="453" spans="1:1" x14ac:dyDescent="0.25">
      <c r="A453" s="277" t="s">
        <v>663</v>
      </c>
    </row>
    <row r="454" spans="1:1" x14ac:dyDescent="0.25">
      <c r="A454" s="277" t="s">
        <v>664</v>
      </c>
    </row>
    <row r="455" spans="1:1" x14ac:dyDescent="0.25">
      <c r="A455" s="277" t="s">
        <v>665</v>
      </c>
    </row>
    <row r="456" spans="1:1" x14ac:dyDescent="0.25">
      <c r="A456" s="277" t="s">
        <v>666</v>
      </c>
    </row>
    <row r="457" spans="1:1" x14ac:dyDescent="0.25">
      <c r="A457" s="277" t="s">
        <v>667</v>
      </c>
    </row>
    <row r="458" spans="1:1" x14ac:dyDescent="0.25">
      <c r="A458" s="277" t="s">
        <v>668</v>
      </c>
    </row>
    <row r="459" spans="1:1" x14ac:dyDescent="0.25">
      <c r="A459" s="277" t="s">
        <v>669</v>
      </c>
    </row>
    <row r="460" spans="1:1" x14ac:dyDescent="0.25">
      <c r="A460" s="277" t="s">
        <v>670</v>
      </c>
    </row>
    <row r="461" spans="1:1" x14ac:dyDescent="0.25">
      <c r="A461" s="277" t="s">
        <v>671</v>
      </c>
    </row>
    <row r="462" spans="1:1" x14ac:dyDescent="0.25">
      <c r="A462" s="277"/>
    </row>
    <row r="463" spans="1:1" x14ac:dyDescent="0.25">
      <c r="A463" s="277" t="s">
        <v>672</v>
      </c>
    </row>
    <row r="464" spans="1:1" x14ac:dyDescent="0.25">
      <c r="A464" s="277" t="s">
        <v>673</v>
      </c>
    </row>
    <row r="465" spans="1:1" x14ac:dyDescent="0.25">
      <c r="A465" s="277" t="s">
        <v>674</v>
      </c>
    </row>
    <row r="466" spans="1:1" x14ac:dyDescent="0.25">
      <c r="A466" s="277" t="s">
        <v>675</v>
      </c>
    </row>
    <row r="467" spans="1:1" x14ac:dyDescent="0.25">
      <c r="A467" s="277" t="s">
        <v>676</v>
      </c>
    </row>
    <row r="468" spans="1:1" x14ac:dyDescent="0.25">
      <c r="A468" s="277" t="s">
        <v>677</v>
      </c>
    </row>
    <row r="469" spans="1:1" x14ac:dyDescent="0.25">
      <c r="A469" s="277" t="s">
        <v>678</v>
      </c>
    </row>
    <row r="470" spans="1:1" x14ac:dyDescent="0.25">
      <c r="A470" s="277"/>
    </row>
    <row r="471" spans="1:1" x14ac:dyDescent="0.25">
      <c r="A471" s="277" t="s">
        <v>679</v>
      </c>
    </row>
    <row r="472" spans="1:1" x14ac:dyDescent="0.25">
      <c r="A472" s="277"/>
    </row>
    <row r="473" spans="1:1" x14ac:dyDescent="0.25">
      <c r="A473" s="277" t="s">
        <v>680</v>
      </c>
    </row>
    <row r="474" spans="1:1" x14ac:dyDescent="0.25">
      <c r="A474" s="277" t="s">
        <v>681</v>
      </c>
    </row>
    <row r="475" spans="1:1" x14ac:dyDescent="0.25">
      <c r="A475" s="277" t="s">
        <v>682</v>
      </c>
    </row>
    <row r="476" spans="1:1" x14ac:dyDescent="0.25">
      <c r="A476" s="277"/>
    </row>
    <row r="477" spans="1:1" x14ac:dyDescent="0.25">
      <c r="A477" s="277" t="s">
        <v>683</v>
      </c>
    </row>
    <row r="478" spans="1:1" x14ac:dyDescent="0.25">
      <c r="A478" s="277" t="s">
        <v>684</v>
      </c>
    </row>
    <row r="479" spans="1:1" x14ac:dyDescent="0.25">
      <c r="A479" s="277" t="s">
        <v>685</v>
      </c>
    </row>
    <row r="480" spans="1:1" x14ac:dyDescent="0.25">
      <c r="A480" s="277" t="s">
        <v>686</v>
      </c>
    </row>
    <row r="481" spans="1:1" x14ac:dyDescent="0.25">
      <c r="A481" s="277" t="s">
        <v>687</v>
      </c>
    </row>
    <row r="482" spans="1:1" x14ac:dyDescent="0.25">
      <c r="A482" s="277" t="s">
        <v>688</v>
      </c>
    </row>
    <row r="483" spans="1:1" x14ac:dyDescent="0.25">
      <c r="A483" s="277" t="s">
        <v>689</v>
      </c>
    </row>
    <row r="484" spans="1:1" x14ac:dyDescent="0.25">
      <c r="A484" s="277" t="s">
        <v>690</v>
      </c>
    </row>
    <row r="485" spans="1:1" x14ac:dyDescent="0.25">
      <c r="A485" s="277" t="s">
        <v>691</v>
      </c>
    </row>
    <row r="486" spans="1:1" x14ac:dyDescent="0.25">
      <c r="A486" s="277"/>
    </row>
    <row r="487" spans="1:1" x14ac:dyDescent="0.25">
      <c r="A487" s="277" t="s">
        <v>692</v>
      </c>
    </row>
    <row r="488" spans="1:1" x14ac:dyDescent="0.25">
      <c r="A488" s="277" t="s">
        <v>693</v>
      </c>
    </row>
    <row r="489" spans="1:1" x14ac:dyDescent="0.25">
      <c r="A489" s="277" t="s">
        <v>694</v>
      </c>
    </row>
    <row r="490" spans="1:1" x14ac:dyDescent="0.25">
      <c r="A490" s="277" t="s">
        <v>695</v>
      </c>
    </row>
    <row r="491" spans="1:1" x14ac:dyDescent="0.25">
      <c r="A491" s="277"/>
    </row>
    <row r="492" spans="1:1" x14ac:dyDescent="0.25">
      <c r="A492" s="277" t="s">
        <v>696</v>
      </c>
    </row>
    <row r="493" spans="1:1" x14ac:dyDescent="0.25">
      <c r="A493" s="277" t="s">
        <v>697</v>
      </c>
    </row>
    <row r="494" spans="1:1" x14ac:dyDescent="0.25">
      <c r="A494" s="277" t="s">
        <v>698</v>
      </c>
    </row>
    <row r="495" spans="1:1" x14ac:dyDescent="0.25">
      <c r="A495" s="277" t="s">
        <v>699</v>
      </c>
    </row>
    <row r="496" spans="1:1" x14ac:dyDescent="0.25">
      <c r="A496" s="277" t="s">
        <v>700</v>
      </c>
    </row>
    <row r="497" spans="1:1" x14ac:dyDescent="0.25">
      <c r="A497" s="277" t="s">
        <v>701</v>
      </c>
    </row>
    <row r="498" spans="1:1" x14ac:dyDescent="0.25">
      <c r="A498" s="277"/>
    </row>
    <row r="499" spans="1:1" x14ac:dyDescent="0.25">
      <c r="A499" s="277" t="s">
        <v>702</v>
      </c>
    </row>
    <row r="500" spans="1:1" x14ac:dyDescent="0.25">
      <c r="A500" s="277" t="s">
        <v>703</v>
      </c>
    </row>
    <row r="501" spans="1:1" x14ac:dyDescent="0.25">
      <c r="A501" s="277" t="s">
        <v>704</v>
      </c>
    </row>
    <row r="502" spans="1:1" x14ac:dyDescent="0.25">
      <c r="A502" s="277" t="s">
        <v>705</v>
      </c>
    </row>
    <row r="503" spans="1:1" x14ac:dyDescent="0.25">
      <c r="A503" s="277" t="s">
        <v>706</v>
      </c>
    </row>
    <row r="504" spans="1:1" x14ac:dyDescent="0.25">
      <c r="A504" s="277" t="s">
        <v>707</v>
      </c>
    </row>
    <row r="505" spans="1:1" x14ac:dyDescent="0.25">
      <c r="A505" s="277" t="s">
        <v>708</v>
      </c>
    </row>
    <row r="506" spans="1:1" x14ac:dyDescent="0.25">
      <c r="A506" s="277" t="s">
        <v>709</v>
      </c>
    </row>
    <row r="507" spans="1:1" x14ac:dyDescent="0.25">
      <c r="A507" s="277" t="s">
        <v>710</v>
      </c>
    </row>
    <row r="508" spans="1:1" x14ac:dyDescent="0.25">
      <c r="A508" s="277" t="s">
        <v>711</v>
      </c>
    </row>
    <row r="509" spans="1:1" x14ac:dyDescent="0.25">
      <c r="A509" s="277" t="s">
        <v>712</v>
      </c>
    </row>
    <row r="510" spans="1:1" x14ac:dyDescent="0.25">
      <c r="A510" s="277" t="s">
        <v>713</v>
      </c>
    </row>
    <row r="511" spans="1:1" x14ac:dyDescent="0.25">
      <c r="A511" s="277" t="s">
        <v>714</v>
      </c>
    </row>
    <row r="512" spans="1:1" x14ac:dyDescent="0.25">
      <c r="A512" s="277"/>
    </row>
    <row r="513" spans="1:1" x14ac:dyDescent="0.25">
      <c r="A513" s="277" t="s">
        <v>715</v>
      </c>
    </row>
    <row r="514" spans="1:1" x14ac:dyDescent="0.25">
      <c r="A514" s="277" t="s">
        <v>716</v>
      </c>
    </row>
    <row r="515" spans="1:1" x14ac:dyDescent="0.25">
      <c r="A515" s="277" t="s">
        <v>717</v>
      </c>
    </row>
    <row r="516" spans="1:1" x14ac:dyDescent="0.25">
      <c r="A516" s="277" t="s">
        <v>718</v>
      </c>
    </row>
    <row r="517" spans="1:1" x14ac:dyDescent="0.25">
      <c r="A517" s="277" t="s">
        <v>719</v>
      </c>
    </row>
    <row r="518" spans="1:1" x14ac:dyDescent="0.25">
      <c r="A518" s="277" t="s">
        <v>720</v>
      </c>
    </row>
    <row r="519" spans="1:1" x14ac:dyDescent="0.25">
      <c r="A519" s="277" t="s">
        <v>721</v>
      </c>
    </row>
    <row r="520" spans="1:1" x14ac:dyDescent="0.25">
      <c r="A520" s="277"/>
    </row>
    <row r="521" spans="1:1" x14ac:dyDescent="0.25">
      <c r="A521" s="277" t="s">
        <v>722</v>
      </c>
    </row>
    <row r="522" spans="1:1" x14ac:dyDescent="0.25">
      <c r="A522" s="277" t="s">
        <v>723</v>
      </c>
    </row>
    <row r="523" spans="1:1" x14ac:dyDescent="0.25">
      <c r="A523" s="277" t="s">
        <v>724</v>
      </c>
    </row>
    <row r="524" spans="1:1" x14ac:dyDescent="0.25">
      <c r="A524" s="277" t="s">
        <v>725</v>
      </c>
    </row>
    <row r="525" spans="1:1" x14ac:dyDescent="0.25">
      <c r="A525" s="277" t="s">
        <v>726</v>
      </c>
    </row>
    <row r="526" spans="1:1" x14ac:dyDescent="0.25">
      <c r="A526" s="277" t="s">
        <v>727</v>
      </c>
    </row>
    <row r="527" spans="1:1" x14ac:dyDescent="0.25">
      <c r="A527" s="277" t="s">
        <v>728</v>
      </c>
    </row>
    <row r="528" spans="1:1" x14ac:dyDescent="0.25">
      <c r="A528" s="277" t="s">
        <v>729</v>
      </c>
    </row>
    <row r="529" spans="1:1" x14ac:dyDescent="0.25">
      <c r="A529" s="277" t="s">
        <v>730</v>
      </c>
    </row>
    <row r="530" spans="1:1" x14ac:dyDescent="0.25">
      <c r="A530" s="277" t="s">
        <v>731</v>
      </c>
    </row>
    <row r="531" spans="1:1" x14ac:dyDescent="0.25">
      <c r="A531" s="277" t="s">
        <v>732</v>
      </c>
    </row>
    <row r="532" spans="1:1" x14ac:dyDescent="0.25">
      <c r="A532" s="277" t="s">
        <v>733</v>
      </c>
    </row>
    <row r="533" spans="1:1" x14ac:dyDescent="0.25">
      <c r="A533" s="277" t="s">
        <v>734</v>
      </c>
    </row>
    <row r="534" spans="1:1" x14ac:dyDescent="0.25">
      <c r="A534" s="277" t="s">
        <v>735</v>
      </c>
    </row>
    <row r="535" spans="1:1" x14ac:dyDescent="0.25">
      <c r="A535" s="277"/>
    </row>
    <row r="536" spans="1:1" x14ac:dyDescent="0.25">
      <c r="A536" s="277" t="s">
        <v>736</v>
      </c>
    </row>
    <row r="537" spans="1:1" x14ac:dyDescent="0.25">
      <c r="A537" s="277" t="s">
        <v>737</v>
      </c>
    </row>
    <row r="538" spans="1:1" x14ac:dyDescent="0.25">
      <c r="A538" s="277" t="s">
        <v>738</v>
      </c>
    </row>
    <row r="539" spans="1:1" x14ac:dyDescent="0.25">
      <c r="A539" s="277"/>
    </row>
    <row r="540" spans="1:1" x14ac:dyDescent="0.25">
      <c r="A540" s="277" t="s">
        <v>739</v>
      </c>
    </row>
    <row r="541" spans="1:1" x14ac:dyDescent="0.25">
      <c r="A541" s="277"/>
    </row>
    <row r="542" spans="1:1" x14ac:dyDescent="0.25">
      <c r="A542" s="277" t="s">
        <v>740</v>
      </c>
    </row>
    <row r="543" spans="1:1" x14ac:dyDescent="0.25">
      <c r="A543" s="277" t="s">
        <v>741</v>
      </c>
    </row>
    <row r="544" spans="1:1" x14ac:dyDescent="0.25">
      <c r="A544" s="277" t="s">
        <v>742</v>
      </c>
    </row>
    <row r="545" spans="1:1" x14ac:dyDescent="0.25">
      <c r="A545" s="277" t="s">
        <v>743</v>
      </c>
    </row>
    <row r="546" spans="1:1" x14ac:dyDescent="0.25">
      <c r="A546" s="277" t="s">
        <v>744</v>
      </c>
    </row>
    <row r="547" spans="1:1" x14ac:dyDescent="0.25">
      <c r="A547" s="277" t="s">
        <v>745</v>
      </c>
    </row>
    <row r="548" spans="1:1" x14ac:dyDescent="0.25">
      <c r="A548" s="277" t="s">
        <v>746</v>
      </c>
    </row>
    <row r="549" spans="1:1" x14ac:dyDescent="0.25">
      <c r="A549" s="277" t="s">
        <v>747</v>
      </c>
    </row>
    <row r="550" spans="1:1" x14ac:dyDescent="0.25">
      <c r="A550" s="277" t="s">
        <v>748</v>
      </c>
    </row>
    <row r="551" spans="1:1" x14ac:dyDescent="0.25">
      <c r="A551" s="277"/>
    </row>
    <row r="552" spans="1:1" x14ac:dyDescent="0.25">
      <c r="A552" s="277" t="s">
        <v>749</v>
      </c>
    </row>
    <row r="553" spans="1:1" x14ac:dyDescent="0.25">
      <c r="A553" s="277"/>
    </row>
    <row r="554" spans="1:1" x14ac:dyDescent="0.25">
      <c r="A554" s="277" t="s">
        <v>750</v>
      </c>
    </row>
    <row r="555" spans="1:1" x14ac:dyDescent="0.25">
      <c r="A555" s="277" t="s">
        <v>751</v>
      </c>
    </row>
    <row r="556" spans="1:1" x14ac:dyDescent="0.25">
      <c r="A556" s="277" t="s">
        <v>752</v>
      </c>
    </row>
    <row r="557" spans="1:1" x14ac:dyDescent="0.25">
      <c r="A557" s="277" t="s">
        <v>753</v>
      </c>
    </row>
    <row r="558" spans="1:1" x14ac:dyDescent="0.25">
      <c r="A558" s="277" t="s">
        <v>754</v>
      </c>
    </row>
    <row r="559" spans="1:1" x14ac:dyDescent="0.25">
      <c r="A559" s="277" t="s">
        <v>755</v>
      </c>
    </row>
    <row r="560" spans="1:1" x14ac:dyDescent="0.25">
      <c r="A560" s="277" t="s">
        <v>756</v>
      </c>
    </row>
    <row r="561" spans="1:1" x14ac:dyDescent="0.25">
      <c r="A561" s="277" t="s">
        <v>757</v>
      </c>
    </row>
    <row r="562" spans="1:1" x14ac:dyDescent="0.25">
      <c r="A562" s="277"/>
    </row>
    <row r="563" spans="1:1" x14ac:dyDescent="0.25">
      <c r="A563" s="277" t="s">
        <v>758</v>
      </c>
    </row>
    <row r="564" spans="1:1" x14ac:dyDescent="0.25">
      <c r="A564" s="277"/>
    </row>
    <row r="565" spans="1:1" x14ac:dyDescent="0.25">
      <c r="A565" s="277" t="s">
        <v>759</v>
      </c>
    </row>
    <row r="566" spans="1:1" x14ac:dyDescent="0.25">
      <c r="A566" s="277" t="s">
        <v>760</v>
      </c>
    </row>
    <row r="567" spans="1:1" x14ac:dyDescent="0.25">
      <c r="A567" s="277" t="s">
        <v>761</v>
      </c>
    </row>
    <row r="568" spans="1:1" x14ac:dyDescent="0.25">
      <c r="A568" s="277" t="s">
        <v>762</v>
      </c>
    </row>
    <row r="569" spans="1:1" x14ac:dyDescent="0.25">
      <c r="A569" s="277"/>
    </row>
    <row r="570" spans="1:1" x14ac:dyDescent="0.25">
      <c r="A570" s="277" t="s">
        <v>763</v>
      </c>
    </row>
    <row r="571" spans="1:1" x14ac:dyDescent="0.25">
      <c r="A571" s="277" t="s">
        <v>764</v>
      </c>
    </row>
    <row r="572" spans="1:1" x14ac:dyDescent="0.25">
      <c r="A572" s="277" t="s">
        <v>765</v>
      </c>
    </row>
    <row r="573" spans="1:1" x14ac:dyDescent="0.25">
      <c r="A573" s="277" t="s">
        <v>766</v>
      </c>
    </row>
    <row r="574" spans="1:1" x14ac:dyDescent="0.25">
      <c r="A574" s="277" t="s">
        <v>767</v>
      </c>
    </row>
    <row r="575" spans="1:1" x14ac:dyDescent="0.25">
      <c r="A575" s="277" t="s">
        <v>768</v>
      </c>
    </row>
    <row r="576" spans="1:1" x14ac:dyDescent="0.25">
      <c r="A576" s="277" t="s">
        <v>769</v>
      </c>
    </row>
    <row r="577" spans="1:1" x14ac:dyDescent="0.25">
      <c r="A577" s="277" t="s">
        <v>770</v>
      </c>
    </row>
    <row r="578" spans="1:1" x14ac:dyDescent="0.25">
      <c r="A578" s="277"/>
    </row>
    <row r="579" spans="1:1" x14ac:dyDescent="0.25">
      <c r="A579" s="277" t="s">
        <v>771</v>
      </c>
    </row>
    <row r="580" spans="1:1" x14ac:dyDescent="0.25">
      <c r="A580" s="277" t="s">
        <v>772</v>
      </c>
    </row>
    <row r="581" spans="1:1" x14ac:dyDescent="0.25">
      <c r="A581" s="277" t="s">
        <v>773</v>
      </c>
    </row>
    <row r="582" spans="1:1" x14ac:dyDescent="0.25">
      <c r="A582" s="277" t="s">
        <v>774</v>
      </c>
    </row>
    <row r="583" spans="1:1" x14ac:dyDescent="0.25">
      <c r="A583" s="277"/>
    </row>
    <row r="584" spans="1:1" x14ac:dyDescent="0.25">
      <c r="A584" s="277" t="s">
        <v>775</v>
      </c>
    </row>
    <row r="585" spans="1:1" x14ac:dyDescent="0.25">
      <c r="A585" s="277" t="s">
        <v>776</v>
      </c>
    </row>
    <row r="586" spans="1:1" x14ac:dyDescent="0.25">
      <c r="A586" s="277" t="s">
        <v>777</v>
      </c>
    </row>
    <row r="587" spans="1:1" x14ac:dyDescent="0.25">
      <c r="A587" s="277" t="s">
        <v>778</v>
      </c>
    </row>
    <row r="588" spans="1:1" x14ac:dyDescent="0.25">
      <c r="A588" s="277"/>
    </row>
    <row r="589" spans="1:1" x14ac:dyDescent="0.25">
      <c r="A589" s="277" t="s">
        <v>779</v>
      </c>
    </row>
    <row r="590" spans="1:1" x14ac:dyDescent="0.25">
      <c r="A590" s="277"/>
    </row>
    <row r="591" spans="1:1" x14ac:dyDescent="0.25">
      <c r="A591" s="277" t="s">
        <v>780</v>
      </c>
    </row>
    <row r="592" spans="1:1" x14ac:dyDescent="0.25">
      <c r="A592" s="277" t="s">
        <v>781</v>
      </c>
    </row>
    <row r="593" spans="1:1" x14ac:dyDescent="0.25">
      <c r="A593" s="277" t="s">
        <v>782</v>
      </c>
    </row>
    <row r="594" spans="1:1" x14ac:dyDescent="0.25">
      <c r="A594" s="277" t="s">
        <v>783</v>
      </c>
    </row>
    <row r="595" spans="1:1" x14ac:dyDescent="0.25">
      <c r="A595" s="277" t="s">
        <v>784</v>
      </c>
    </row>
    <row r="596" spans="1:1" x14ac:dyDescent="0.25">
      <c r="A596" s="277" t="s">
        <v>785</v>
      </c>
    </row>
    <row r="597" spans="1:1" x14ac:dyDescent="0.25">
      <c r="A597" s="277" t="s">
        <v>786</v>
      </c>
    </row>
    <row r="598" spans="1:1" x14ac:dyDescent="0.25">
      <c r="A598" s="277" t="s">
        <v>787</v>
      </c>
    </row>
    <row r="599" spans="1:1" x14ac:dyDescent="0.25">
      <c r="A599" s="277"/>
    </row>
    <row r="600" spans="1:1" x14ac:dyDescent="0.25">
      <c r="A600" s="277" t="s">
        <v>788</v>
      </c>
    </row>
    <row r="601" spans="1:1" x14ac:dyDescent="0.25">
      <c r="A601" s="277"/>
    </row>
    <row r="602" spans="1:1" x14ac:dyDescent="0.25">
      <c r="A602" s="277" t="s">
        <v>789</v>
      </c>
    </row>
    <row r="603" spans="1:1" x14ac:dyDescent="0.25">
      <c r="A603" s="277" t="s">
        <v>790</v>
      </c>
    </row>
    <row r="604" spans="1:1" x14ac:dyDescent="0.25">
      <c r="A604" s="277" t="s">
        <v>791</v>
      </c>
    </row>
    <row r="605" spans="1:1" x14ac:dyDescent="0.25">
      <c r="A605" s="277" t="s">
        <v>792</v>
      </c>
    </row>
    <row r="606" spans="1:1" x14ac:dyDescent="0.25">
      <c r="A606" s="277" t="s">
        <v>793</v>
      </c>
    </row>
    <row r="607" spans="1:1" x14ac:dyDescent="0.25">
      <c r="A607" s="277" t="s">
        <v>794</v>
      </c>
    </row>
    <row r="608" spans="1:1" x14ac:dyDescent="0.25">
      <c r="A608" s="277" t="s">
        <v>795</v>
      </c>
    </row>
    <row r="609" spans="1:1" x14ac:dyDescent="0.25">
      <c r="A609" s="277" t="s">
        <v>796</v>
      </c>
    </row>
    <row r="610" spans="1:1" x14ac:dyDescent="0.25">
      <c r="A610" s="277" t="s">
        <v>797</v>
      </c>
    </row>
    <row r="611" spans="1:1" x14ac:dyDescent="0.25">
      <c r="A611" s="277"/>
    </row>
    <row r="612" spans="1:1" x14ac:dyDescent="0.25">
      <c r="A612" s="277" t="s">
        <v>798</v>
      </c>
    </row>
    <row r="613" spans="1:1" x14ac:dyDescent="0.25">
      <c r="A613" s="277"/>
    </row>
    <row r="614" spans="1:1" x14ac:dyDescent="0.25">
      <c r="A614" s="277" t="s">
        <v>799</v>
      </c>
    </row>
    <row r="615" spans="1:1" x14ac:dyDescent="0.25">
      <c r="A615" s="277" t="s">
        <v>800</v>
      </c>
    </row>
    <row r="616" spans="1:1" x14ac:dyDescent="0.25">
      <c r="A616" s="277" t="s">
        <v>801</v>
      </c>
    </row>
    <row r="617" spans="1:1" x14ac:dyDescent="0.25">
      <c r="A617" s="277" t="s">
        <v>802</v>
      </c>
    </row>
    <row r="618" spans="1:1" x14ac:dyDescent="0.25">
      <c r="A618" s="277" t="s">
        <v>803</v>
      </c>
    </row>
    <row r="619" spans="1:1" x14ac:dyDescent="0.25">
      <c r="A619" s="277" t="s">
        <v>804</v>
      </c>
    </row>
    <row r="620" spans="1:1" x14ac:dyDescent="0.25">
      <c r="A620" s="277"/>
    </row>
    <row r="621" spans="1:1" x14ac:dyDescent="0.25">
      <c r="A621" s="277" t="s">
        <v>805</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2019-12-09T05:19:52Z</dcterms:modified>
</cp:coreProperties>
</file>