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3B9B231E-D2A4-4EDD-AD5F-20D0D94A16F2}"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<sst xmlns="http://schemas.openxmlformats.org/spreadsheetml/2006/main" count="1415" uniqueCount="951">
  <si>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</si>
  <si>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</si>
  <si>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</si>
  <si>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</si>
  <si>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</si>
  <si>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</si>
  <si>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</si>
  <si>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</si>
  <si>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</si>
  <si>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</si>
  <si>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</si>
  <si>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</si>
  <si>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</si>
  <si>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</si>
  <si>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</si>
  <si>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</si>
  <si>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</si>
  <si>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</si>
  <si>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</si>
  <si>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</si>
  <si>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</si>
  <si>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</si>
  <si>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</si>
  <si>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</si>
  <si>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</si>
  <si>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</si>
  <si>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</si>
  <si>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</si>
  <si>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</si>
  <si>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</si>
  <si>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</si>
  <si>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</si>
  <si>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</si>
  <si>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</si>
  <si>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</si>
  <si>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</si>
  <si>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</si>
  <si>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</si>
  <si>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</si>
  <si>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</si>
  <si>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</si>
  <si>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</si>
  <si>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</si>
  <si>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</si>
  <si>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</si>
  <si>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</si>
  <si>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</si>
  <si>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</si>
  <si>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</si>
  <si>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</si>
  <si>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</si>
  <si>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</si>
  <si>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</si>
  <si>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</si>
  <si>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</si>
  <si>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</si>
  <si>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</si>
  <si>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</si>
  <si>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</si>
  <si>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</si>
  <si>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</si>
  <si>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</si>
  <si>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</si>
  <si>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</si>
  <si>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</si>
  <si>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</si>
  <si>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</si>
  <si>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</si>
  <si>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</si>
  <si>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</si>
  <si>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</si>
  <si>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</si>
  <si>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</si>
  <si>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</si>
  <si>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</si>
  <si>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</si>
  <si>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</si>
  <si>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</si>
  <si>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</si>
  <si>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</si>
  <si>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</si>
  <si>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</si>
  <si>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</si>
  <si>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</si>
  <si>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</si>
  <si>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</si>
  <si>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</si>
  <si>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</si>
  <si>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</si>
  <si>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</si>
  <si>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</si>
  <si>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</si>
  <si>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</si>
  <si>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</si>
  <si>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</si>
  <si>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</si>
  <si>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</si>
  <si>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</si>
  <si>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</si>
  <si>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</si>
  <si>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</si>
  <si>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</si>
  <si>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</si>
  <si>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</si>
  <si>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</si>
  <si>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</si>
  <si>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</si>
  <si>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</si>
  <si>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</si>
  <si>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</si>
  <si>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</si>
  <si>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</si>
  <si>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</si>
  <si>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</si>
  <si>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</si>
  <si>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</si>
  <si>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</si>
  <si>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</si>
  <si>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</si>
  <si>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</si>
  <si>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</si>
  <si>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</si>
  <si>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</si>
  <si>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</si>
  <si>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</si>
  <si>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</si>
  <si>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</si>
  <si>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</si>
  <si>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</si>
  <si>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</si>
  <si>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</si>
  <si>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</si>
  <si>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</si>
  <si>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</si>
  <si>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</si>
  <si>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</si>
  <si>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</si>
  <si>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</si>
  <si>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</si>
  <si>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</si>
  <si>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</si>
  <si>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</si>
  <si>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</si>
  <si>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</si>
  <si>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</si>
  <si>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</si>
  <si>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</si>
  <si>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</si>
  <si>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</si>
  <si>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</si>
  <si>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</si>
  <si>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</si>
  <si>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</si>
  <si>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</si>
  <si>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</si>
  <si>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</si>
  <si>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</si>
  <si>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</si>
  <si>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</si>
  <si>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</si>
  <si>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</si>
  <si>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</si>
  <si>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</si>
  <si>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</si>
  <si>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</si>
  <si>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</si>
  <si>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</si>
  <si>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</si>
  <si>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</si>
  <si>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</si>
  <si>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</si>
  <si>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</si>
  <si>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</si>
  <si>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</si>
  <si>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</si>
  <si>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</si>
  <si>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</si>
  <si>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</si>
  <si>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</si>
  <si>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</si>
  <si>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</si>
  <si>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</si>
  <si>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</si>
  <si>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</si>
  <si>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</si>
  <si>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</si>
  <si>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</si>
  <si>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</si>
  <si>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</si>
  <si>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</si>
  <si>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</si>
  <si>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</si>
  <si>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</si>
  <si>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</si>
  <si>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</si>
  <si>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</si>
  <si>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</si>
  <si>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</si>
  <si>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</si>
  <si>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</si>
  <si>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</si>
  <si>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</si>
  <si>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</si>
  <si>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</si>
  <si>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</si>
  <si>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</si>
  <si>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</si>
  <si>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</si>
  <si>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</si>
  <si>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</si>
  <si>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</si>
  <si>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</si>
  <si>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</si>
  <si>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</si>
  <si>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</si>
  <si>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</si>
  <si>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</si>
  <si>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</si>
  <si>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</si>
  <si>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</si>
  <si>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</si>
  <si>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</si>
  <si>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</si>
  <si>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</si>
  <si>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</si>
  <si>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</si>
  <si>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</si>
  <si>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</si>
  <si>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</si>
  <si>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</si>
  <si>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</si>
  <si>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</si>
  <si>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</si>
  <si>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</si>
  <si>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</si>
  <si>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</si>
  <si>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</si>
  <si>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</si>
  <si>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</si>
  <si>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</si>
  <si>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</si>
  <si>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</si>
  <si>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</si>
  <si>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</si>
  <si>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</si>
  <si>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</si>
  <si>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</si>
  <si>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</si>
  <si>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</si>
  <si>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</si>
  <si>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</si>
  <si>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</si>
  <si>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</si>
  <si>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</si>
  <si>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</si>
  <si>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</si>
  <si>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</si>
  <si>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</si>
  <si>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</si>
  <si>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</si>
  <si>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</si>
  <si>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</si>
  <si>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</si>
  <si>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</si>
  <si>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</si>
  <si>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</si>
  <si>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</si>
  <si>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</si>
  <si>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</si>
  <si>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</si>
  <si>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</si>
  <si>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</si>
  <si>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</si>
  <si>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</si>
  <si>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</si>
  <si>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</si>
  <si>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</si>
  <si>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</si>
  <si>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</si>
  <si>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</si>
  <si>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</si>
  <si>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</si>
  <si>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</si>
  <si>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</si>
  <si>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</si>
  <si>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</si>
  <si>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</si>
  <si>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</si>
  <si>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</si>
  <si>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</si>
  <si>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</si>
  <si>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</si>
  <si>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</si>
  <si>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</si>
  <si>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</si>
  <si>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</si>
  <si>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</si>
  <si>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</si>
  <si>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</si>
  <si>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</si>
  <si>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</si>
  <si>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</si>
  <si>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</si>
  <si>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</si>
  <si>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</si>
  <si>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</si>
  <si>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</si>
  <si>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</si>
  <si>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</si>
  <si>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</si>
  <si>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</si>
  <si>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</si>
  <si>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</si>
  <si>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</si>
  <si>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</si>
  <si>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</si>
  <si>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</si>
  <si>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</si>
  <si>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</si>
  <si>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</si>
  <si>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</si>
  <si>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</si>
  <si>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</si>
  <si>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</si>
  <si>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</si>
  <si>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</si>
  <si>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</si>
  <si>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</si>
  <si>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</si>
  <si>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</si>
  <si>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</si>
  <si>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</si>
  <si>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</si>
  <si>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</si>
  <si>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</si>
  <si>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</si>
  <si>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</si>
  <si>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</si>
  <si>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</si>
  <si>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</si>
  <si>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</si>
  <si>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</si>
  <si>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</si>
  <si>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</si>
  <si>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</si>
  <si>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</si>
  <si>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</si>
  <si>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</si>
  <si>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</si>
  <si>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</si>
  <si>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</si>
  <si>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</si>
  <si>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</si>
  <si>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</si>
  <si>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</si>
  <si>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</si>
  <si>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</si>
  <si>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</si>
  <si>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</si>
  <si>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</si>
  <si>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</si>
  <si>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</si>
  <si>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</si>
  <si>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</si>
  <si>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</si>
  <si>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</si>
  <si>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</si>
  <si>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</si>
  <si>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</si>
  <si>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</si>
  <si>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</si>
  <si>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</si>
  <si>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</si>
  <si>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</si>
  <si>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</si>
  <si>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</si>
  <si>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</si>
  <si>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</si>
  <si>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</si>
  <si>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</si>
  <si>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</si>
  <si>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</si>
  <si>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</si>
  <si>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</si>
  <si>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</si>
  <si>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</si>
  <si>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</si>
  <si>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</si>
  <si>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</si>
  <si>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</si>
  <si>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</si>
  <si>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</si>
  <si>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</si>
  <si>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</si>
  <si>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</si>
  <si>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</si>
  <si>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</si>
  <si>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</si>
  <si>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</si>
  <si>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</si>
  <si>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</si>
  <si>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</si>
  <si>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</si>
  <si>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</si>
  <si>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</si>
  <si>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</si>
  <si>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</si>
  <si>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</si>
  <si>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</si>
  <si>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</si>
  <si>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</si>
  <si>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</si>
  <si>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</si>
  <si>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</si>
  <si>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</si>
  <si>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</si>
  <si>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</si>
  <si>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</si>
  <si>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</si>
  <si>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</si>
  <si>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</si>
  <si>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</si>
  <si>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</si>
  <si>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</si>
  <si>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</si>
  <si>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</si>
  <si>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</si>
  <si>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</si>
  <si>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</si>
  <si>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</si>
  <si>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</si>
  <si>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</si>
  <si>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</si>
  <si>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</si>
  <si>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</si>
  <si>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</si>
  <si>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</si>
  <si>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</si>
  <si>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</si>
  <si>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</si>
  <si>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</si>
  <si>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</si>
  <si>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</si>
  <si>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</si>
  <si>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</si>
  <si>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</si>
  <si>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</si>
  <si>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</si>
  <si>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</si>
  <si>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</si>
  <si>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</si>
  <si>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</si>
  <si>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</si>
  <si>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</si>
  <si>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</si>
  <si>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</si>
  <si>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</si>
  <si>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</si>
  <si>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</si>
  <si>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</si>
  <si>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</si>
  <si>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</si>
  <si>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</si>
  <si>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</si>
  <si>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</si>
  <si>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</si>
  <si>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</si>
  <si>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</si>
  <si>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</si>
  <si>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</si>
  <si>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</si>
  <si>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</si>
  <si>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</si>
  <si>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</si>
  <si>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</si>
  <si>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</si>
  <si>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</si>
  <si>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</si>
  <si>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</si>
  <si>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</si>
  <si>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</si>
  <si>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</si>
  <si>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</si>
  <si>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</si>
  <si>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</si>
  <si>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</si>
  <si>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</si>
  <si>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</si>
  <si>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</si>
  <si>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</si>
  <si>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</si>
  <si>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</si>
  <si>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</si>
  <si>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</si>
  <si>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</si>
  <si>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</si>
  <si>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</si>
  <si>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</si>
  <si>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</si>
  <si>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</si>
  <si>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</si>
  <si>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</si>
  <si>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</si>
  <si>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</si>
  <si>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</si>
  <si>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</si>
  <si>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</si>
  <si>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</si>
  <si>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</si>
  <si>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</si>
  <si>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</si>
  <si>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</si>
  <si>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</si>
  <si>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</si>
  <si>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</si>
  <si>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</si>
  <si>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</si>
  <si>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</si>
  <si>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</si>
  <si>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</si>
  <si>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</si>
  <si>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</si>
  <si>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</si>
  <si>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</si>
  <si>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</si>
  <si>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</si>
  <si>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</si>
  <si>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</si>
  <si>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</si>
  <si>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</si>
  <si>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</si>
  <si>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</si>
  <si>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</si>
  <si>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</si>
  <si>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</si>
  <si>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</si>
  <si>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</si>
  <si>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</si>
  <si>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</si>
  <si>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</si>
  <si>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</si>
  <si>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</si>
  <si>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</si>
  <si>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</si>
  <si>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</si>
  <si>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</si>
  <si>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</si>
  <si>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</si>
  <si>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</si>
  <si>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</si>
  <si>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</si>
  <si>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</si>
  <si>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</si>
  <si>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</si>
  <si>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</si>
  <si>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</si>
  <si>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</si>
  <si>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</si>
  <si>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</si>
  <si>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</si>
  <si>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</si>
  <si>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</si>
  <si>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</si>
  <si>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</si>
  <si>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</si>
  <si>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</si>
  <si>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</si>
  <si>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</si>
  <si>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</si>
  <si>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</si>
  <si>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</si>
  <si>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</si>
  <si>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</si>
  <si>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</si>
  <si>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</si>
  <si>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</si>
  <si>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</si>
  <si>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</si>
  <si>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</si>
  <si>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</si>
  <si>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</si>
  <si>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</si>
  <si>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</si>
  <si>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</si>
  <si>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</si>
  <si>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</si>
  <si>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</si>
  <si>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</si>
  <si>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</si>
  <si>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</si>
  <si>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</si>
  <si>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</si>
  <si>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</si>
  <si>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</si>
  <si>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</si>
  <si>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</si>
  <si>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</si>
  <si>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</si>
  <si>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</si>
  <si>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</si>
  <si>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</si>
  <si>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</si>
  <si>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</si>
  <si>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</si>
  <si>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</si>
  <si>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</si>
  <si>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</si>
  <si>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</si>
  <si>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</si>
  <si>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</si>
  <si>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</si>
  <si>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</si>
  <si>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</si>
  <si>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</si>
  <si>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</si>
  <si>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</si>
  <si>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</si>
  <si>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</si>
  <si>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</si>
  <si>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</si>
  <si>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</si>
  <si>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</si>
  <si>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</si>
  <si>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</si>
  <si>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</si>
  <si>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</si>
  <si>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</si>
  <si>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</si>
  <si>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</si>
  <si>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</si>
  <si>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</si>
  <si>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</si>
  <si>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</si>
  <si>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</si>
  <si>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</si>
  <si>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</si>
  <si>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</si>
  <si>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</si>
  <si>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</si>
  <si>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</si>
  <si>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</si>
  <si>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</si>
  <si>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</si>
  <si>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</si>
  <si>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</si>
  <si>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</si>
  <si>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</si>
  <si>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</si>
  <si>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</si>
  <si>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</si>
  <si>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</si>
  <si>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</si>
  <si>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</si>
  <si>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</si>
  <si>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</si>
  <si>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</si>
  <si>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</si>
  <si>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</si>
  <si>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</si>
  <si>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</si>
  <si>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</si>
  <si>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</si>
  <si>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</si>
  <si>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</si>
  <si>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</si>
  <si>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</si>
  <si>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</si>
  <si>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</si>
  <si>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</si>
  <si>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</si>
  <si>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</si>
  <si>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</si>
  <si>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</si>
  <si>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</si>
  <si>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</si>
  <si>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</si>
  <si>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</si>
  <si>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</si>
  <si>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</si>
  <si>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</si>
  <si>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</si>
  <si>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</si>
  <si>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</si>
  <si>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</si>
  <si>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</si>
  <si>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</si>
  <si>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</si>
  <si>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</si>
  <si>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</si>
  <si>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</si>
  <si>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</si>
  <si>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</si>
  <si>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</si>
  <si>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</si>
  <si>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</si>
  <si>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</si>
  <si>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</si>
  <si>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</si>
  <si>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</si>
  <si>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</si>
  <si>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</si>
  <si>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</si>
  <si>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</si>
  <si>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</si>
  <si>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</si>
  <si>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</si>
  <si>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</si>
  <si>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</si>
  <si>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</si>
  <si>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</si>
  <si>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</si>
  <si>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</si>
  <si>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</si>
  <si>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</si>
  <si>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</si>
  <si>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</si>
  <si>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</si>
  <si>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</si>
  <si>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</si>
  <si>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</si>
  <si>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</si>
  <si>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</si>
  <si>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</si>
  <si>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</si>
  <si>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</si>
  <si>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</si>
  <si>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</si>
  <si>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</si>
  <si>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</si>
  <si>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</si>
  <si>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</si>
  <si>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</si>
  <si>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</si>
  <si>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</si>
  <si>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</si>
  <si>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</si>
  <si>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</si>
  <si>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</si>
  <si>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</si>
  <si>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</si>
  <si>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</si>
  <si>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</si>
  <si>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</si>
  <si>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</si>
  <si>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</si>
  <si>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</si>
  <si>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</si>
  <si>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</si>
  <si>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</si>
  <si>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</si>
  <si>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</si>
  <si>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</si>
  <si>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</si>
  <si>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</si>
  <si>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</si>
  <si>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</si>
  <si>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</si>
  <si>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</si>
  <si>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</si>
  <si>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</si>
  <si>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</si>
  <si>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</si>
  <si>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</si>
  <si>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</si>
  <si>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</si>
  <si>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</si>
  <si>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</si>
  <si>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</si>
  <si>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</si>
  <si>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</si>
  <si>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</si>
  <si>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</si>
  <si>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</si>
  <si>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</si>
  <si>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</si>
  <si>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</si>
  <si>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</si>
  <si>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</si>
  <si>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</si>
  <si>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</si>
  <si>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</si>
  <si>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</si>
  <si>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</si>
  <si>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</si>
  <si>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</si>
  <si>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</si>
  <si>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</si>
  <si>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</si>
  <si>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</si>
  <si>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</si>
  <si>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</si>
  <si>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</si>
  <si>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</si>
  <si>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</si>
  <si>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</si>
  <si>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</si>
  <si>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</si>
  <si>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</si>
  <si>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</si>
  <si>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</si>
  <si>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</si>
  <si>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</si>
  <si>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</si>
  <si>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</si>
  <si>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</si>
  <si>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</si>
  <si>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</si>
  <si>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</si>
  <si>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</si>
  <si>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</si>
  <si>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</si>
  <si>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</si>
  <si>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</si>
  <si>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</si>
  <si>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</si>
  <si>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</si>
  <si>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</si>
  <si>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</si>
  <si>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</si>
  <si>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</si>
  <si>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</si>
  <si>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</si>
  <si>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</si>
  <si>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</si>
  <si>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</si>
  <si>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</si>
  <si>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</si>
  <si>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</si>
  <si>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</si>
  <si>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</si>
  <si>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</si>
  <si>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</si>
  <si>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</si>
  <si>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</si>
  <si>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</si>
  <si>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</si>
  <si>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</si>
  <si>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</si>
  <si>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</si>
  <si>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</si>
  <si>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</si>
  <si>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</si>
  <si>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</si>
  <si>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</si>
  <si>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</si>
  <si>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</si>
  <si>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</si>
  <si>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</si>
  <si>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</si>
  <si>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</si>
  <si>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</si>
  <si>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</si>
  <si>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</si>
  <si>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</si>
  <si>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</si>
  <si>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</si>
  <si>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</si>
  <si>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</si>
  <si>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</si>
  <si>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</si>
  <si>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</si>
  <si>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</si>
  <si>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</si>
  <si>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</si>
  <si>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</si>
  <si>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Updated iteration finish dates on the Agile Burnup worksheet.</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</si>
  <si>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</si>
  <si>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</si>
  <si>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</si>
  <si>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</si>
  <si>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</si>
  <si>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</si>
  <si>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</si>
  <si>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</si>
  <si>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</si>
  <si>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</si>
  <si>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</si>
  <si>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</si>
  <si>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</si>
  <si>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</si>
  <si>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</si>
  <si>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</si>
  <si>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</si>
  <si>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</si>
  <si>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</si>
  <si>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</si>
  <si>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</si>
  <si>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</si>
  <si>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</si>
  <si>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</si>
  <si>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</si>
  <si>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</si>
  <si>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</si>
  <si>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</si>
  <si>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</si>
  <si>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</si>
  <si>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</si>
  <si>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</si>
  <si>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</si>
  <si>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</si>
  <si>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</si>
  <si>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</si>
  <si>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</si>
  <si>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</si>
  <si>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</si>
  <si>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</si>
  <si>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</si>
  <si>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</si>
  <si>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</si>
  <si>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New with Version 5 -- Dynamically-drawn Cumulative Flow Diagrams!</t>
  </si>
  <si>
    <t>New with Version 5 -- SPERT® Scheduler to create a probabilistic schedule!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</si>
  <si>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</si>
  <si>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</si>
  <si>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</si>
  <si>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</si>
  <si>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</si>
  <si>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</si>
  <si>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</si>
  <si>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Choose the team capacity for the agile Burnup Chart</t>
  </si>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</sst>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143</v>
      </c>
      <c r="C2" s="214"/>
    </row>
    <row r="3" spans="1:7" x14ac:dyDescent="0.75">
      <c r="A3" s="5"/>
      <c r="B3" s="5"/>
    </row>
    <row r="4" spans="1:7" ht="17.25" x14ac:dyDescent="0.85">
      <c r="A4" s="5"/>
      <c r="B4" s="5" t="s">
        <v>140</v>
      </c>
      <c r="D4" s="246" t="s">
        <v>227</v>
      </c>
      <c r="G4" s="215"/>
    </row>
    <row r="5" spans="1:7" x14ac:dyDescent="0.75">
      <c r="A5" s="5"/>
      <c r="B5" s="5" t="s">
        <v>92</v>
      </c>
      <c r="D5" s="247" t="s">
        <v>226</v>
      </c>
      <c r="G5" s="215"/>
    </row>
    <row r="6" spans="1:7" x14ac:dyDescent="0.75">
      <c r="A6" s="5"/>
      <c r="B6" s="5" t="s">
        <v>43</v>
      </c>
      <c r="G6" s="215"/>
    </row>
    <row r="7" spans="1:7" x14ac:dyDescent="0.75">
      <c r="A7" s="5"/>
      <c r="B7" s="5"/>
      <c r="G7" s="215"/>
    </row>
    <row r="8" spans="1:7" ht="17.25" x14ac:dyDescent="0.85">
      <c r="A8" s="5"/>
      <c r="B8" s="5" t="s">
        <v>135</v>
      </c>
      <c r="D8" s="248" t="s">
        <v>228</v>
      </c>
      <c r="G8" s="215"/>
    </row>
    <row r="9" spans="1:7" x14ac:dyDescent="0.75">
      <c r="A9" s="5"/>
      <c r="B9" s="5" t="s">
        <v>94</v>
      </c>
      <c r="D9" s="247" t="s">
        <v>225</v>
      </c>
      <c r="G9" s="215"/>
    </row>
    <row r="10" spans="1:7" x14ac:dyDescent="0.75">
      <c r="A10" s="5"/>
      <c r="B10" s="5" t="s">
        <v>136</v>
      </c>
      <c r="G10" s="215"/>
    </row>
    <row r="11" spans="1:7" x14ac:dyDescent="0.75">
      <c r="A11" s="5"/>
      <c r="B11" s="5" t="s">
        <v>214</v>
      </c>
      <c r="G11" s="215"/>
    </row>
    <row r="12" spans="1:7" x14ac:dyDescent="0.75">
      <c r="A12" s="5"/>
      <c r="B12" s="5"/>
      <c r="G12" s="215"/>
    </row>
    <row r="13" spans="1:7" x14ac:dyDescent="0.75">
      <c r="A13" s="5"/>
      <c r="B13" s="5" t="s">
        <v>46</v>
      </c>
      <c r="G13" s="215"/>
    </row>
    <row r="14" spans="1:7" x14ac:dyDescent="0.75">
      <c r="A14" s="5"/>
      <c r="B14" s="48" t="s">
        <v>141</v>
      </c>
      <c r="G14" s="215"/>
    </row>
    <row r="15" spans="1:7" x14ac:dyDescent="0.75">
      <c r="A15" s="5"/>
      <c r="B15" s="5" t="s">
        <v>137</v>
      </c>
      <c r="G15" s="215"/>
    </row>
    <row r="16" spans="1:7" x14ac:dyDescent="0.75">
      <c r="A16" s="5"/>
      <c r="B16" s="5" t="s">
        <v>908</v>
      </c>
      <c r="G16" s="216"/>
    </row>
    <row r="17" spans="1:9" x14ac:dyDescent="0.75">
      <c r="A17" s="5"/>
      <c r="B17" s="5"/>
      <c r="G17" s="215"/>
    </row>
    <row r="18" spans="1:9" x14ac:dyDescent="0.75">
      <c r="A18" s="5"/>
      <c r="B18" s="5" t="s">
        <v>67</v>
      </c>
      <c r="G18" s="413"/>
      <c r="H18" s="413"/>
      <c r="I18" s="413"/>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909</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138</v>
      </c>
      <c r="C26" s="103"/>
      <c r="D26" s="261"/>
      <c r="E26" s="103"/>
      <c r="F26" s="103"/>
      <c r="G26" s="103"/>
      <c r="H26" s="103"/>
    </row>
    <row r="27" spans="1:9" x14ac:dyDescent="0.75">
      <c r="A27" s="5"/>
      <c r="B27" s="375" t="s">
        <v>139</v>
      </c>
      <c r="C27" s="103"/>
      <c r="D27" s="261"/>
      <c r="H27" s="12"/>
    </row>
    <row r="28" spans="1:9" x14ac:dyDescent="0.75">
      <c r="A28" s="5"/>
      <c r="B28" s="104" t="s">
        <v>93</v>
      </c>
      <c r="C28" s="103"/>
      <c r="D28" s="261"/>
      <c r="H28" s="12"/>
    </row>
    <row r="29" spans="1:9" x14ac:dyDescent="0.75">
      <c r="A29" s="5"/>
      <c r="B29" s="104" t="s">
        <v>213</v>
      </c>
      <c r="C29" s="103"/>
      <c r="D29" s="261"/>
      <c r="H29" s="12"/>
    </row>
    <row r="30" spans="1:9" x14ac:dyDescent="0.75">
      <c r="A30" s="5"/>
      <c r="B30" s="355" t="s">
        <v>832</v>
      </c>
      <c r="C30" s="103"/>
      <c r="D30" s="261"/>
      <c r="H30" s="12"/>
    </row>
    <row r="31" spans="1:9" x14ac:dyDescent="0.75">
      <c r="A31" s="5"/>
      <c r="B31" s="155" t="s">
        <v>208</v>
      </c>
      <c r="C31" s="12"/>
      <c r="D31" s="261"/>
      <c r="H31" s="12"/>
    </row>
    <row r="32" spans="1:9" x14ac:dyDescent="0.75">
      <c r="A32" s="5"/>
      <c r="B32" s="155" t="s">
        <v>91</v>
      </c>
      <c r="C32" s="12"/>
      <c r="D32" s="261"/>
      <c r="H32" s="12"/>
    </row>
    <row r="33" spans="1:8" x14ac:dyDescent="0.75">
      <c r="A33" s="5"/>
      <c r="B33" s="155" t="s">
        <v>207</v>
      </c>
      <c r="C33" s="12"/>
      <c r="H33" s="12"/>
    </row>
    <row r="34" spans="1:8" x14ac:dyDescent="0.75">
      <c r="A34" s="5"/>
      <c r="B34" s="155" t="s">
        <v>209</v>
      </c>
      <c r="C34" s="12"/>
      <c r="D34" s="261" t="s">
        <v>910</v>
      </c>
      <c r="H34" s="12"/>
    </row>
    <row r="35" spans="1:8" x14ac:dyDescent="0.75">
      <c r="A35" s="5"/>
      <c r="B35" s="155" t="s">
        <v>751</v>
      </c>
      <c r="C35" s="12"/>
      <c r="H35" s="12"/>
    </row>
    <row r="36" spans="1:8" x14ac:dyDescent="0.75">
      <c r="A36" s="5"/>
      <c r="B36" s="155" t="s">
        <v>752</v>
      </c>
      <c r="C36" s="12"/>
      <c r="D36" s="261" t="s">
        <v>233</v>
      </c>
      <c r="H36" s="12"/>
    </row>
    <row r="37" spans="1:8" x14ac:dyDescent="0.75">
      <c r="A37" s="5"/>
      <c r="B37" s="155"/>
      <c r="C37" s="12"/>
      <c r="D37" s="261" t="s">
        <v>912</v>
      </c>
      <c r="H37" s="12"/>
    </row>
    <row r="38" spans="1:8" x14ac:dyDescent="0.75">
      <c r="A38" s="5"/>
      <c r="B38" s="155" t="s">
        <v>753</v>
      </c>
      <c r="C38" s="12"/>
      <c r="D38" s="261" t="s">
        <v>911</v>
      </c>
      <c r="H38" s="12"/>
    </row>
    <row r="39" spans="1:8" x14ac:dyDescent="0.75">
      <c r="A39" s="19"/>
      <c r="B39" s="155" t="s">
        <v>90</v>
      </c>
      <c r="C39" s="12"/>
      <c r="D39" s="261" t="s">
        <v>913</v>
      </c>
      <c r="H39" s="12"/>
    </row>
    <row r="40" spans="1:8" x14ac:dyDescent="0.75">
      <c r="A40" s="5"/>
      <c r="B40" s="262" t="s">
        <v>758</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887</v>
      </c>
      <c r="C2" s="214"/>
    </row>
    <row r="3" spans="1:3" x14ac:dyDescent="0.75">
      <c r="A3" s="5"/>
      <c r="B3" s="5"/>
    </row>
    <row r="4" spans="1:3" x14ac:dyDescent="0.75">
      <c r="A4" s="5"/>
      <c r="B4" s="5" t="s">
        <v>936</v>
      </c>
    </row>
    <row r="5" spans="1:3" x14ac:dyDescent="0.75">
      <c r="A5" s="5"/>
      <c r="B5" s="5" t="s">
        <v>943</v>
      </c>
    </row>
    <row r="6" spans="1:3" x14ac:dyDescent="0.75">
      <c r="A6" s="5"/>
      <c r="B6" s="5" t="s">
        <v>942</v>
      </c>
    </row>
    <row r="7" spans="1:3" x14ac:dyDescent="0.75">
      <c r="A7" s="5"/>
      <c r="B7" s="5" t="s">
        <v>931</v>
      </c>
    </row>
    <row r="8" spans="1:3" x14ac:dyDescent="0.75">
      <c r="A8" s="5"/>
      <c r="B8" s="5"/>
    </row>
    <row r="9" spans="1:3" x14ac:dyDescent="0.75">
      <c r="A9" s="5"/>
      <c r="B9" s="5" t="s">
        <v>930</v>
      </c>
    </row>
    <row r="10" spans="1:3" x14ac:dyDescent="0.75">
      <c r="A10" s="5"/>
      <c r="B10" s="5" t="s">
        <v>927</v>
      </c>
    </row>
    <row r="11" spans="1:3" x14ac:dyDescent="0.75">
      <c r="A11" s="5"/>
      <c r="B11" s="5" t="s">
        <v>928</v>
      </c>
    </row>
    <row r="12" spans="1:3" x14ac:dyDescent="0.75">
      <c r="A12" s="5"/>
      <c r="B12" s="5" t="s">
        <v>929</v>
      </c>
    </row>
    <row r="13" spans="1:3" x14ac:dyDescent="0.75">
      <c r="A13" s="5"/>
      <c r="B13" s="5"/>
    </row>
    <row r="14" spans="1:3" x14ac:dyDescent="0.75">
      <c r="A14" s="5"/>
      <c r="B14" s="5" t="s">
        <v>933</v>
      </c>
    </row>
    <row r="15" spans="1:3" x14ac:dyDescent="0.75">
      <c r="A15" s="5"/>
      <c r="B15" s="5" t="s">
        <v>932</v>
      </c>
    </row>
    <row r="16" spans="1:3" x14ac:dyDescent="0.75">
      <c r="A16" s="5"/>
      <c r="B16" s="5" t="s">
        <v>937</v>
      </c>
    </row>
    <row r="17" spans="1:7" x14ac:dyDescent="0.75">
      <c r="A17" s="5"/>
      <c r="B17" s="5" t="s">
        <v>938</v>
      </c>
    </row>
    <row r="18" spans="1:7" x14ac:dyDescent="0.75">
      <c r="A18" s="5"/>
      <c r="B18" s="5" t="s">
        <v>939</v>
      </c>
    </row>
    <row r="19" spans="1:7" x14ac:dyDescent="0.75">
      <c r="A19" s="5"/>
      <c r="B19" s="5" t="s">
        <v>940</v>
      </c>
    </row>
    <row r="20" spans="1:7" x14ac:dyDescent="0.75">
      <c r="A20" s="5"/>
      <c r="B20" s="5" t="s">
        <v>934</v>
      </c>
    </row>
    <row r="21" spans="1:7" x14ac:dyDescent="0.75">
      <c r="A21" s="5"/>
      <c r="B21" s="5"/>
    </row>
    <row r="22" spans="1:7" ht="17.25" x14ac:dyDescent="0.85">
      <c r="A22" s="5"/>
      <c r="B22" s="5" t="s">
        <v>935</v>
      </c>
      <c r="D22" s="246"/>
      <c r="G22" s="215"/>
    </row>
    <row r="23" spans="1:7" x14ac:dyDescent="0.75">
      <c r="A23" s="5"/>
      <c r="B23" s="5" t="s">
        <v>807</v>
      </c>
      <c r="D23" s="247"/>
      <c r="G23" s="215"/>
    </row>
    <row r="24" spans="1:7" x14ac:dyDescent="0.75">
      <c r="A24" s="5"/>
      <c r="B24" s="5" t="s">
        <v>808</v>
      </c>
      <c r="G24" s="215"/>
    </row>
    <row r="25" spans="1:7" x14ac:dyDescent="0.75">
      <c r="A25" s="5"/>
      <c r="B25" s="5" t="s">
        <v>809</v>
      </c>
      <c r="G25" s="215"/>
    </row>
    <row r="26" spans="1:7" ht="17.25" x14ac:dyDescent="0.85">
      <c r="A26" s="5"/>
      <c r="B26" s="5"/>
      <c r="D26" s="248"/>
      <c r="G26" s="215"/>
    </row>
    <row r="27" spans="1:7" x14ac:dyDescent="0.75">
      <c r="A27" s="5"/>
      <c r="B27" s="5" t="s">
        <v>810</v>
      </c>
      <c r="D27" s="247"/>
      <c r="G27" s="215"/>
    </row>
    <row r="28" spans="1:7" x14ac:dyDescent="0.75">
      <c r="A28" s="5"/>
      <c r="B28" s="5" t="s">
        <v>811</v>
      </c>
      <c r="G28" s="215"/>
    </row>
    <row r="29" spans="1:7" x14ac:dyDescent="0.75">
      <c r="A29" s="5"/>
      <c r="B29" s="5" t="s">
        <v>812</v>
      </c>
      <c r="G29" s="215"/>
    </row>
    <row r="30" spans="1:7" x14ac:dyDescent="0.75">
      <c r="A30" s="5"/>
      <c r="B30" s="342" t="s">
        <v>813</v>
      </c>
      <c r="G30" s="215"/>
    </row>
    <row r="31" spans="1:7" x14ac:dyDescent="0.75">
      <c r="A31" s="5"/>
      <c r="B31" s="5" t="s">
        <v>816</v>
      </c>
      <c r="G31" s="215"/>
    </row>
    <row r="32" spans="1:7" x14ac:dyDescent="0.75">
      <c r="A32" s="5"/>
      <c r="B32" s="5" t="s">
        <v>815</v>
      </c>
      <c r="G32" s="215"/>
    </row>
    <row r="33" spans="1:9" x14ac:dyDescent="0.75">
      <c r="A33" s="5"/>
      <c r="B33" s="5" t="s">
        <v>824</v>
      </c>
      <c r="G33" s="215"/>
    </row>
    <row r="34" spans="1:9" x14ac:dyDescent="0.75">
      <c r="A34" s="5"/>
      <c r="B34" s="5"/>
      <c r="G34" s="216"/>
    </row>
    <row r="35" spans="1:9" x14ac:dyDescent="0.75">
      <c r="A35" s="5"/>
      <c r="B35" s="5" t="s">
        <v>814</v>
      </c>
      <c r="G35" s="215"/>
    </row>
    <row r="36" spans="1:9" x14ac:dyDescent="0.75">
      <c r="A36" s="5"/>
      <c r="B36" s="5" t="s">
        <v>817</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138</v>
      </c>
      <c r="C44" s="103"/>
      <c r="D44" s="261"/>
      <c r="E44" s="103"/>
      <c r="F44" s="103"/>
      <c r="G44" s="103"/>
      <c r="H44" s="103"/>
    </row>
    <row r="45" spans="1:9" x14ac:dyDescent="0.75">
      <c r="A45" s="5"/>
      <c r="B45" s="375" t="s">
        <v>139</v>
      </c>
      <c r="C45" s="103"/>
      <c r="D45" s="261"/>
      <c r="H45" s="12"/>
    </row>
    <row r="46" spans="1:9" x14ac:dyDescent="0.75">
      <c r="A46" s="5"/>
      <c r="B46" s="339" t="s">
        <v>93</v>
      </c>
      <c r="C46" s="103"/>
      <c r="D46" s="261"/>
      <c r="H46" s="12"/>
    </row>
    <row r="47" spans="1:9" x14ac:dyDescent="0.75">
      <c r="A47" s="5"/>
      <c r="B47" s="339" t="s">
        <v>213</v>
      </c>
      <c r="C47" s="103"/>
      <c r="D47" s="261"/>
      <c r="H47" s="12"/>
    </row>
    <row r="48" spans="1:9" x14ac:dyDescent="0.75">
      <c r="A48" s="5"/>
      <c r="B48" s="355" t="s">
        <v>832</v>
      </c>
      <c r="C48" s="103"/>
      <c r="D48" s="261"/>
      <c r="H48" s="12"/>
    </row>
    <row r="49" spans="1:8" x14ac:dyDescent="0.75">
      <c r="A49" s="5"/>
      <c r="B49" s="155" t="s">
        <v>208</v>
      </c>
      <c r="C49" s="12"/>
      <c r="D49" s="261"/>
      <c r="H49" s="12"/>
    </row>
    <row r="50" spans="1:8" x14ac:dyDescent="0.75">
      <c r="A50" s="5"/>
      <c r="B50" s="155" t="s">
        <v>91</v>
      </c>
      <c r="C50" s="12"/>
      <c r="D50" s="261"/>
      <c r="H50" s="12"/>
    </row>
    <row r="51" spans="1:8" x14ac:dyDescent="0.75">
      <c r="A51" s="5"/>
      <c r="B51" s="155" t="s">
        <v>207</v>
      </c>
      <c r="C51" s="12"/>
      <c r="H51" s="12"/>
    </row>
    <row r="52" spans="1:8" x14ac:dyDescent="0.75">
      <c r="A52" s="5"/>
      <c r="B52" s="155" t="s">
        <v>209</v>
      </c>
      <c r="C52" s="12"/>
      <c r="D52" s="261"/>
      <c r="H52" s="12"/>
    </row>
    <row r="53" spans="1:8" x14ac:dyDescent="0.75">
      <c r="A53" s="5"/>
      <c r="B53" s="155" t="s">
        <v>751</v>
      </c>
      <c r="C53" s="12"/>
      <c r="H53" s="12"/>
    </row>
    <row r="54" spans="1:8" x14ac:dyDescent="0.75">
      <c r="A54" s="5"/>
      <c r="B54" s="155" t="s">
        <v>752</v>
      </c>
      <c r="C54" s="12"/>
      <c r="D54" s="261"/>
      <c r="H54" s="12"/>
    </row>
    <row r="55" spans="1:8" x14ac:dyDescent="0.75">
      <c r="A55" s="5"/>
      <c r="B55" s="155"/>
      <c r="C55" s="12"/>
      <c r="D55" s="261"/>
      <c r="H55" s="12"/>
    </row>
    <row r="56" spans="1:8" x14ac:dyDescent="0.75">
      <c r="A56" s="5"/>
      <c r="B56" s="155" t="s">
        <v>753</v>
      </c>
      <c r="C56" s="12"/>
      <c r="D56" s="261"/>
      <c r="H56" s="12"/>
    </row>
    <row r="57" spans="1:8" x14ac:dyDescent="0.75">
      <c r="A57" s="19"/>
      <c r="B57" s="155" t="s">
        <v>90</v>
      </c>
      <c r="C57" s="12"/>
      <c r="D57" s="261"/>
      <c r="H57" s="12"/>
    </row>
    <row r="58" spans="1:8" x14ac:dyDescent="0.75">
      <c r="A58" s="5"/>
      <c r="B58" s="340" t="s">
        <v>758</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179</v>
      </c>
      <c r="C1" s="5"/>
      <c r="D1" s="5"/>
      <c r="E1" s="5"/>
      <c r="F1" s="2"/>
      <c r="G1" s="2"/>
      <c r="H1" s="5"/>
      <c r="I1" s="5"/>
      <c r="J1" s="5"/>
      <c r="K1" s="5"/>
      <c r="L1" s="35"/>
      <c r="M1" s="35"/>
      <c r="N1" s="35"/>
      <c r="O1" s="35"/>
      <c r="P1" s="35"/>
      <c r="Q1" s="35"/>
      <c r="R1" s="5"/>
    </row>
    <row r="2" spans="1:18" ht="30" customHeight="1" x14ac:dyDescent="0.75">
      <c r="A2" s="252"/>
      <c r="B2" s="253"/>
      <c r="C2" s="254" t="s">
        <v>206</v>
      </c>
      <c r="D2" s="255"/>
      <c r="E2" s="255"/>
      <c r="F2" s="256"/>
      <c r="G2" s="256"/>
      <c r="H2" s="255"/>
      <c r="I2" s="255"/>
      <c r="J2" s="255"/>
      <c r="K2" s="257"/>
      <c r="L2" s="35"/>
      <c r="M2" s="35"/>
      <c r="N2" s="35"/>
      <c r="O2" s="35"/>
      <c r="P2" s="35"/>
      <c r="Q2" s="35"/>
      <c r="R2" s="5"/>
    </row>
    <row r="3" spans="1:18" ht="20.149999999999999" customHeight="1" x14ac:dyDescent="0.75">
      <c r="A3" s="190"/>
      <c r="B3" s="191" t="s">
        <v>192</v>
      </c>
      <c r="C3" s="356"/>
      <c r="D3" s="205" t="s">
        <v>946</v>
      </c>
      <c r="E3" s="206"/>
      <c r="F3" s="207"/>
      <c r="G3" s="207"/>
      <c r="H3" s="206"/>
      <c r="I3" s="206"/>
      <c r="J3" s="206"/>
      <c r="K3" s="208"/>
      <c r="L3" s="35"/>
      <c r="M3" s="35"/>
      <c r="N3" s="35"/>
      <c r="O3" s="35"/>
      <c r="P3" s="35"/>
      <c r="Q3" s="35"/>
      <c r="R3" s="5"/>
    </row>
    <row r="4" spans="1:18" ht="20.149999999999999" customHeight="1" x14ac:dyDescent="0.75">
      <c r="A4" s="258"/>
      <c r="B4" s="259" t="s">
        <v>914</v>
      </c>
      <c r="C4" s="357"/>
      <c r="D4" s="205" t="s">
        <v>823</v>
      </c>
      <c r="E4" s="206"/>
      <c r="F4" s="207"/>
      <c r="G4" s="207"/>
      <c r="H4" s="206"/>
      <c r="I4" s="206"/>
      <c r="J4" s="206"/>
      <c r="K4" s="208"/>
      <c r="L4" s="35"/>
      <c r="M4" s="35"/>
      <c r="N4" s="35"/>
      <c r="O4" s="35"/>
      <c r="P4" s="35"/>
      <c r="Q4" s="35"/>
      <c r="R4" s="5"/>
    </row>
    <row r="5" spans="1:18" ht="20.149999999999999" customHeight="1" x14ac:dyDescent="0.75">
      <c r="A5" s="190"/>
      <c r="B5" s="191" t="s">
        <v>193</v>
      </c>
      <c r="C5" s="357"/>
      <c r="D5" s="205" t="s">
        <v>947</v>
      </c>
      <c r="E5" s="206"/>
      <c r="F5" s="207"/>
      <c r="G5" s="207"/>
      <c r="H5" s="206"/>
      <c r="I5" s="206"/>
      <c r="J5" s="206"/>
      <c r="K5" s="208"/>
      <c r="L5" s="35"/>
      <c r="M5" s="35"/>
      <c r="N5" s="35"/>
      <c r="O5" s="35"/>
      <c r="P5" s="35"/>
      <c r="Q5" s="35"/>
      <c r="R5" s="5"/>
    </row>
    <row r="6" spans="1:18" ht="20.149999999999999" customHeight="1" x14ac:dyDescent="0.75">
      <c r="A6" s="203"/>
      <c r="B6" s="204" t="s">
        <v>183</v>
      </c>
      <c r="C6" s="125" t="str">
        <f>IF(OR(ISBLANK(C4),ISBLANK(C5),ISBLANK(C3)),"",IF(AND(C3&gt;0,C4&gt;0,C5&gt;0),IF(C4&gt;C3,IF(C5&gt;C4,1,-1),-1)))</f>
        <v/>
      </c>
      <c r="D6" s="205" t="s">
        <v>178</v>
      </c>
      <c r="E6" s="206"/>
      <c r="F6" s="207"/>
      <c r="G6" s="207"/>
      <c r="H6" s="206"/>
      <c r="I6" s="206"/>
      <c r="J6" s="206"/>
      <c r="K6" s="208"/>
      <c r="L6" s="35"/>
      <c r="M6" s="35"/>
      <c r="N6" s="35"/>
      <c r="O6" s="35"/>
      <c r="P6" s="35"/>
      <c r="Q6" s="35"/>
      <c r="R6" s="5"/>
    </row>
    <row r="7" spans="1:18" ht="20.149999999999999" customHeight="1" x14ac:dyDescent="0.75">
      <c r="A7" s="203"/>
      <c r="B7" s="204" t="s">
        <v>184</v>
      </c>
      <c r="C7" s="125" t="str">
        <f>IF(OR(ISBLANK(C3),ISBLANK(C4),ISBLANK(C5)),"",IFERROR(MIN(C4-C3,C5-C4)/MAX(C4-C3,C5-C4),""))</f>
        <v/>
      </c>
      <c r="D7" s="205" t="s">
        <v>180</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189</v>
      </c>
      <c r="C9" s="127" t="s">
        <v>1</v>
      </c>
      <c r="D9" s="205" t="s">
        <v>181</v>
      </c>
      <c r="E9" s="206"/>
      <c r="F9" s="207"/>
      <c r="G9" s="207"/>
      <c r="H9" s="206"/>
      <c r="I9" s="206"/>
      <c r="J9" s="206"/>
      <c r="K9" s="208"/>
      <c r="L9" s="35"/>
      <c r="M9" s="35"/>
      <c r="N9" s="35"/>
      <c r="O9" s="35"/>
      <c r="P9" s="35"/>
      <c r="Q9" s="35"/>
      <c r="R9" s="5"/>
    </row>
    <row r="10" spans="1:18" ht="20.149999999999999" customHeight="1" x14ac:dyDescent="0.75">
      <c r="A10" s="203"/>
      <c r="B10" s="204" t="s">
        <v>190</v>
      </c>
      <c r="C10" s="58"/>
      <c r="D10" s="205" t="s">
        <v>182</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185</v>
      </c>
      <c r="C12" s="357"/>
      <c r="D12" s="205" t="s">
        <v>230</v>
      </c>
      <c r="E12" s="206"/>
      <c r="F12" s="207"/>
      <c r="G12" s="207"/>
      <c r="H12" s="206"/>
      <c r="I12" s="206"/>
      <c r="J12" s="206"/>
      <c r="K12" s="208"/>
      <c r="L12" s="35"/>
      <c r="M12" s="35"/>
      <c r="N12" s="35"/>
      <c r="O12" s="35"/>
      <c r="P12" s="35"/>
      <c r="Q12" s="35"/>
      <c r="R12" s="5"/>
    </row>
    <row r="13" spans="1:18" ht="20.149999999999999" customHeight="1" x14ac:dyDescent="0.75">
      <c r="A13" s="190"/>
      <c r="B13" s="191" t="s">
        <v>186</v>
      </c>
      <c r="C13" s="186" t="s">
        <v>75</v>
      </c>
      <c r="D13" s="205" t="s">
        <v>191</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187</v>
      </c>
      <c r="C15" s="359"/>
      <c r="D15" s="205" t="s">
        <v>188</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944</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138</v>
      </c>
      <c r="C20" s="323"/>
      <c r="D20" s="323"/>
      <c r="E20" s="323"/>
      <c r="F20" s="323"/>
      <c r="G20" s="323"/>
      <c r="H20" s="2"/>
      <c r="I20" s="5"/>
      <c r="J20" s="5"/>
      <c r="K20" s="5"/>
      <c r="L20" s="5"/>
      <c r="M20" s="5"/>
      <c r="N20" s="5"/>
      <c r="O20" s="5"/>
      <c r="P20" s="5"/>
      <c r="Q20" s="5"/>
      <c r="R20" s="5"/>
    </row>
    <row r="21" spans="1:18" x14ac:dyDescent="0.75">
      <c r="A21" s="2"/>
      <c r="B21" s="375" t="s">
        <v>139</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213</v>
      </c>
      <c r="C23" s="323"/>
      <c r="D23" s="323"/>
      <c r="E23" s="323"/>
      <c r="F23" s="323"/>
      <c r="G23" s="323"/>
      <c r="H23" s="2"/>
      <c r="I23" s="5"/>
      <c r="J23" s="5"/>
      <c r="K23" s="5"/>
      <c r="L23" s="5"/>
      <c r="M23" s="5"/>
      <c r="N23" s="5"/>
      <c r="O23" s="5"/>
      <c r="P23" s="5"/>
      <c r="Q23" s="5"/>
      <c r="R23" s="5"/>
    </row>
    <row r="24" spans="1:18" x14ac:dyDescent="0.75">
      <c r="A24" s="2"/>
      <c r="B24" s="414" t="s">
        <v>832</v>
      </c>
      <c r="C24" s="414"/>
      <c r="D24" s="323"/>
      <c r="E24" s="323"/>
      <c r="F24" s="323"/>
      <c r="G24" s="323"/>
      <c r="H24" s="2"/>
      <c r="I24" s="5"/>
      <c r="J24" s="5"/>
      <c r="K24" s="5"/>
      <c r="L24" s="5"/>
      <c r="M24" s="5"/>
      <c r="N24" s="5"/>
      <c r="O24" s="5"/>
      <c r="P24" s="5"/>
      <c r="Q24" s="5"/>
      <c r="R24" s="5"/>
    </row>
    <row r="25" spans="1:18" x14ac:dyDescent="0.75">
      <c r="A25" s="2"/>
      <c r="B25" s="155" t="s">
        <v>208</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207</v>
      </c>
      <c r="C27" s="5"/>
      <c r="D27" s="5"/>
      <c r="E27" s="5"/>
      <c r="F27" s="2"/>
      <c r="G27" s="2"/>
      <c r="H27" s="5"/>
      <c r="I27" s="5"/>
      <c r="J27" s="5"/>
      <c r="K27" s="5"/>
      <c r="L27" s="5"/>
      <c r="M27" s="5"/>
      <c r="N27" s="5"/>
      <c r="O27" s="5"/>
      <c r="P27" s="5"/>
      <c r="Q27" s="5"/>
      <c r="R27" s="5"/>
    </row>
    <row r="28" spans="1:18" x14ac:dyDescent="0.75">
      <c r="A28" s="19"/>
      <c r="B28" s="155" t="s">
        <v>209</v>
      </c>
      <c r="C28" s="5"/>
      <c r="D28" s="5"/>
      <c r="E28" s="5"/>
      <c r="F28" s="2"/>
      <c r="G28" s="2"/>
      <c r="H28" s="5"/>
      <c r="I28" s="5"/>
      <c r="J28" s="5"/>
      <c r="K28" s="5"/>
      <c r="L28" s="5"/>
      <c r="M28" s="5"/>
      <c r="N28" s="5"/>
      <c r="O28" s="5"/>
      <c r="P28" s="5"/>
      <c r="Q28" s="5"/>
      <c r="R28" s="5"/>
    </row>
    <row r="29" spans="1:18" x14ac:dyDescent="0.75">
      <c r="A29" s="19"/>
      <c r="B29" s="155" t="s">
        <v>751</v>
      </c>
      <c r="C29" s="5"/>
      <c r="D29" s="5"/>
      <c r="E29" s="5"/>
      <c r="F29" s="2"/>
      <c r="G29" s="2"/>
      <c r="H29" s="5"/>
      <c r="I29" s="5"/>
      <c r="J29" s="5"/>
      <c r="K29" s="5"/>
      <c r="L29" s="5"/>
      <c r="M29" s="5"/>
      <c r="N29" s="5"/>
      <c r="O29" s="5"/>
      <c r="P29" s="5"/>
      <c r="Q29" s="5"/>
      <c r="R29" s="5"/>
    </row>
    <row r="30" spans="1:18" x14ac:dyDescent="0.75">
      <c r="A30" s="19"/>
      <c r="B30" s="155" t="s">
        <v>752</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753</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758</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172</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754</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142</v>
      </c>
      <c r="C1" s="5"/>
      <c r="D1" s="5"/>
      <c r="E1" s="2"/>
      <c r="F1" s="2"/>
      <c r="G1" s="5"/>
      <c r="H1" s="2"/>
      <c r="I1" s="2"/>
      <c r="J1" s="5"/>
      <c r="K1" s="5"/>
      <c r="L1" s="5"/>
      <c r="M1" s="5"/>
      <c r="N1" s="35"/>
      <c r="O1" s="35"/>
      <c r="P1" s="35"/>
      <c r="Q1" s="35"/>
      <c r="R1" s="35"/>
      <c r="S1" s="35"/>
      <c r="T1" s="5"/>
    </row>
    <row r="2" spans="1:22" ht="24.95" customHeight="1" x14ac:dyDescent="0.75">
      <c r="A2" s="160" t="s">
        <v>132</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123</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133</v>
      </c>
      <c r="E6" s="125">
        <f>IF(OR(ISBLANK(C4),ISBLANK(D4),ISBLANK(B4)),"",IF(AND(B4&gt;0,C4&gt;0,D4&gt;0),IF(C4&gt;B4,IF(D4&gt;C4,1,-1),-1)))</f>
        <v>1</v>
      </c>
      <c r="F6" s="125">
        <f>IF(OR(ISBLANK(B4),ISBLANK(C4),ISBLANK(D4)),"",IFERROR(MIN(C4-B4,D4-C4)/MAX(C4-B4,D4-C4),""))</f>
        <v>0.5</v>
      </c>
      <c r="G6" s="416" t="s">
        <v>113</v>
      </c>
      <c r="H6" s="417"/>
      <c r="I6" s="417"/>
      <c r="J6" s="417"/>
      <c r="K6" s="417"/>
      <c r="L6" s="417"/>
      <c r="M6" s="417"/>
      <c r="N6" s="417"/>
      <c r="O6" s="417"/>
      <c r="P6" s="41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124</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125</v>
      </c>
      <c r="G9" s="133">
        <f>IF(AND(B4&gt;0,C4&gt;0,D4&gt;0),(B4+(4*C4)+D4)/6,"")</f>
        <v>130</v>
      </c>
      <c r="H9" s="150" t="s">
        <v>126</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134</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128</v>
      </c>
      <c r="H12" s="127" t="s">
        <v>1</v>
      </c>
      <c r="I12" s="149" t="s">
        <v>116</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2" t="s">
        <v>174</v>
      </c>
      <c r="B14" s="432"/>
      <c r="C14" s="432"/>
      <c r="D14" s="432"/>
      <c r="E14" s="432"/>
      <c r="F14" s="432"/>
      <c r="G14" s="432"/>
      <c r="H14" s="433"/>
      <c r="I14" s="58" t="s">
        <v>170</v>
      </c>
      <c r="J14" s="173" t="s">
        <v>173</v>
      </c>
      <c r="K14" s="183"/>
      <c r="L14" s="183"/>
      <c r="M14" s="183"/>
      <c r="N14" s="183"/>
      <c r="O14" s="183"/>
      <c r="P14" s="183"/>
      <c r="Q14" s="183"/>
      <c r="R14" s="183"/>
      <c r="S14" s="183"/>
      <c r="T14" s="183"/>
    </row>
    <row r="15" spans="1:22" ht="20.149999999999999" customHeight="1" x14ac:dyDescent="0.75">
      <c r="A15" s="432"/>
      <c r="B15" s="432"/>
      <c r="C15" s="432"/>
      <c r="D15" s="432"/>
      <c r="E15" s="432"/>
      <c r="F15" s="432"/>
      <c r="G15" s="432"/>
      <c r="H15" s="433"/>
      <c r="I15" s="58"/>
      <c r="J15" s="173" t="s">
        <v>175</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30" t="s">
        <v>115</v>
      </c>
      <c r="B17" s="430"/>
      <c r="C17" s="430"/>
      <c r="D17" s="430"/>
      <c r="E17" s="430"/>
      <c r="F17" s="430"/>
      <c r="G17" s="430"/>
      <c r="H17" s="430"/>
      <c r="I17" s="431"/>
      <c r="J17" s="57" t="s">
        <v>66</v>
      </c>
      <c r="K17" s="2"/>
      <c r="L17" s="429" t="s">
        <v>107</v>
      </c>
      <c r="M17" s="429"/>
      <c r="N17" s="429"/>
      <c r="O17" s="429"/>
      <c r="P17" s="429"/>
      <c r="Q17" s="429"/>
      <c r="R17" s="429"/>
      <c r="S17" s="429"/>
      <c r="T17" s="429"/>
    </row>
    <row r="18" spans="1:20" ht="19.899999999999999" customHeight="1" x14ac:dyDescent="0.75">
      <c r="A18" s="430"/>
      <c r="B18" s="430"/>
      <c r="C18" s="430"/>
      <c r="D18" s="430"/>
      <c r="E18" s="430"/>
      <c r="F18" s="430"/>
      <c r="G18" s="430"/>
      <c r="H18" s="430"/>
      <c r="I18" s="431"/>
      <c r="J18" s="128">
        <f>IF(AND(B4&gt;0,C4&gt;0,D4&gt;0,NOT(ISBLANK(H12))),(D4-B4)*VLOOKUP(H12,VLookups!$A$4:$B$13,2,FALSE),"")</f>
        <v>36</v>
      </c>
      <c r="K18" s="2"/>
      <c r="L18" s="429"/>
      <c r="M18" s="429"/>
      <c r="N18" s="429"/>
      <c r="O18" s="429"/>
      <c r="P18" s="429"/>
      <c r="Q18" s="429"/>
      <c r="R18" s="429"/>
      <c r="S18" s="429"/>
      <c r="T18" s="429"/>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112</v>
      </c>
      <c r="K20" s="2"/>
      <c r="L20" s="418" t="s">
        <v>75</v>
      </c>
      <c r="M20" s="419"/>
      <c r="N20" s="150" t="s">
        <v>122</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21" t="s">
        <v>72</v>
      </c>
      <c r="M22" s="421" t="s">
        <v>73</v>
      </c>
      <c r="N22" s="176" t="s">
        <v>119</v>
      </c>
      <c r="O22" s="35"/>
      <c r="P22" s="35"/>
      <c r="Q22" s="35"/>
      <c r="R22" s="35"/>
      <c r="S22" s="35"/>
      <c r="T22" s="5"/>
    </row>
    <row r="23" spans="1:20" ht="15" customHeight="1" x14ac:dyDescent="0.75">
      <c r="A23" s="2"/>
      <c r="B23" s="5"/>
      <c r="C23" s="5"/>
      <c r="D23" s="5"/>
      <c r="E23" s="2"/>
      <c r="F23" s="2"/>
      <c r="G23" s="5"/>
      <c r="H23" s="2"/>
      <c r="I23" s="2"/>
      <c r="J23" s="175"/>
      <c r="K23" s="2"/>
      <c r="L23" s="422"/>
      <c r="M23" s="422"/>
      <c r="N23" s="176" t="s">
        <v>793</v>
      </c>
      <c r="O23" s="35"/>
      <c r="P23" s="35"/>
      <c r="Q23" s="35"/>
      <c r="R23" s="35"/>
      <c r="S23" s="35"/>
      <c r="T23" s="5"/>
    </row>
    <row r="24" spans="1:20" ht="20.149999999999999" customHeight="1" x14ac:dyDescent="0.75">
      <c r="A24" s="2"/>
      <c r="B24" s="5"/>
      <c r="C24" s="5"/>
      <c r="D24" s="5"/>
      <c r="E24" s="2"/>
      <c r="F24" s="2"/>
      <c r="G24" s="5"/>
      <c r="H24" s="2"/>
      <c r="I24" s="2"/>
      <c r="J24" s="126" t="s">
        <v>108</v>
      </c>
      <c r="K24" s="2"/>
      <c r="L24" s="159">
        <v>150</v>
      </c>
      <c r="M24" s="270">
        <f>IF(AND(L24&gt;0,C4&gt;0,J18&gt;0,NOT(ISBLANK(H12))),ABS(VLOOKUP($L$20,VLookups!$A$43:$B$44,2,FALSE)-_xlfn.NORM.DIST(L24,G9,J18,TRUE)),"")</f>
        <v>0.7107426392460281</v>
      </c>
      <c r="N24" s="177" t="s">
        <v>127</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792</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20" t="str">
        <f>VLOOKUP(L20,VLookups!A43:C44,3,FALSE)</f>
        <v>Show the likelihood that the SPERT estimates will be EQUAL TO or GREATER THAN an uncertainty</v>
      </c>
      <c r="O27" s="420"/>
      <c r="P27" s="420"/>
      <c r="Q27" s="420"/>
      <c r="R27" s="420"/>
      <c r="S27" s="420"/>
      <c r="T27" s="136"/>
    </row>
    <row r="28" spans="1:20" ht="20.149999999999999" customHeight="1" x14ac:dyDescent="0.75">
      <c r="A28" s="134"/>
      <c r="B28" s="136"/>
      <c r="C28" s="136"/>
      <c r="D28" s="136"/>
      <c r="E28" s="136"/>
      <c r="F28" s="136"/>
      <c r="G28" s="136"/>
      <c r="H28" s="136"/>
      <c r="I28" s="136"/>
      <c r="J28" s="136"/>
      <c r="K28" s="136"/>
      <c r="L28" s="136"/>
      <c r="M28" s="179" t="s">
        <v>110</v>
      </c>
      <c r="N28" s="423" t="s">
        <v>53</v>
      </c>
      <c r="O28" s="424"/>
      <c r="P28" s="424"/>
      <c r="Q28" s="424"/>
      <c r="R28" s="424"/>
      <c r="S28" s="425"/>
      <c r="T28" s="136"/>
    </row>
    <row r="29" spans="1:20" ht="15.75" customHeight="1" x14ac:dyDescent="0.75">
      <c r="A29" s="134"/>
      <c r="B29" s="136"/>
      <c r="C29" s="136"/>
      <c r="D29" s="136"/>
      <c r="E29" s="136"/>
      <c r="F29" s="136"/>
      <c r="G29" s="136"/>
      <c r="H29" s="136"/>
      <c r="I29" s="136"/>
      <c r="J29" s="136"/>
      <c r="K29" s="136"/>
      <c r="L29" s="136"/>
      <c r="M29" s="180" t="s">
        <v>130</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131</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129</v>
      </c>
      <c r="B32" s="5"/>
      <c r="C32" s="5"/>
      <c r="D32" s="5"/>
      <c r="E32" s="2"/>
      <c r="F32" s="2"/>
      <c r="G32" s="5"/>
      <c r="H32" s="5"/>
      <c r="I32" s="5"/>
      <c r="J32" s="5"/>
      <c r="K32" s="5"/>
      <c r="L32" s="5"/>
      <c r="M32" s="5"/>
      <c r="N32" s="5"/>
      <c r="O32" s="5"/>
      <c r="P32" s="5"/>
      <c r="Q32" s="5"/>
      <c r="R32" s="5"/>
      <c r="S32" s="5"/>
      <c r="T32" s="5"/>
    </row>
    <row r="33" spans="1:20" x14ac:dyDescent="0.75">
      <c r="A33" s="5"/>
      <c r="B33" s="426" t="s">
        <v>78</v>
      </c>
      <c r="C33" s="427"/>
      <c r="D33" s="428"/>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118</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117</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109</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120</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114</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121</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138</v>
      </c>
      <c r="C46" s="414"/>
      <c r="D46" s="414"/>
      <c r="E46" s="414"/>
      <c r="F46" s="414"/>
      <c r="G46" s="414"/>
      <c r="H46" s="414"/>
      <c r="I46" s="104"/>
      <c r="J46" s="2"/>
      <c r="K46" s="5"/>
      <c r="L46" s="5"/>
      <c r="M46" s="5"/>
      <c r="N46" s="5"/>
      <c r="O46" s="5"/>
      <c r="P46" s="5"/>
      <c r="Q46" s="5"/>
      <c r="R46" s="5"/>
      <c r="S46" s="5"/>
      <c r="T46" s="5"/>
    </row>
    <row r="47" spans="1:20" x14ac:dyDescent="0.75">
      <c r="A47" s="2"/>
      <c r="B47" s="414" t="s">
        <v>139</v>
      </c>
      <c r="C47" s="414"/>
      <c r="D47" s="414"/>
      <c r="E47" s="414"/>
      <c r="F47" s="414"/>
      <c r="G47" s="414"/>
      <c r="H47" s="414"/>
      <c r="I47" s="104"/>
      <c r="J47" s="2"/>
      <c r="K47" s="5"/>
      <c r="L47" s="5"/>
      <c r="M47" s="5"/>
      <c r="N47" s="5"/>
      <c r="O47" s="5"/>
      <c r="P47" s="5"/>
      <c r="Q47" s="5"/>
      <c r="R47" s="5"/>
      <c r="S47" s="5"/>
      <c r="T47" s="5"/>
    </row>
    <row r="48" spans="1:20" x14ac:dyDescent="0.75">
      <c r="A48" s="2"/>
      <c r="B48" s="414" t="s">
        <v>93</v>
      </c>
      <c r="C48" s="414"/>
      <c r="D48" s="414"/>
      <c r="E48" s="414"/>
      <c r="F48" s="414"/>
      <c r="G48" s="414"/>
      <c r="H48" s="414"/>
      <c r="I48" s="104"/>
      <c r="J48" s="2"/>
      <c r="K48" s="5"/>
      <c r="L48" s="5"/>
      <c r="M48" s="5"/>
      <c r="N48" s="5"/>
      <c r="O48" s="5"/>
      <c r="P48" s="5"/>
      <c r="Q48" s="5"/>
      <c r="R48" s="5"/>
      <c r="S48" s="5"/>
      <c r="T48" s="5"/>
    </row>
    <row r="49" spans="1:20" x14ac:dyDescent="0.75">
      <c r="A49" s="2"/>
      <c r="B49" s="414" t="s">
        <v>213</v>
      </c>
      <c r="C49" s="414"/>
      <c r="D49" s="414"/>
      <c r="E49" s="414"/>
      <c r="F49" s="414"/>
      <c r="G49" s="414"/>
      <c r="H49" s="414"/>
      <c r="I49" s="104"/>
      <c r="J49" s="2"/>
      <c r="K49" s="5"/>
      <c r="L49" s="5"/>
      <c r="M49" s="5"/>
      <c r="N49" s="5"/>
      <c r="O49" s="5"/>
      <c r="P49" s="5"/>
      <c r="Q49" s="5"/>
      <c r="R49" s="5"/>
      <c r="S49" s="5"/>
      <c r="T49" s="5"/>
    </row>
    <row r="50" spans="1:20" x14ac:dyDescent="0.75">
      <c r="A50" s="2"/>
      <c r="B50" s="414" t="s">
        <v>832</v>
      </c>
      <c r="C50" s="414"/>
      <c r="D50" s="414"/>
      <c r="E50" s="414"/>
      <c r="F50" s="414"/>
      <c r="G50" s="414"/>
      <c r="H50" s="414"/>
      <c r="I50" s="104"/>
      <c r="J50" s="2"/>
      <c r="K50" s="5"/>
      <c r="L50" s="5"/>
      <c r="M50" s="5"/>
      <c r="N50" s="5"/>
      <c r="O50" s="5"/>
      <c r="P50" s="5"/>
      <c r="Q50" s="5"/>
      <c r="R50" s="5"/>
      <c r="S50" s="5"/>
      <c r="T50" s="5"/>
    </row>
    <row r="51" spans="1:20" x14ac:dyDescent="0.75">
      <c r="A51" s="2"/>
      <c r="B51" s="155" t="s">
        <v>208</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207</v>
      </c>
      <c r="C53" s="5"/>
      <c r="D53" s="5"/>
      <c r="E53" s="2"/>
      <c r="F53" s="2"/>
      <c r="G53" s="5"/>
      <c r="H53" s="2"/>
      <c r="I53" s="2"/>
      <c r="J53" s="5"/>
      <c r="K53" s="5"/>
      <c r="L53" s="5"/>
      <c r="M53" s="5"/>
      <c r="N53" s="5"/>
      <c r="O53" s="5"/>
      <c r="P53" s="5"/>
      <c r="Q53" s="5"/>
      <c r="R53" s="5"/>
      <c r="S53" s="5"/>
      <c r="T53" s="5"/>
    </row>
    <row r="54" spans="1:20" x14ac:dyDescent="0.75">
      <c r="A54" s="19"/>
      <c r="B54" s="155" t="s">
        <v>209</v>
      </c>
      <c r="C54" s="5"/>
      <c r="D54" s="5"/>
      <c r="E54" s="2"/>
      <c r="F54" s="2"/>
      <c r="G54" s="5"/>
      <c r="H54" s="2"/>
      <c r="I54" s="2"/>
      <c r="J54" s="5"/>
      <c r="K54" s="5"/>
      <c r="L54" s="5"/>
      <c r="M54" s="5"/>
      <c r="N54" s="5"/>
      <c r="O54" s="5"/>
      <c r="P54" s="5"/>
      <c r="Q54" s="5"/>
      <c r="R54" s="5"/>
      <c r="S54" s="5"/>
      <c r="T54" s="5"/>
    </row>
    <row r="55" spans="1:20" x14ac:dyDescent="0.75">
      <c r="A55" s="19"/>
      <c r="B55" s="155" t="s">
        <v>751</v>
      </c>
      <c r="C55" s="5"/>
      <c r="D55" s="5"/>
      <c r="E55" s="2"/>
      <c r="F55" s="2"/>
      <c r="G55" s="5"/>
      <c r="H55" s="2"/>
      <c r="I55" s="2"/>
      <c r="J55" s="5"/>
      <c r="K55" s="5"/>
      <c r="L55" s="5"/>
      <c r="M55" s="5"/>
      <c r="N55" s="5"/>
      <c r="O55" s="5"/>
      <c r="P55" s="5"/>
      <c r="Q55" s="5"/>
      <c r="R55" s="5"/>
      <c r="S55" s="5"/>
      <c r="T55" s="5"/>
    </row>
    <row r="56" spans="1:20" x14ac:dyDescent="0.75">
      <c r="A56" s="19"/>
      <c r="B56" s="155" t="s">
        <v>752</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753</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415" t="s">
        <v>758</v>
      </c>
      <c r="C60" s="415"/>
      <c r="D60" s="415"/>
      <c r="E60" s="415"/>
      <c r="F60" s="415"/>
      <c r="G60" s="415"/>
      <c r="H60" s="41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172</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755</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773</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88</v>
      </c>
      <c r="D2" s="102">
        <v>1</v>
      </c>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0.5</v>
      </c>
      <c r="U3" s="5"/>
      <c r="V3" s="168" t="s">
        <v>888</v>
      </c>
      <c r="HP3" s="168" t="s">
        <v>171</v>
      </c>
      <c r="LM3" s="171"/>
      <c r="PI3" s="171" t="s">
        <v>920</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944</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832</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208</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774</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866</v>
      </c>
      <c r="HP3" s="168" t="s">
        <v>171</v>
      </c>
      <c r="PI3" s="171" t="s">
        <v>920</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944</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832</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208</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775</v>
      </c>
      <c r="C1" s="55"/>
      <c r="E1" s="5"/>
      <c r="F1" s="5"/>
      <c r="G1" s="5"/>
      <c r="H1" s="5"/>
      <c r="I1" s="2"/>
      <c r="J1" s="2"/>
      <c r="K1" s="5"/>
      <c r="L1" s="2"/>
      <c r="M1" s="2"/>
      <c r="N1" s="5"/>
      <c r="O1" s="5"/>
      <c r="P1" s="5"/>
      <c r="Q1" s="418" t="s">
        <v>75</v>
      </c>
      <c r="R1" s="41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100</v>
      </c>
      <c r="F2" s="102">
        <v>1</v>
      </c>
      <c r="G2" s="2"/>
      <c r="I2" s="26"/>
      <c r="J2" s="26"/>
      <c r="K2" s="25"/>
      <c r="L2" s="26"/>
      <c r="M2" s="26"/>
      <c r="N2" s="5"/>
      <c r="O2" s="5"/>
      <c r="P2" s="5"/>
      <c r="Q2" s="438" t="s">
        <v>72</v>
      </c>
      <c r="R2" s="438" t="s">
        <v>73</v>
      </c>
      <c r="S2" s="435" t="s">
        <v>53</v>
      </c>
      <c r="T2" s="436"/>
      <c r="U2" s="436"/>
      <c r="V2" s="436"/>
      <c r="W2" s="436"/>
      <c r="X2" s="437"/>
      <c r="Y2" s="5"/>
      <c r="Z2" s="168" t="s">
        <v>176</v>
      </c>
    </row>
    <row r="3" spans="1:429" x14ac:dyDescent="0.75">
      <c r="A3" s="106" t="s">
        <v>5</v>
      </c>
      <c r="B3" s="124" t="s">
        <v>102</v>
      </c>
      <c r="C3" s="124" t="s">
        <v>104</v>
      </c>
      <c r="D3" s="119" t="s">
        <v>41</v>
      </c>
      <c r="E3" s="120" t="s">
        <v>6</v>
      </c>
      <c r="F3" s="121" t="s">
        <v>42</v>
      </c>
      <c r="G3" s="124" t="s">
        <v>105</v>
      </c>
      <c r="H3" s="124" t="s">
        <v>103</v>
      </c>
      <c r="I3" s="105"/>
      <c r="J3" s="58"/>
      <c r="K3" s="58" t="s">
        <v>68</v>
      </c>
      <c r="L3" s="58" t="s">
        <v>9</v>
      </c>
      <c r="M3" s="58" t="s">
        <v>170</v>
      </c>
      <c r="N3" s="58" t="s">
        <v>766</v>
      </c>
      <c r="O3" s="58" t="s">
        <v>66</v>
      </c>
      <c r="P3" s="58" t="s">
        <v>84</v>
      </c>
      <c r="Q3" s="439"/>
      <c r="R3" s="439"/>
      <c r="S3" s="101">
        <v>0.1</v>
      </c>
      <c r="T3" s="54">
        <v>0.9</v>
      </c>
      <c r="U3" s="54">
        <v>0.85</v>
      </c>
      <c r="V3" s="54">
        <v>0.8</v>
      </c>
      <c r="W3" s="54">
        <v>0.75</v>
      </c>
      <c r="X3" s="54">
        <v>0.7</v>
      </c>
      <c r="Y3" s="5"/>
      <c r="Z3" s="168" t="s">
        <v>177</v>
      </c>
      <c r="HT3" s="168" t="s">
        <v>171</v>
      </c>
      <c r="PM3" s="171" t="s">
        <v>921</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944</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26" t="s">
        <v>78</v>
      </c>
      <c r="E106" s="427"/>
      <c r="F106" s="428"/>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231</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232</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138</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862</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93</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213</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832</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208</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207</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209</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753</v>
      </c>
    </row>
    <row r="161" spans="1:13" x14ac:dyDescent="0.75">
      <c r="B161" s="155" t="s">
        <v>90</v>
      </c>
    </row>
    <row r="162" spans="1:13" x14ac:dyDescent="0.75">
      <c r="B162" s="415" t="s">
        <v>758</v>
      </c>
      <c r="C162" s="415"/>
      <c r="D162" s="415"/>
      <c r="E162" s="415"/>
      <c r="F162" s="415"/>
      <c r="G162" s="415"/>
      <c r="H162" s="41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871</v>
      </c>
      <c r="B1" s="392" t="s">
        <v>873</v>
      </c>
      <c r="C1" s="393"/>
      <c r="D1" s="394" t="str">
        <f>IF(C1="","",WORKDAY(C1,SUM(B104,B105)-1,$B$108:$B$147))</f>
        <v/>
      </c>
      <c r="E1" s="55" t="s">
        <v>886</v>
      </c>
      <c r="F1" s="55"/>
      <c r="H1" s="5"/>
      <c r="I1" s="5"/>
      <c r="J1" s="5"/>
      <c r="K1" s="5"/>
      <c r="L1" s="2"/>
      <c r="M1" s="2"/>
      <c r="N1" s="5"/>
      <c r="O1" s="2"/>
      <c r="P1" s="2"/>
      <c r="Q1" s="5"/>
      <c r="R1" s="5"/>
      <c r="S1" s="5"/>
      <c r="T1" s="418" t="s">
        <v>75</v>
      </c>
      <c r="U1" s="41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872</v>
      </c>
      <c r="B2" s="130">
        <v>0.9</v>
      </c>
      <c r="C2" s="395"/>
      <c r="D2" s="396">
        <f>POWER(B2,COUNTIF(B4:B103,"&gt;0"))</f>
        <v>1</v>
      </c>
      <c r="F2" s="2"/>
      <c r="G2" s="53">
        <v>-0.5</v>
      </c>
      <c r="H2" s="122" t="s">
        <v>100</v>
      </c>
      <c r="I2" s="102">
        <v>0.5</v>
      </c>
      <c r="J2" s="2"/>
      <c r="L2" s="387"/>
      <c r="M2" s="387"/>
      <c r="N2" s="25"/>
      <c r="O2" s="387"/>
      <c r="P2" s="387"/>
      <c r="Q2" s="5"/>
      <c r="R2" s="5"/>
      <c r="S2" s="5"/>
      <c r="T2" s="438" t="s">
        <v>72</v>
      </c>
      <c r="U2" s="438" t="s">
        <v>73</v>
      </c>
      <c r="V2" s="435" t="s">
        <v>53</v>
      </c>
      <c r="W2" s="436"/>
      <c r="X2" s="436"/>
      <c r="Y2" s="436"/>
      <c r="Z2" s="436"/>
      <c r="AA2" s="437"/>
      <c r="AB2" s="5"/>
      <c r="AC2" s="168" t="s">
        <v>176</v>
      </c>
    </row>
    <row r="3" spans="1:432" x14ac:dyDescent="0.75">
      <c r="A3" s="57" t="s">
        <v>941</v>
      </c>
      <c r="B3" s="57" t="s">
        <v>874</v>
      </c>
      <c r="C3" s="57" t="s">
        <v>875</v>
      </c>
      <c r="D3" s="57" t="s">
        <v>876</v>
      </c>
      <c r="E3" s="124" t="s">
        <v>102</v>
      </c>
      <c r="F3" s="124" t="s">
        <v>104</v>
      </c>
      <c r="G3" s="119" t="s">
        <v>41</v>
      </c>
      <c r="H3" s="120" t="s">
        <v>6</v>
      </c>
      <c r="I3" s="121" t="s">
        <v>42</v>
      </c>
      <c r="J3" s="124" t="s">
        <v>105</v>
      </c>
      <c r="K3" s="124" t="s">
        <v>103</v>
      </c>
      <c r="L3" s="386"/>
      <c r="M3" s="58"/>
      <c r="N3" s="58" t="s">
        <v>68</v>
      </c>
      <c r="O3" s="58" t="s">
        <v>9</v>
      </c>
      <c r="P3" s="58" t="s">
        <v>170</v>
      </c>
      <c r="Q3" s="58" t="s">
        <v>766</v>
      </c>
      <c r="R3" s="58" t="s">
        <v>66</v>
      </c>
      <c r="S3" s="58" t="s">
        <v>84</v>
      </c>
      <c r="T3" s="439"/>
      <c r="U3" s="439"/>
      <c r="V3" s="101">
        <v>0.1</v>
      </c>
      <c r="W3" s="54">
        <v>0.9</v>
      </c>
      <c r="X3" s="54">
        <v>0.85</v>
      </c>
      <c r="Y3" s="54">
        <v>0.8</v>
      </c>
      <c r="Z3" s="54">
        <v>0.75</v>
      </c>
      <c r="AA3" s="54">
        <v>0.7</v>
      </c>
      <c r="AB3" s="5"/>
      <c r="AC3" s="168" t="s">
        <v>177</v>
      </c>
      <c r="HW3" s="168" t="s">
        <v>171</v>
      </c>
      <c r="PP3" s="171" t="s">
        <v>922</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870</v>
      </c>
      <c r="B104" s="398">
        <f>SUM(B4:B103)</f>
        <v>0</v>
      </c>
      <c r="C104" s="399"/>
      <c r="D104" s="388"/>
      <c r="E104" s="2"/>
      <c r="F104" s="2"/>
      <c r="G104" s="91">
        <f>SUM(G4:G103)</f>
        <v>0</v>
      </c>
      <c r="H104" s="91">
        <f>SUM(H4:H103)</f>
        <v>0</v>
      </c>
      <c r="I104" s="91">
        <f>SUM(I4:I103)</f>
        <v>0</v>
      </c>
      <c r="J104" s="5"/>
      <c r="K104" s="5"/>
      <c r="L104" s="37"/>
      <c r="M104" s="37"/>
      <c r="N104" s="91">
        <f>SUM(N4:N103)</f>
        <v>0</v>
      </c>
      <c r="O104" s="368" t="s">
        <v>944</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877</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26" t="s">
        <v>78</v>
      </c>
      <c r="H106" s="427"/>
      <c r="I106" s="428"/>
      <c r="J106" s="5"/>
      <c r="K106" s="5"/>
      <c r="L106" s="2"/>
      <c r="M106" s="5"/>
      <c r="N106" s="5"/>
      <c r="O106" s="5"/>
      <c r="P106" s="5"/>
      <c r="R106" s="33" t="s">
        <v>87</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878</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879</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880</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881</v>
      </c>
      <c r="B110" s="402">
        <v>44526</v>
      </c>
      <c r="C110" s="5"/>
      <c r="D110" s="5"/>
      <c r="E110" s="5"/>
      <c r="F110" s="5"/>
      <c r="G110" s="5"/>
      <c r="H110" s="33" t="s">
        <v>81</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882</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882</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882</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882</v>
      </c>
      <c r="B114" s="402">
        <v>44553</v>
      </c>
      <c r="C114" s="5"/>
      <c r="D114" s="5"/>
      <c r="E114" s="5"/>
      <c r="F114" s="5"/>
      <c r="G114" s="5"/>
      <c r="H114" s="78" t="s">
        <v>82</v>
      </c>
      <c r="I114" s="43" t="str">
        <f>IF(AND($I$112&gt;0,$I$113&gt;0,$I$112&lt;$I$113,NOT(R104="")),_xlfn.NORM.DIST($I$113,$N$104,$R$104,TRUE)-_xlfn.NORM.DIST($I$112,$N$104,$R$104,TRUE),"")</f>
        <v/>
      </c>
      <c r="J114" s="114"/>
      <c r="K114" s="46" t="s">
        <v>63</v>
      </c>
      <c r="L114" s="39"/>
      <c r="M114" s="2"/>
      <c r="N114" s="5"/>
      <c r="O114" s="5"/>
      <c r="P114" s="5"/>
      <c r="Q114" s="5"/>
      <c r="R114" s="5"/>
      <c r="S114" s="5"/>
      <c r="T114" s="5"/>
      <c r="U114" s="5"/>
      <c r="V114" s="5"/>
      <c r="W114" s="5"/>
      <c r="X114" s="5"/>
      <c r="Y114" s="5"/>
      <c r="Z114" s="5"/>
      <c r="AA114" s="5"/>
      <c r="AB114" s="5"/>
    </row>
    <row r="115" spans="1:28" ht="17.25" x14ac:dyDescent="0.85">
      <c r="A115" s="391" t="s">
        <v>882</v>
      </c>
      <c r="B115" s="402">
        <v>44554</v>
      </c>
      <c r="C115" s="5"/>
      <c r="D115" s="5"/>
      <c r="E115" s="5"/>
      <c r="F115" s="5"/>
      <c r="G115" s="5"/>
      <c r="H115" s="78" t="s">
        <v>231</v>
      </c>
      <c r="I115" s="45" t="str">
        <f>IF(AND($I$112&gt;0,$I$113&gt;0,$I$112&lt;$I$113,NOT($R$104="")),_xlfn.NORM.DIST(I112,$N$104,$R$104,TRUE),"")</f>
        <v/>
      </c>
      <c r="J115" s="114"/>
      <c r="K115" s="46" t="s">
        <v>64</v>
      </c>
      <c r="L115" s="39"/>
      <c r="M115" s="2"/>
      <c r="N115" s="5"/>
      <c r="O115" s="5"/>
      <c r="P115" s="5"/>
      <c r="Q115" s="5"/>
      <c r="R115" s="5"/>
      <c r="S115" s="5"/>
      <c r="T115" s="5"/>
      <c r="U115" s="5"/>
      <c r="V115" s="5"/>
      <c r="W115" s="5"/>
      <c r="X115" s="5"/>
      <c r="Y115" s="5"/>
      <c r="Z115" s="5"/>
      <c r="AA115" s="5"/>
      <c r="AB115" s="5"/>
    </row>
    <row r="116" spans="1:28" ht="17.25" x14ac:dyDescent="0.85">
      <c r="A116" s="391" t="s">
        <v>882</v>
      </c>
      <c r="B116" s="402">
        <v>44557</v>
      </c>
      <c r="C116" s="5"/>
      <c r="D116" s="5"/>
      <c r="E116" s="5"/>
      <c r="F116" s="5"/>
      <c r="G116" s="5"/>
      <c r="H116" s="78" t="s">
        <v>232</v>
      </c>
      <c r="I116" s="44" t="str">
        <f>IF(AND($I$112&gt;0,$I$113&gt;0,$I$112&lt;$I$113,NOT($R$104="")),1-_xlfn.NORM.DIST(I113,$N$104,$R$104,TRUE),"")</f>
        <v/>
      </c>
      <c r="J116" s="114"/>
      <c r="K116" s="46" t="s">
        <v>62</v>
      </c>
      <c r="L116" s="39"/>
      <c r="M116" s="2"/>
      <c r="N116" s="5"/>
      <c r="O116" s="5"/>
      <c r="P116" s="5"/>
      <c r="Q116" s="5"/>
      <c r="R116" s="5"/>
      <c r="S116" s="5"/>
      <c r="T116" s="5"/>
      <c r="U116" s="5"/>
      <c r="V116" s="5"/>
      <c r="W116" s="5"/>
      <c r="X116" s="5"/>
      <c r="Y116" s="5"/>
      <c r="Z116" s="5"/>
      <c r="AA116" s="5"/>
      <c r="AB116" s="5"/>
    </row>
    <row r="117" spans="1:28" x14ac:dyDescent="0.75">
      <c r="A117" s="391" t="s">
        <v>882</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882</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882</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882</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883</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884</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885</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879</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880</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881</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882</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882</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882</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882</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882</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882</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882</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882</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882</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882</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883</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79</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89</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55</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80</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138</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862</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93</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213</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832</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208</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91</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207</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209</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751</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752</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753</v>
      </c>
    </row>
    <row r="161" spans="1:16" x14ac:dyDescent="0.75">
      <c r="E161" s="155" t="s">
        <v>90</v>
      </c>
    </row>
    <row r="162" spans="1:16" x14ac:dyDescent="0.75">
      <c r="E162" s="415" t="s">
        <v>758</v>
      </c>
      <c r="F162" s="415"/>
      <c r="G162" s="415"/>
      <c r="H162" s="415"/>
      <c r="I162" s="415"/>
      <c r="J162" s="415"/>
      <c r="K162" s="415"/>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776</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888</v>
      </c>
      <c r="HP3" s="168" t="s">
        <v>171</v>
      </c>
      <c r="PI3" s="171" t="s">
        <v>923</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26" t="s">
        <v>78</v>
      </c>
      <c r="C7" s="427"/>
      <c r="D7" s="428"/>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944</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782</v>
      </c>
      <c r="D9" s="297">
        <v>0.8</v>
      </c>
      <c r="E9" s="38"/>
      <c r="F9" s="40"/>
      <c r="G9" s="58" t="s">
        <v>867</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783</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425" ht="17.25" x14ac:dyDescent="0.85">
      <c r="A16" s="5"/>
      <c r="B16" s="5"/>
      <c r="C16" s="78" t="s">
        <v>231</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232</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138</v>
      </c>
      <c r="C29" s="414"/>
      <c r="D29" s="414"/>
      <c r="E29" s="414"/>
      <c r="F29" s="414"/>
      <c r="G29" s="414"/>
      <c r="H29" s="414"/>
      <c r="I29" s="104"/>
      <c r="J29" s="2"/>
      <c r="K29" s="2"/>
      <c r="L29" s="5"/>
      <c r="M29" s="5"/>
      <c r="N29" s="5"/>
      <c r="O29" s="5"/>
      <c r="P29" s="5"/>
      <c r="Q29" s="5"/>
      <c r="R29" s="5"/>
      <c r="S29" s="5"/>
      <c r="T29" s="5"/>
      <c r="U29" s="5"/>
    </row>
    <row r="30" spans="1:21" x14ac:dyDescent="0.75">
      <c r="A30" s="2"/>
      <c r="B30" s="414" t="s">
        <v>139</v>
      </c>
      <c r="C30" s="414"/>
      <c r="D30" s="414"/>
      <c r="E30" s="414"/>
      <c r="F30" s="414"/>
      <c r="G30" s="414"/>
      <c r="H30" s="414"/>
      <c r="I30" s="104"/>
      <c r="J30" s="2"/>
      <c r="K30" s="2"/>
      <c r="L30" s="5"/>
      <c r="M30" s="5"/>
      <c r="N30" s="5"/>
      <c r="O30" s="5"/>
      <c r="P30" s="5"/>
      <c r="Q30" s="5"/>
      <c r="R30" s="5"/>
      <c r="S30" s="5"/>
      <c r="T30" s="5"/>
      <c r="U30" s="5"/>
    </row>
    <row r="31" spans="1:21" x14ac:dyDescent="0.75">
      <c r="A31" s="2"/>
      <c r="B31" s="414" t="s">
        <v>93</v>
      </c>
      <c r="C31" s="414"/>
      <c r="D31" s="414"/>
      <c r="E31" s="414"/>
      <c r="F31" s="414"/>
      <c r="G31" s="414"/>
      <c r="H31" s="414"/>
      <c r="I31" s="104"/>
      <c r="J31" s="2"/>
      <c r="K31" s="2"/>
      <c r="L31" s="5"/>
      <c r="M31" s="5"/>
      <c r="N31" s="5"/>
      <c r="O31" s="5"/>
      <c r="P31" s="5"/>
      <c r="Q31" s="5"/>
      <c r="R31" s="5"/>
      <c r="S31" s="5"/>
      <c r="T31" s="5"/>
      <c r="U31" s="5"/>
    </row>
    <row r="32" spans="1:21" x14ac:dyDescent="0.75">
      <c r="A32" s="2"/>
      <c r="B32" s="414" t="s">
        <v>213</v>
      </c>
      <c r="C32" s="414"/>
      <c r="D32" s="414"/>
      <c r="E32" s="414"/>
      <c r="F32" s="414"/>
      <c r="G32" s="414"/>
      <c r="H32" s="414"/>
      <c r="I32" s="104"/>
      <c r="J32" s="2"/>
      <c r="K32" s="2"/>
      <c r="L32" s="5"/>
      <c r="M32" s="5"/>
      <c r="N32" s="5"/>
      <c r="O32" s="5"/>
      <c r="P32" s="5"/>
      <c r="Q32" s="5"/>
      <c r="R32" s="5"/>
      <c r="S32" s="5"/>
      <c r="T32" s="5"/>
      <c r="U32" s="5"/>
    </row>
    <row r="33" spans="1:21" x14ac:dyDescent="0.75">
      <c r="A33" s="2"/>
      <c r="B33" s="414" t="s">
        <v>832</v>
      </c>
      <c r="C33" s="414"/>
      <c r="D33" s="414"/>
      <c r="E33" s="414"/>
      <c r="F33" s="414"/>
      <c r="G33" s="414"/>
      <c r="H33" s="414"/>
      <c r="I33" s="104"/>
      <c r="J33" s="2"/>
      <c r="K33" s="2"/>
      <c r="L33" s="5"/>
      <c r="M33" s="5"/>
      <c r="N33" s="5"/>
      <c r="O33" s="5"/>
      <c r="P33" s="5"/>
      <c r="Q33" s="5"/>
      <c r="R33" s="5"/>
      <c r="S33" s="5"/>
      <c r="T33" s="5"/>
      <c r="U33" s="5"/>
    </row>
    <row r="34" spans="1:21" x14ac:dyDescent="0.75">
      <c r="A34" s="2"/>
      <c r="B34" s="155" t="s">
        <v>208</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207</v>
      </c>
      <c r="C36" s="5"/>
      <c r="D36" s="5"/>
      <c r="E36" s="2"/>
      <c r="F36" s="2"/>
      <c r="G36" s="5"/>
      <c r="H36" s="2"/>
      <c r="I36" s="2"/>
      <c r="J36" s="5"/>
      <c r="K36" s="5"/>
      <c r="L36" s="5"/>
      <c r="M36" s="5"/>
      <c r="N36" s="5"/>
      <c r="O36" s="5"/>
      <c r="P36" s="5"/>
      <c r="Q36" s="5"/>
      <c r="R36" s="5"/>
      <c r="S36" s="5"/>
      <c r="T36" s="5"/>
      <c r="U36" s="5"/>
    </row>
    <row r="37" spans="1:21" x14ac:dyDescent="0.75">
      <c r="A37" s="19"/>
      <c r="B37" s="155" t="s">
        <v>209</v>
      </c>
      <c r="C37" s="5"/>
      <c r="D37" s="5"/>
      <c r="E37" s="2"/>
      <c r="F37" s="2"/>
      <c r="G37" s="5"/>
      <c r="H37" s="2"/>
      <c r="I37" s="2"/>
      <c r="J37" s="5"/>
      <c r="K37" s="5"/>
      <c r="L37" s="5"/>
      <c r="M37" s="5"/>
      <c r="N37" s="5"/>
      <c r="O37" s="5"/>
      <c r="P37" s="5"/>
      <c r="Q37" s="5"/>
      <c r="R37" s="5"/>
      <c r="S37" s="5"/>
      <c r="T37" s="5"/>
      <c r="U37" s="5"/>
    </row>
    <row r="38" spans="1:21" x14ac:dyDescent="0.75">
      <c r="A38" s="19"/>
      <c r="B38" s="155" t="s">
        <v>751</v>
      </c>
      <c r="C38" s="5"/>
      <c r="D38" s="5"/>
      <c r="E38" s="2"/>
      <c r="F38" s="2"/>
      <c r="G38" s="5"/>
      <c r="H38" s="2"/>
      <c r="I38" s="2"/>
      <c r="J38" s="5"/>
      <c r="K38" s="5"/>
      <c r="L38" s="5"/>
      <c r="M38" s="5"/>
      <c r="N38" s="5"/>
      <c r="O38" s="5"/>
      <c r="P38" s="5"/>
      <c r="Q38" s="5"/>
      <c r="R38" s="5"/>
      <c r="S38" s="5"/>
      <c r="T38" s="5"/>
      <c r="U38" s="5"/>
    </row>
    <row r="39" spans="1:21" x14ac:dyDescent="0.75">
      <c r="A39" s="19"/>
      <c r="B39" s="155" t="s">
        <v>752</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753</v>
      </c>
    </row>
    <row r="42" spans="1:21" x14ac:dyDescent="0.75">
      <c r="B42" s="155" t="s">
        <v>90</v>
      </c>
    </row>
    <row r="43" spans="1:21" x14ac:dyDescent="0.75">
      <c r="B43" s="415" t="s">
        <v>758</v>
      </c>
      <c r="C43" s="415"/>
      <c r="D43" s="415"/>
      <c r="E43" s="415"/>
      <c r="F43" s="415"/>
      <c r="G43" s="415"/>
      <c r="H43" s="41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777</v>
      </c>
      <c r="C1" s="5"/>
      <c r="D1" s="5"/>
      <c r="E1" s="2"/>
      <c r="F1" s="2"/>
      <c r="G1" s="5"/>
      <c r="H1" s="5"/>
      <c r="I1" s="5"/>
      <c r="J1" s="5"/>
      <c r="K1" s="5"/>
      <c r="L1" s="5"/>
      <c r="M1" s="5"/>
      <c r="N1" s="5"/>
      <c r="O1" s="418" t="s">
        <v>75</v>
      </c>
      <c r="P1" s="41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72</v>
      </c>
      <c r="P2" s="438" t="s">
        <v>73</v>
      </c>
      <c r="Q2" s="435" t="s">
        <v>53</v>
      </c>
      <c r="R2" s="436"/>
      <c r="S2" s="436"/>
      <c r="T2" s="436"/>
      <c r="U2" s="436"/>
      <c r="V2" s="437"/>
      <c r="W2" s="5"/>
      <c r="X2" s="168" t="s">
        <v>176</v>
      </c>
    </row>
    <row r="3" spans="1:427" x14ac:dyDescent="0.75">
      <c r="A3" s="3" t="s">
        <v>5</v>
      </c>
      <c r="B3" s="58" t="s">
        <v>41</v>
      </c>
      <c r="C3" s="58" t="s">
        <v>6</v>
      </c>
      <c r="D3" s="58" t="s">
        <v>42</v>
      </c>
      <c r="E3" s="58"/>
      <c r="F3" s="58"/>
      <c r="G3" s="58" t="s">
        <v>68</v>
      </c>
      <c r="H3" s="58" t="s">
        <v>9</v>
      </c>
      <c r="I3" s="58" t="s">
        <v>170</v>
      </c>
      <c r="J3" s="58" t="s">
        <v>766</v>
      </c>
      <c r="K3" s="58" t="s">
        <v>66</v>
      </c>
      <c r="L3" s="58" t="s">
        <v>84</v>
      </c>
      <c r="M3" s="58" t="s">
        <v>770</v>
      </c>
      <c r="N3" s="291" t="s">
        <v>771</v>
      </c>
      <c r="O3" s="439"/>
      <c r="P3" s="439"/>
      <c r="Q3" s="101">
        <v>0.1</v>
      </c>
      <c r="R3" s="54">
        <v>0.9</v>
      </c>
      <c r="S3" s="54">
        <v>0.85</v>
      </c>
      <c r="T3" s="54">
        <v>0.8</v>
      </c>
      <c r="U3" s="54">
        <v>0.75</v>
      </c>
      <c r="V3" s="54">
        <v>0.7</v>
      </c>
      <c r="W3" s="5"/>
      <c r="X3" s="168" t="s">
        <v>888</v>
      </c>
      <c r="HR3" s="168" t="s">
        <v>171</v>
      </c>
      <c r="PK3" s="171" t="s">
        <v>889</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0.22795525326391741</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26" t="s">
        <v>78</v>
      </c>
      <c r="C7" s="427"/>
      <c r="D7" s="428"/>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944</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5" t="str">
        <f>VLOOKUP(O1,VLookups!A43:L44,12,FALSE)</f>
        <v>Show the percentage of simulated trials that were LESS THAN or EQUAL TO the SPERT estimates above</v>
      </c>
      <c r="R9" s="445"/>
      <c r="S9" s="445"/>
      <c r="T9" s="445"/>
      <c r="U9" s="445"/>
      <c r="V9" s="445"/>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1" t="s">
        <v>781</v>
      </c>
      <c r="C10" s="442"/>
      <c r="D10" s="443"/>
      <c r="F10" s="2"/>
      <c r="G10" s="5"/>
      <c r="H10" s="5"/>
      <c r="I10" s="5"/>
      <c r="J10" s="5"/>
      <c r="K10" s="5"/>
      <c r="L10" s="5"/>
      <c r="M10" s="5"/>
      <c r="N10" s="5"/>
      <c r="O10" s="5"/>
      <c r="Q10" s="446" t="s">
        <v>785</v>
      </c>
      <c r="R10" s="447"/>
      <c r="S10" s="447"/>
      <c r="T10" s="447"/>
      <c r="U10" s="447"/>
      <c r="V10" s="448"/>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72</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846</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50" t="s">
        <v>845</v>
      </c>
      <c r="R15" s="451"/>
      <c r="S15" s="451"/>
      <c r="T15" s="452"/>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231</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232</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780</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843</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841</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842</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782</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867</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138</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9" t="s">
        <v>915</v>
      </c>
      <c r="C46" s="449"/>
      <c r="D46" s="449"/>
      <c r="E46" s="449"/>
      <c r="F46" s="449"/>
      <c r="G46" s="449"/>
      <c r="H46" s="449"/>
      <c r="I46" s="286"/>
      <c r="J46" s="2"/>
      <c r="K46" s="2"/>
      <c r="L46" s="5"/>
      <c r="M46" s="5"/>
      <c r="N46" s="5"/>
      <c r="O46" s="5"/>
      <c r="P46" s="5"/>
      <c r="Q46" s="5"/>
      <c r="R46" s="5"/>
      <c r="S46" s="5"/>
      <c r="T46" s="5"/>
      <c r="U46" s="5"/>
      <c r="V46" s="5"/>
      <c r="W46" s="5"/>
    </row>
    <row r="47" spans="1:23" x14ac:dyDescent="0.75">
      <c r="A47" s="2"/>
      <c r="B47" s="414" t="s">
        <v>93</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213</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832</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208</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207</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209</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751</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752</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753</v>
      </c>
    </row>
    <row r="58" spans="1:23" x14ac:dyDescent="0.75">
      <c r="B58" s="155" t="s">
        <v>90</v>
      </c>
    </row>
    <row r="59" spans="1:23" x14ac:dyDescent="0.75">
      <c r="B59" s="415" t="s">
        <v>758</v>
      </c>
      <c r="C59" s="415"/>
      <c r="D59" s="415"/>
      <c r="E59" s="415"/>
      <c r="F59" s="415"/>
      <c r="G59" s="415"/>
      <c r="H59" s="415"/>
    </row>
    <row r="61" spans="1:23" x14ac:dyDescent="0.75">
      <c r="B61" s="444" t="s">
        <v>784</v>
      </c>
      <c r="C61" s="444"/>
    </row>
    <row r="62" spans="1:23" x14ac:dyDescent="0.75">
      <c r="B62" s="292" t="s">
        <v>768</v>
      </c>
      <c r="C62" s="292" t="s">
        <v>769</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818</v>
      </c>
      <c r="C1" s="344"/>
      <c r="D1" s="343"/>
      <c r="E1" s="344"/>
      <c r="F1" s="319"/>
      <c r="G1" s="5"/>
      <c r="H1" s="5"/>
      <c r="I1" s="5"/>
      <c r="J1" s="5"/>
      <c r="K1" s="5"/>
      <c r="L1" s="5"/>
      <c r="M1" s="5"/>
      <c r="N1" s="5"/>
      <c r="O1" s="5"/>
      <c r="P1" s="5"/>
      <c r="Q1" s="161"/>
      <c r="R1" s="229" t="s">
        <v>217</v>
      </c>
      <c r="S1" s="229" t="s">
        <v>218</v>
      </c>
      <c r="T1" s="229" t="s">
        <v>219</v>
      </c>
    </row>
    <row r="2" spans="1:21" x14ac:dyDescent="0.75">
      <c r="A2" s="2"/>
      <c r="B2" s="5"/>
      <c r="C2" s="230" t="s">
        <v>217</v>
      </c>
      <c r="D2" s="230" t="s">
        <v>218</v>
      </c>
      <c r="E2" s="230" t="s">
        <v>219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229</v>
      </c>
    </row>
    <row r="3" spans="1:21" x14ac:dyDescent="0.75">
      <c r="A3" s="5"/>
      <c r="B3" s="162" t="s">
        <v>916</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146</v>
      </c>
      <c r="C4" s="234"/>
      <c r="D4" s="235"/>
      <c r="E4" s="235"/>
      <c r="F4" s="163" t="s">
        <v>147</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148</v>
      </c>
      <c r="C5" s="236"/>
      <c r="D5" s="237"/>
      <c r="E5" s="237"/>
      <c r="F5" s="163" t="s">
        <v>161</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149</v>
      </c>
      <c r="C6" s="267"/>
      <c r="D6" s="268"/>
      <c r="E6" s="268"/>
      <c r="F6" s="163" t="s">
        <v>150</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151</v>
      </c>
      <c r="C7" s="234"/>
      <c r="D7" s="235"/>
      <c r="E7" s="235"/>
      <c r="F7" s="163" t="s">
        <v>162</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152</v>
      </c>
      <c r="C8" s="234"/>
      <c r="D8" s="235"/>
      <c r="E8" s="235"/>
      <c r="F8" s="163" t="s">
        <v>163</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221</v>
      </c>
      <c r="C9" s="236"/>
      <c r="D9" s="237"/>
      <c r="E9" s="237"/>
      <c r="F9" s="163" t="s">
        <v>164</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222</v>
      </c>
      <c r="C10" s="238"/>
      <c r="D10" s="239"/>
      <c r="E10" s="239"/>
      <c r="F10" s="163" t="s">
        <v>223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167</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168</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153</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165</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154</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166</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767</v>
      </c>
      <c r="C14" s="351"/>
      <c r="D14" s="351"/>
      <c r="E14" s="351"/>
      <c r="F14" s="285" t="s">
        <v>772</v>
      </c>
      <c r="G14" s="5"/>
      <c r="H14" s="5"/>
      <c r="I14" s="5"/>
      <c r="J14" s="5"/>
      <c r="K14" s="5"/>
      <c r="L14" s="5"/>
      <c r="M14" s="5"/>
      <c r="N14" s="5"/>
      <c r="O14" s="5"/>
      <c r="P14" s="5"/>
      <c r="Q14" s="161"/>
      <c r="R14" s="20"/>
      <c r="S14" s="20"/>
      <c r="T14" s="20"/>
    </row>
    <row r="15" spans="1:21" x14ac:dyDescent="0.75">
      <c r="A15" s="5"/>
      <c r="B15" s="162" t="s">
        <v>155</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917</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156</v>
      </c>
      <c r="C16" s="352" t="str">
        <f>IF(OR(C9="",C15=""),"",C9/C15)</f>
        <v/>
      </c>
      <c r="D16" s="353" t="str">
        <f>IF(OR($C$9="",$C$15=""),"",IF(ISBLANK(D9),$C$9,D9)/IF(ISBLANK(D15),$C$15,D15))</f>
        <v/>
      </c>
      <c r="E16" s="353" t="str">
        <f>IF(OR($C$9="",$C$15=""),"",IF(ISBLANK(E9),$C$9,E9)/IF(ISBLANK(E15),$C$15,E15))</f>
        <v/>
      </c>
      <c r="F16" s="163" t="s">
        <v>220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828</v>
      </c>
      <c r="C17" s="351">
        <v>0.3</v>
      </c>
      <c r="D17" s="351"/>
      <c r="E17" s="351"/>
      <c r="F17" s="285" t="s">
        <v>827</v>
      </c>
      <c r="G17" s="5"/>
      <c r="H17" s="5"/>
      <c r="I17" s="5"/>
      <c r="J17" s="5"/>
      <c r="K17" s="5"/>
      <c r="L17" s="5"/>
      <c r="M17" s="5"/>
      <c r="N17" s="5"/>
      <c r="O17" s="5"/>
      <c r="P17" s="5"/>
      <c r="Q17" s="161"/>
      <c r="R17" s="20"/>
      <c r="S17" s="20"/>
      <c r="T17" s="20"/>
    </row>
    <row r="18" spans="1:20" x14ac:dyDescent="0.75">
      <c r="A18" s="5"/>
      <c r="B18" s="162" t="s">
        <v>157</v>
      </c>
      <c r="C18" s="242" t="str">
        <f>IF(OR(C4="",C16=""),"",C4*ROUND(C16+C17,0))</f>
        <v/>
      </c>
      <c r="D18" s="243" t="str">
        <f>IF(OR($C$4="",$C$16=""),"",IF(ISBLANK(D4),$C$4,D4)*ROUND(IF(ISBLANK(D16),$C$16,D16)+(IF(ISBLANK(D17),$C$17,D17)),0))</f>
        <v/>
      </c>
      <c r="E18" s="243" t="str">
        <f>IF(OR($C$4="",$C$16=""),"",IF(ISBLANK(E4),$C$4,E4)*ROUND(IF(ISBLANK(E16),$C$16,E16)+(IF(ISBLANK(E17),$C$17,E17)),0))</f>
        <v/>
      </c>
      <c r="F18" s="163" t="s">
        <v>158</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825</v>
      </c>
      <c r="C19" s="235"/>
      <c r="D19" s="235"/>
      <c r="E19" s="235"/>
      <c r="F19" s="285" t="s">
        <v>826</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159</v>
      </c>
      <c r="C20" s="244" t="str">
        <f>IF(C18="","",C18*7+C19)</f>
        <v/>
      </c>
      <c r="D20" s="245" t="str">
        <f>IF($C$18="","",IF(ISBLANK(D18),$C$18,D18)*7+IF(ISBLANK(D19),$C$19,D19))</f>
        <v/>
      </c>
      <c r="E20" s="245" t="str">
        <f>IF($C$18="","",IF(ISBLANK(E18),$C$18,E18)*7+IF(ISBLANK(E19),$C$19,E19))</f>
        <v/>
      </c>
      <c r="F20" s="165" t="s">
        <v>160</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224</v>
      </c>
      <c r="C21" s="350" t="str">
        <f>IF(OR(C3="",C20=""),"",C3+C20)</f>
        <v/>
      </c>
      <c r="D21" s="350" t="str">
        <f>IF(OR($C$3="",$C$20=""),"",IF(ISBLANK(D3),$C$3,D3)+IF(ISBLANK(D20),$C$20,D20))</f>
        <v/>
      </c>
      <c r="E21" s="350" t="str">
        <f>IF(OR($C$3="",$C$20=""),"",IF(ISBLANK(E3),$C$3,E3)+IF(ISBLANK(E20),$C$20,E20))</f>
        <v/>
      </c>
      <c r="F21" s="163" t="s">
        <v>861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944</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138</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139</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93</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213</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832</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208</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207</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209</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15" t="s">
        <v>758</v>
      </c>
      <c r="C38" s="415"/>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795</v>
      </c>
      <c r="C1" s="55"/>
      <c r="D1" s="5"/>
      <c r="E1" s="5"/>
      <c r="F1" s="2"/>
      <c r="G1" s="2"/>
      <c r="H1" s="2"/>
      <c r="I1" s="2"/>
      <c r="J1" s="2"/>
      <c r="K1" s="2"/>
      <c r="L1" s="5"/>
      <c r="M1" s="2"/>
      <c r="N1" s="2"/>
      <c r="O1" s="5"/>
      <c r="P1" s="5"/>
      <c r="Q1" s="5"/>
      <c r="R1" s="5"/>
      <c r="S1" s="5"/>
      <c r="T1" s="5"/>
      <c r="U1" s="5"/>
      <c r="V1" s="5"/>
      <c r="W1" s="5"/>
      <c r="X1" s="5"/>
      <c r="Y1" s="5"/>
      <c r="Z1" s="5"/>
    </row>
    <row r="2" spans="1:26" x14ac:dyDescent="0.75">
      <c r="A2" s="456" t="s">
        <v>5</v>
      </c>
      <c r="B2" s="456" t="s">
        <v>820</v>
      </c>
      <c r="C2" s="453" t="s">
        <v>855</v>
      </c>
      <c r="D2" s="456" t="s">
        <v>796</v>
      </c>
      <c r="E2" s="456" t="s">
        <v>821</v>
      </c>
      <c r="F2" s="453" t="s">
        <v>798</v>
      </c>
      <c r="G2" s="453" t="s">
        <v>819</v>
      </c>
      <c r="H2" s="453" t="s">
        <v>822</v>
      </c>
      <c r="I2" s="453" t="s">
        <v>822</v>
      </c>
      <c r="J2" s="453" t="s">
        <v>797</v>
      </c>
      <c r="K2" s="453" t="s">
        <v>797</v>
      </c>
      <c r="L2" s="327" t="s">
        <v>835</v>
      </c>
      <c r="M2" s="327" t="s">
        <v>794</v>
      </c>
      <c r="O2" s="458" t="s">
        <v>799</v>
      </c>
      <c r="P2" s="458" t="s">
        <v>800</v>
      </c>
    </row>
    <row r="3" spans="1:26" x14ac:dyDescent="0.75">
      <c r="A3" s="457"/>
      <c r="B3" s="457"/>
      <c r="C3" s="454"/>
      <c r="D3" s="457"/>
      <c r="E3" s="457"/>
      <c r="F3" s="454"/>
      <c r="G3" s="454"/>
      <c r="H3" s="454"/>
      <c r="I3" s="454"/>
      <c r="J3" s="454"/>
      <c r="K3" s="454"/>
      <c r="L3" s="329">
        <v>0.15</v>
      </c>
      <c r="M3" s="329">
        <v>0.85</v>
      </c>
      <c r="O3" s="458"/>
      <c r="P3" s="458"/>
    </row>
    <row r="4" spans="1:26" x14ac:dyDescent="0.75">
      <c r="A4" s="457"/>
      <c r="B4" s="457"/>
      <c r="C4" s="454"/>
      <c r="D4" s="457"/>
      <c r="E4" s="457"/>
      <c r="F4" s="454"/>
      <c r="G4" s="454"/>
      <c r="H4" s="454"/>
      <c r="I4" s="454"/>
      <c r="J4" s="454"/>
      <c r="K4" s="454"/>
      <c r="L4" s="341" t="str">
        <f ca="1">IFERROR(_xlfn.NORM.INV(1-L3,$O$20,$P$20),"")</f>
        <v/>
      </c>
      <c r="M4" s="341" t="str">
        <f ca="1">IFERROR(_xlfn.NORM.INV(1-M3,$O$20,$P$20),"")</f>
        <v/>
      </c>
      <c r="O4" s="458"/>
      <c r="P4" s="458"/>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3" t="s">
        <v>829</v>
      </c>
      <c r="P7" s="453" t="s">
        <v>801</v>
      </c>
      <c r="Q7" s="453" t="s">
        <v>802</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4"/>
      <c r="P8" s="454"/>
      <c r="Q8" s="454"/>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5"/>
      <c r="P9" s="455"/>
      <c r="Q9" s="455"/>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3" t="s">
        <v>805</v>
      </c>
      <c r="P12" s="453" t="s">
        <v>806</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4"/>
      <c r="P13" s="454"/>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5"/>
      <c r="P14" s="455"/>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3" t="s">
        <v>804</v>
      </c>
      <c r="P17" s="453" t="s">
        <v>803</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4"/>
      <c r="P18" s="454"/>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5"/>
      <c r="P19" s="455"/>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834</v>
      </c>
      <c r="B57" s="1"/>
      <c r="C57" s="1"/>
      <c r="J57" s="325"/>
      <c r="K57" s="325"/>
      <c r="L57" s="368" t="s">
        <v>944</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138</v>
      </c>
      <c r="C79" s="414"/>
      <c r="D79" s="414"/>
      <c r="E79" s="414"/>
      <c r="F79" s="414"/>
      <c r="G79" s="414"/>
      <c r="H79" s="414"/>
      <c r="I79" s="414"/>
      <c r="J79" s="414"/>
      <c r="K79" s="414"/>
    </row>
    <row r="80" spans="1:11" x14ac:dyDescent="0.75">
      <c r="A80" s="2"/>
      <c r="B80" s="414" t="s">
        <v>139</v>
      </c>
      <c r="C80" s="414"/>
      <c r="D80" s="414"/>
      <c r="E80" s="414"/>
      <c r="F80" s="414"/>
      <c r="G80" s="414"/>
      <c r="H80" s="354"/>
      <c r="I80" s="354"/>
    </row>
    <row r="81" spans="1:12" x14ac:dyDescent="0.75">
      <c r="A81" s="2"/>
      <c r="B81" s="414" t="s">
        <v>93</v>
      </c>
      <c r="C81" s="414"/>
      <c r="D81" s="414"/>
      <c r="E81" s="414"/>
      <c r="F81" s="354"/>
      <c r="G81" s="354"/>
    </row>
    <row r="82" spans="1:12" x14ac:dyDescent="0.75">
      <c r="A82" s="2"/>
      <c r="B82" s="414" t="s">
        <v>213</v>
      </c>
      <c r="C82" s="414"/>
      <c r="D82" s="414"/>
      <c r="E82" s="414"/>
      <c r="F82" s="414"/>
      <c r="G82" s="414"/>
      <c r="H82" s="354"/>
      <c r="I82" s="354"/>
    </row>
    <row r="83" spans="1:12" x14ac:dyDescent="0.75">
      <c r="A83" s="2"/>
      <c r="B83" s="414" t="s">
        <v>832</v>
      </c>
      <c r="C83" s="414"/>
      <c r="D83" s="414"/>
      <c r="E83" s="414"/>
      <c r="F83" s="414"/>
      <c r="G83" s="414"/>
      <c r="H83" s="414"/>
      <c r="I83" s="414"/>
      <c r="J83" s="414"/>
      <c r="K83" s="414"/>
    </row>
    <row r="84" spans="1:12" x14ac:dyDescent="0.75">
      <c r="A84" s="2"/>
      <c r="B84" s="155" t="s">
        <v>208</v>
      </c>
      <c r="C84" s="155"/>
      <c r="D84" s="5"/>
      <c r="E84" s="5"/>
      <c r="F84" s="5"/>
      <c r="G84" s="5"/>
    </row>
    <row r="85" spans="1:12" x14ac:dyDescent="0.75">
      <c r="A85" s="2"/>
      <c r="B85" s="155" t="s">
        <v>91</v>
      </c>
      <c r="C85" s="155"/>
      <c r="D85" s="5"/>
      <c r="E85" s="5"/>
      <c r="F85" s="5"/>
      <c r="G85" s="5"/>
    </row>
    <row r="86" spans="1:12" x14ac:dyDescent="0.75">
      <c r="A86" s="19"/>
      <c r="B86" s="155" t="s">
        <v>207</v>
      </c>
      <c r="C86" s="155"/>
      <c r="D86" s="5"/>
      <c r="E86" s="5"/>
      <c r="F86" s="5"/>
      <c r="G86" s="5"/>
    </row>
    <row r="87" spans="1:12" x14ac:dyDescent="0.75">
      <c r="A87" s="19"/>
      <c r="B87" s="155" t="s">
        <v>209</v>
      </c>
      <c r="C87" s="155"/>
      <c r="D87" s="5"/>
      <c r="E87" s="5"/>
      <c r="F87" s="5"/>
      <c r="G87" s="5"/>
    </row>
    <row r="88" spans="1:12" x14ac:dyDescent="0.75">
      <c r="A88" s="19"/>
      <c r="B88" s="155" t="s">
        <v>751</v>
      </c>
      <c r="C88" s="155"/>
      <c r="D88" s="5"/>
      <c r="E88" s="5"/>
      <c r="F88" s="5"/>
      <c r="G88" s="5"/>
    </row>
    <row r="89" spans="1:12" x14ac:dyDescent="0.75">
      <c r="A89" s="19"/>
      <c r="B89" s="155" t="s">
        <v>752</v>
      </c>
      <c r="C89" s="155"/>
      <c r="D89" s="5"/>
      <c r="E89" s="5"/>
      <c r="F89" s="5"/>
      <c r="G89" s="5"/>
    </row>
    <row r="90" spans="1:12" x14ac:dyDescent="0.75">
      <c r="A90" s="2"/>
      <c r="B90" s="155"/>
      <c r="C90" s="155"/>
      <c r="D90" s="5"/>
      <c r="E90" s="5"/>
      <c r="F90" s="5"/>
      <c r="G90" s="5"/>
    </row>
    <row r="91" spans="1:12" x14ac:dyDescent="0.75">
      <c r="A91" s="2"/>
      <c r="B91" s="155" t="s">
        <v>753</v>
      </c>
      <c r="C91" s="155"/>
      <c r="D91" s="5"/>
      <c r="E91" s="5"/>
      <c r="F91" s="5"/>
      <c r="G91" s="5"/>
    </row>
    <row r="92" spans="1:12" x14ac:dyDescent="0.75">
      <c r="A92" s="2"/>
      <c r="B92" s="155" t="s">
        <v>90</v>
      </c>
      <c r="C92" s="155"/>
      <c r="D92" s="5"/>
      <c r="E92" s="5"/>
      <c r="F92" s="5"/>
      <c r="G92" s="5"/>
    </row>
    <row r="93" spans="1:12" x14ac:dyDescent="0.75">
      <c r="A93" s="1"/>
      <c r="B93" s="415" t="s">
        <v>758</v>
      </c>
      <c r="C93" s="415"/>
      <c r="D93" s="415"/>
      <c r="E93" s="415"/>
      <c r="F93" s="415"/>
      <c r="G93" s="415"/>
      <c r="H93" s="415"/>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907</v>
      </c>
    </row>
    <row r="2" spans="1:23" x14ac:dyDescent="0.75">
      <c r="A2" s="459" t="s">
        <v>905</v>
      </c>
      <c r="B2" s="459" t="s">
        <v>15</v>
      </c>
      <c r="C2" s="459" t="s">
        <v>868</v>
      </c>
      <c r="D2" s="459" t="s">
        <v>925</v>
      </c>
      <c r="E2" s="459" t="s">
        <v>926</v>
      </c>
      <c r="F2" s="459" t="s">
        <v>924</v>
      </c>
      <c r="G2" s="459" t="s">
        <v>869</v>
      </c>
      <c r="H2" s="459" t="s">
        <v>890</v>
      </c>
      <c r="I2" s="459" t="s">
        <v>891</v>
      </c>
      <c r="J2" s="459" t="s">
        <v>892</v>
      </c>
      <c r="K2" s="459" t="s">
        <v>893</v>
      </c>
      <c r="L2" s="459" t="s">
        <v>894</v>
      </c>
      <c r="M2" s="459" t="s">
        <v>895</v>
      </c>
      <c r="N2" s="459" t="s">
        <v>896</v>
      </c>
      <c r="O2" s="459" t="s">
        <v>897</v>
      </c>
      <c r="P2" s="459" t="s">
        <v>898</v>
      </c>
      <c r="Q2" s="459" t="s">
        <v>899</v>
      </c>
      <c r="R2" s="459" t="s">
        <v>900</v>
      </c>
      <c r="S2" s="459" t="s">
        <v>901</v>
      </c>
      <c r="T2" s="459" t="s">
        <v>902</v>
      </c>
      <c r="U2" s="459" t="s">
        <v>903</v>
      </c>
      <c r="V2" s="459" t="s">
        <v>904</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945</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906</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944</v>
      </c>
    </row>
    <row r="306" spans="1:23" x14ac:dyDescent="0.75">
      <c r="A306" s="412" t="s">
        <v>950</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138</v>
      </c>
      <c r="C309" s="414"/>
      <c r="D309" s="414"/>
      <c r="E309" s="414"/>
      <c r="F309" s="414"/>
      <c r="G309" s="414"/>
      <c r="H309" s="414"/>
      <c r="I309" s="414"/>
      <c r="J309" s="414"/>
      <c r="K309" s="414"/>
    </row>
    <row r="310" spans="1:23" x14ac:dyDescent="0.75">
      <c r="A310" s="383"/>
      <c r="B310" s="414" t="s">
        <v>139</v>
      </c>
      <c r="C310" s="414"/>
      <c r="D310" s="414"/>
      <c r="E310" s="414"/>
      <c r="F310" s="414"/>
      <c r="G310" s="414"/>
      <c r="H310" s="354"/>
      <c r="I310" s="354"/>
    </row>
    <row r="311" spans="1:23" x14ac:dyDescent="0.75">
      <c r="A311" s="383"/>
      <c r="B311" s="414" t="s">
        <v>93</v>
      </c>
      <c r="C311" s="414"/>
      <c r="D311" s="414"/>
      <c r="E311" s="414"/>
      <c r="F311" s="354"/>
      <c r="G311" s="354"/>
    </row>
    <row r="312" spans="1:23" x14ac:dyDescent="0.75">
      <c r="A312" s="383"/>
      <c r="B312" s="414" t="s">
        <v>213</v>
      </c>
      <c r="C312" s="414"/>
      <c r="D312" s="414"/>
      <c r="E312" s="414"/>
      <c r="F312" s="414"/>
      <c r="G312" s="414"/>
      <c r="H312" s="354"/>
      <c r="I312" s="354"/>
    </row>
    <row r="313" spans="1:23" x14ac:dyDescent="0.75">
      <c r="A313" s="383"/>
      <c r="B313" s="414" t="s">
        <v>832</v>
      </c>
      <c r="C313" s="414"/>
      <c r="D313" s="414"/>
      <c r="E313" s="414"/>
      <c r="F313" s="414"/>
      <c r="G313" s="414"/>
      <c r="H313" s="414"/>
      <c r="I313" s="414"/>
      <c r="J313" s="414"/>
      <c r="K313" s="414"/>
    </row>
    <row r="314" spans="1:23" x14ac:dyDescent="0.75">
      <c r="A314" s="383"/>
      <c r="B314" s="155" t="s">
        <v>208</v>
      </c>
      <c r="C314" s="155"/>
      <c r="D314" s="5"/>
      <c r="E314" s="5"/>
      <c r="F314" s="5"/>
      <c r="G314" s="5"/>
    </row>
    <row r="315" spans="1:23" x14ac:dyDescent="0.75">
      <c r="A315" s="383"/>
      <c r="B315" s="155" t="s">
        <v>91</v>
      </c>
      <c r="C315" s="155"/>
      <c r="D315" s="5"/>
      <c r="E315" s="5"/>
      <c r="F315" s="5"/>
      <c r="G315" s="5"/>
    </row>
    <row r="316" spans="1:23" x14ac:dyDescent="0.75">
      <c r="A316" s="383"/>
      <c r="B316" s="155" t="s">
        <v>207</v>
      </c>
      <c r="C316" s="155"/>
      <c r="D316" s="5"/>
      <c r="E316" s="5"/>
      <c r="F316" s="5"/>
      <c r="G316" s="5"/>
    </row>
    <row r="317" spans="1:23" x14ac:dyDescent="0.75">
      <c r="A317" s="383"/>
      <c r="B317" s="155" t="s">
        <v>209</v>
      </c>
      <c r="C317" s="155"/>
      <c r="D317" s="5"/>
      <c r="E317" s="5"/>
      <c r="F317" s="5"/>
      <c r="G317" s="5"/>
    </row>
    <row r="318" spans="1:23" x14ac:dyDescent="0.75">
      <c r="A318" s="383"/>
      <c r="B318" s="155" t="s">
        <v>751</v>
      </c>
      <c r="C318" s="155"/>
      <c r="D318" s="5"/>
      <c r="E318" s="5"/>
      <c r="F318" s="5"/>
      <c r="G318" s="5"/>
    </row>
    <row r="319" spans="1:23" x14ac:dyDescent="0.75">
      <c r="A319" s="383"/>
      <c r="B319" s="155" t="s">
        <v>752</v>
      </c>
      <c r="C319" s="155"/>
      <c r="D319" s="5"/>
      <c r="E319" s="5"/>
      <c r="F319" s="5"/>
      <c r="G319" s="5"/>
    </row>
    <row r="320" spans="1:23" x14ac:dyDescent="0.75">
      <c r="A320" s="383"/>
      <c r="B320" s="155"/>
      <c r="C320" s="155"/>
      <c r="D320" s="5"/>
      <c r="E320" s="5"/>
      <c r="F320" s="5"/>
      <c r="G320" s="5"/>
    </row>
    <row r="321" spans="1:12" x14ac:dyDescent="0.75">
      <c r="A321" s="383"/>
      <c r="B321" s="155" t="s">
        <v>753</v>
      </c>
      <c r="C321" s="155"/>
      <c r="D321" s="5"/>
      <c r="E321" s="5"/>
      <c r="F321" s="5"/>
      <c r="G321" s="5"/>
    </row>
    <row r="322" spans="1:12" x14ac:dyDescent="0.75">
      <c r="A322" s="383"/>
      <c r="B322" s="155" t="s">
        <v>90</v>
      </c>
      <c r="C322" s="155"/>
      <c r="D322" s="5"/>
      <c r="E322" s="5"/>
      <c r="F322" s="5"/>
      <c r="G322" s="5"/>
    </row>
    <row r="323" spans="1:12" x14ac:dyDescent="0.75">
      <c r="A323" s="383"/>
      <c r="B323" s="415" t="s">
        <v>758</v>
      </c>
      <c r="C323" s="415"/>
      <c r="D323" s="415"/>
      <c r="E323" s="415"/>
      <c r="F323" s="415"/>
      <c r="G323" s="415"/>
      <c r="H323" s="415"/>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B311:E311"/>
    <mergeCell ref="B312:G312"/>
    <mergeCell ref="B313:K313"/>
    <mergeCell ref="B323:H323"/>
    <mergeCell ref="S2:S4"/>
    <mergeCell ref="L2:L4"/>
    <mergeCell ref="F2:F4"/>
    <mergeCell ref="A5:G5"/>
    <mergeCell ref="A2:A4"/>
    <mergeCell ref="B2:B4"/>
    <mergeCell ref="C2:C4"/>
    <mergeCell ref="D2:D4"/>
    <mergeCell ref="E2:E4"/>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786</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787</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790</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210</v>
      </c>
    </row>
    <row r="10" spans="1:17" x14ac:dyDescent="0.75">
      <c r="A10" s="309" t="s">
        <v>2</v>
      </c>
      <c r="B10" s="219">
        <v>0.27386127875258304</v>
      </c>
      <c r="C10" s="59">
        <v>15</v>
      </c>
      <c r="D10" s="59">
        <v>70</v>
      </c>
      <c r="E10" s="59">
        <v>15</v>
      </c>
      <c r="G10" s="220" t="s">
        <v>211</v>
      </c>
    </row>
    <row r="11" spans="1:17" x14ac:dyDescent="0.75">
      <c r="A11" s="309" t="s">
        <v>788</v>
      </c>
      <c r="B11" s="219">
        <v>0.31622776601683794</v>
      </c>
      <c r="C11" s="59">
        <v>20</v>
      </c>
      <c r="D11" s="59">
        <v>60</v>
      </c>
      <c r="E11" s="59">
        <v>20</v>
      </c>
      <c r="G11" s="220" t="s">
        <v>212</v>
      </c>
    </row>
    <row r="12" spans="1:17" x14ac:dyDescent="0.75">
      <c r="A12" s="309" t="s">
        <v>789</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858</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856</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847</v>
      </c>
      <c r="M43" s="80"/>
      <c r="N43" s="80"/>
      <c r="O43" s="80"/>
      <c r="P43" s="80"/>
      <c r="Q43" s="80"/>
      <c r="R43" s="80"/>
      <c r="S43" s="80"/>
      <c r="T43" s="80"/>
      <c r="U43" s="81"/>
    </row>
    <row r="44" spans="1:21" x14ac:dyDescent="0.75">
      <c r="A44" s="309" t="s">
        <v>74</v>
      </c>
      <c r="B44" s="6" t="b">
        <f>TRUE</f>
        <v>1</v>
      </c>
      <c r="C44" s="66" t="s">
        <v>101</v>
      </c>
      <c r="D44" s="80"/>
      <c r="E44" s="80"/>
      <c r="F44" s="80"/>
      <c r="G44" s="80"/>
      <c r="H44" s="80"/>
      <c r="I44" s="80"/>
      <c r="J44" s="80"/>
      <c r="K44" s="80"/>
      <c r="L44" s="363" t="s">
        <v>844</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944</v>
      </c>
    </row>
    <row r="51" spans="1:2" x14ac:dyDescent="0.75">
      <c r="A51" s="368"/>
    </row>
    <row r="52" spans="1:2" x14ac:dyDescent="0.75">
      <c r="A52" s="83" t="s">
        <v>918</v>
      </c>
      <c r="B52" s="82"/>
    </row>
    <row r="53" spans="1:2" x14ac:dyDescent="0.75">
      <c r="A53" s="468" t="s">
        <v>857</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919</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208</v>
      </c>
    </row>
    <row r="78" spans="1:1" x14ac:dyDescent="0.75">
      <c r="A78" s="156" t="s">
        <v>91</v>
      </c>
    </row>
    <row r="79" spans="1:1" x14ac:dyDescent="0.75">
      <c r="A79" s="156" t="s">
        <v>207</v>
      </c>
    </row>
    <row r="80" spans="1:1" x14ac:dyDescent="0.75">
      <c r="A80" s="156" t="s">
        <v>209</v>
      </c>
    </row>
    <row r="81" spans="1:5" x14ac:dyDescent="0.75">
      <c r="A81" s="156" t="s">
        <v>751</v>
      </c>
    </row>
    <row r="82" spans="1:5" x14ac:dyDescent="0.75">
      <c r="A82" s="156" t="s">
        <v>752</v>
      </c>
    </row>
    <row r="83" spans="1:5" x14ac:dyDescent="0.75">
      <c r="A83" s="156"/>
    </row>
    <row r="84" spans="1:5" x14ac:dyDescent="0.75">
      <c r="A84" s="156" t="s">
        <v>753</v>
      </c>
    </row>
    <row r="85" spans="1:5" x14ac:dyDescent="0.75">
      <c r="A85" s="156" t="s">
        <v>90</v>
      </c>
    </row>
    <row r="86" spans="1:5" x14ac:dyDescent="0.75">
      <c r="A86" s="467" t="s">
        <v>758</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778</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69</v>
      </c>
      <c r="C3" s="471"/>
      <c r="D3" s="471"/>
      <c r="E3" s="5"/>
      <c r="F3" s="5"/>
      <c r="G3" s="471" t="s">
        <v>65</v>
      </c>
      <c r="H3" s="471"/>
      <c r="I3" s="471"/>
      <c r="J3" s="5"/>
      <c r="K3" s="5"/>
      <c r="L3" s="471" t="s">
        <v>70</v>
      </c>
      <c r="M3" s="471"/>
      <c r="N3" s="471"/>
      <c r="O3" s="5"/>
      <c r="P3" s="5"/>
      <c r="Q3" s="5"/>
    </row>
    <row r="4" spans="1:17" x14ac:dyDescent="0.75">
      <c r="A4" s="5"/>
      <c r="B4" s="5"/>
      <c r="C4" s="63" t="s">
        <v>791</v>
      </c>
      <c r="D4" s="21">
        <f>_xlfn.STDEV.P(B13:D112)</f>
        <v>8.4852813742385695</v>
      </c>
      <c r="E4" s="5"/>
      <c r="F4" s="5"/>
      <c r="G4" s="5"/>
      <c r="H4" s="63" t="s">
        <v>791</v>
      </c>
      <c r="I4" s="21">
        <f>_xlfn.STDEV.P(G13:I112)</f>
        <v>24</v>
      </c>
      <c r="J4" s="5"/>
      <c r="K4" s="5"/>
      <c r="L4" s="5"/>
      <c r="M4" s="63" t="s">
        <v>791</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944</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138</v>
      </c>
      <c r="B115" s="473"/>
      <c r="C115" s="473"/>
      <c r="D115" s="473"/>
      <c r="E115" s="473"/>
      <c r="F115" s="473"/>
      <c r="G115" s="473"/>
      <c r="H115" s="5"/>
      <c r="I115" s="5"/>
      <c r="J115" s="2"/>
      <c r="K115" s="5"/>
      <c r="L115" s="5"/>
      <c r="M115" s="5"/>
      <c r="N115" s="5"/>
      <c r="O115" s="5"/>
      <c r="P115" s="5"/>
      <c r="Q115" s="5"/>
      <c r="R115" s="5"/>
    </row>
    <row r="116" spans="1:18" x14ac:dyDescent="0.75">
      <c r="A116" s="473" t="s">
        <v>139</v>
      </c>
      <c r="B116" s="473"/>
      <c r="C116" s="473"/>
      <c r="D116" s="473"/>
      <c r="E116" s="473"/>
      <c r="F116" s="473"/>
      <c r="G116" s="473"/>
      <c r="H116" s="5"/>
      <c r="I116" s="5"/>
      <c r="J116" s="2"/>
      <c r="K116" s="5"/>
      <c r="L116" s="5"/>
      <c r="M116" s="5"/>
      <c r="N116" s="5"/>
      <c r="O116" s="5"/>
      <c r="P116" s="5"/>
      <c r="Q116" s="5"/>
      <c r="R116" s="5"/>
    </row>
    <row r="117" spans="1:18" x14ac:dyDescent="0.75">
      <c r="A117" s="473" t="s">
        <v>93</v>
      </c>
      <c r="B117" s="473"/>
      <c r="C117" s="473"/>
      <c r="D117" s="473"/>
      <c r="E117" s="473"/>
      <c r="F117" s="473"/>
      <c r="G117" s="473"/>
      <c r="H117" s="5"/>
      <c r="I117" s="5"/>
      <c r="J117" s="2"/>
      <c r="K117" s="5"/>
      <c r="L117" s="5"/>
      <c r="M117" s="5"/>
      <c r="N117" s="5"/>
      <c r="O117" s="5"/>
      <c r="P117" s="5"/>
      <c r="Q117" s="5"/>
      <c r="R117" s="5"/>
    </row>
    <row r="118" spans="1:18" x14ac:dyDescent="0.75">
      <c r="A118" s="473" t="s">
        <v>213</v>
      </c>
      <c r="B118" s="473"/>
      <c r="C118" s="473"/>
      <c r="D118" s="473"/>
      <c r="E118" s="473"/>
      <c r="F118" s="473"/>
      <c r="G118" s="473"/>
      <c r="H118" s="5"/>
      <c r="I118" s="5"/>
      <c r="J118" s="2"/>
      <c r="K118" s="5"/>
      <c r="L118" s="5"/>
      <c r="M118" s="5"/>
      <c r="N118" s="5"/>
      <c r="O118" s="5"/>
      <c r="P118" s="5"/>
      <c r="Q118" s="5"/>
      <c r="R118" s="5"/>
    </row>
    <row r="119" spans="1:18" x14ac:dyDescent="0.75">
      <c r="A119" s="473" t="s">
        <v>832</v>
      </c>
      <c r="B119" s="473"/>
      <c r="C119" s="473"/>
      <c r="D119" s="473"/>
      <c r="E119" s="473"/>
      <c r="F119" s="473"/>
      <c r="G119" s="473"/>
      <c r="H119" s="473"/>
      <c r="I119" s="473"/>
      <c r="J119" s="2"/>
      <c r="K119" s="5"/>
      <c r="L119" s="5"/>
      <c r="M119" s="5"/>
      <c r="N119" s="5"/>
      <c r="O119" s="5"/>
      <c r="P119" s="5"/>
      <c r="Q119" s="5"/>
      <c r="R119" s="5"/>
    </row>
    <row r="120" spans="1:18" x14ac:dyDescent="0.75">
      <c r="A120" s="156" t="s">
        <v>208</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207</v>
      </c>
      <c r="B122" s="5"/>
      <c r="C122" s="5"/>
      <c r="D122" s="2"/>
      <c r="E122" s="2"/>
      <c r="F122" s="5"/>
      <c r="G122" s="5"/>
      <c r="H122" s="5"/>
      <c r="I122" s="5"/>
      <c r="J122" s="2"/>
      <c r="K122" s="5"/>
      <c r="L122" s="5"/>
      <c r="M122" s="5"/>
      <c r="N122" s="5"/>
      <c r="O122" s="5"/>
      <c r="P122" s="5"/>
      <c r="Q122" s="5"/>
      <c r="R122" s="5"/>
    </row>
    <row r="123" spans="1:18" x14ac:dyDescent="0.75">
      <c r="A123" s="156" t="s">
        <v>209</v>
      </c>
      <c r="B123" s="5"/>
      <c r="C123" s="5"/>
      <c r="D123" s="2"/>
      <c r="E123" s="2"/>
      <c r="F123" s="5"/>
      <c r="G123" s="5"/>
      <c r="H123" s="5"/>
      <c r="I123" s="5"/>
      <c r="J123" s="2"/>
      <c r="K123" s="5"/>
      <c r="L123" s="5"/>
      <c r="M123" s="5"/>
      <c r="N123" s="5"/>
      <c r="O123" s="5"/>
      <c r="P123" s="5"/>
      <c r="Q123" s="5"/>
      <c r="R123" s="5"/>
    </row>
    <row r="124" spans="1:18" x14ac:dyDescent="0.75">
      <c r="A124" s="156" t="s">
        <v>751</v>
      </c>
      <c r="B124" s="5"/>
      <c r="C124" s="5"/>
      <c r="D124" s="2"/>
      <c r="E124" s="2"/>
      <c r="F124" s="5"/>
      <c r="G124" s="5"/>
      <c r="H124" s="5"/>
      <c r="I124" s="5"/>
      <c r="J124" s="2"/>
      <c r="K124" s="5"/>
      <c r="L124" s="5"/>
      <c r="M124" s="5"/>
      <c r="N124" s="5"/>
      <c r="O124" s="5"/>
      <c r="P124" s="5"/>
      <c r="Q124" s="5"/>
    </row>
    <row r="125" spans="1:18" x14ac:dyDescent="0.75">
      <c r="A125" s="156" t="s">
        <v>752</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753</v>
      </c>
    </row>
    <row r="128" spans="1:18" x14ac:dyDescent="0.75">
      <c r="A128" s="156" t="s">
        <v>90</v>
      </c>
    </row>
    <row r="129" spans="1:7" x14ac:dyDescent="0.75">
      <c r="A129" s="467" t="s">
        <v>758</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762</v>
      </c>
    </row>
    <row r="3" spans="1:5" x14ac:dyDescent="0.75">
      <c r="E3" s="215" t="s">
        <v>194</v>
      </c>
    </row>
    <row r="4" spans="1:5" ht="16" x14ac:dyDescent="0.8">
      <c r="E4" s="215" t="s">
        <v>757</v>
      </c>
    </row>
    <row r="5" spans="1:5" x14ac:dyDescent="0.75">
      <c r="E5" s="215"/>
    </row>
    <row r="6" spans="1:5" x14ac:dyDescent="0.75">
      <c r="E6" s="215" t="s">
        <v>205</v>
      </c>
    </row>
    <row r="7" spans="1:5" x14ac:dyDescent="0.75">
      <c r="E7" s="215" t="s">
        <v>195</v>
      </c>
    </row>
    <row r="8" spans="1:5" x14ac:dyDescent="0.75">
      <c r="E8" s="215" t="s">
        <v>196</v>
      </c>
    </row>
    <row r="9" spans="1:5" x14ac:dyDescent="0.75">
      <c r="E9" s="215" t="s">
        <v>197</v>
      </c>
    </row>
    <row r="10" spans="1:5" x14ac:dyDescent="0.75">
      <c r="E10" s="215"/>
    </row>
    <row r="11" spans="1:5" x14ac:dyDescent="0.75">
      <c r="E11" s="215" t="s">
        <v>198</v>
      </c>
    </row>
    <row r="12" spans="1:5" x14ac:dyDescent="0.75">
      <c r="E12" s="215" t="s">
        <v>204</v>
      </c>
    </row>
    <row r="13" spans="1:5" x14ac:dyDescent="0.75">
      <c r="E13" s="215" t="s">
        <v>201</v>
      </c>
    </row>
    <row r="14" spans="1:5" x14ac:dyDescent="0.75">
      <c r="E14" s="215" t="s">
        <v>202</v>
      </c>
    </row>
    <row r="15" spans="1:5" x14ac:dyDescent="0.75">
      <c r="E15" s="216" t="s">
        <v>203</v>
      </c>
    </row>
    <row r="16" spans="1:5" x14ac:dyDescent="0.75">
      <c r="E16" s="215"/>
    </row>
    <row r="17" spans="1:7" x14ac:dyDescent="0.75">
      <c r="E17" s="413" t="s">
        <v>199</v>
      </c>
      <c r="F17" s="413"/>
      <c r="G17" s="413"/>
    </row>
    <row r="18" spans="1:7" x14ac:dyDescent="0.75">
      <c r="E18" s="215" t="s">
        <v>200</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763</v>
      </c>
    </row>
    <row r="31" spans="1:7" x14ac:dyDescent="0.75">
      <c r="A31" s="277" t="s">
        <v>764</v>
      </c>
    </row>
    <row r="32" spans="1:7" x14ac:dyDescent="0.75">
      <c r="A32" s="277" t="s">
        <v>765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3"/>
  <sheetViews>
    <sheetView showGridLines="0" workbookViewId="0">
      <selection activeCell="C9" sqref="C9"/>
    </sheetView>
  </sheetViews>
  <sheetFormatPr defaultRowHeight="14.75" x14ac:dyDescent="0.75"/>
  <cols>
    <col min="1" max="1" width="10.54296875" style="30" customWidth="1"/>
    <col min="2" max="2" width="10.54296875" style="31" customWidth="1"/>
    <col min="3" max="3" width="132.40625" style="32" customWidth="1"/>
    <col min="4" max="4" width="9.1328125" customWidth="1"/>
  </cols>
  <sheetData>
    <row r="1" spans="1:3" ht="24.75" customHeight="1" x14ac:dyDescent="0.75">
      <c r="A1" s="55" t="s">
        <v>779</v>
      </c>
    </row>
    <row r="2" spans="1:3" x14ac:dyDescent="0.75">
      <c r="A2" s="27" t="s">
        <v>15</v>
      </c>
      <c r="B2" s="28" t="s">
        <v>16</v>
      </c>
      <c r="C2" s="29" t="s">
        <v>17</v>
      </c>
    </row>
    <row r="3" spans="1:3" x14ac:dyDescent="0.75">
      <c r="A3" s="376">
        <v>44351</v>
      </c>
      <c r="B3" s="377" t="s">
        <v>948</v>
      </c>
      <c r="C3" s="378" t="s">
        <v>949</v>
      </c>
    </row>
    <row r="4" spans="1:3" x14ac:dyDescent="0.75">
      <c r="A4" s="278">
        <v>44310</v>
      </c>
      <c r="B4" s="279" t="s">
        <v>864</v>
      </c>
      <c r="C4" s="280" t="s">
        <v>865</v>
      </c>
    </row>
    <row r="5" spans="1:3" x14ac:dyDescent="0.75">
      <c r="A5" s="278">
        <v>44134</v>
      </c>
      <c r="B5" s="279" t="s">
        <v>860</v>
      </c>
      <c r="C5" s="280" t="s">
        <v>863</v>
      </c>
    </row>
    <row r="6" spans="1:3" x14ac:dyDescent="0.75">
      <c r="A6" s="278">
        <v>43985</v>
      </c>
      <c r="B6" s="279" t="s">
        <v>854</v>
      </c>
      <c r="C6" s="280" t="s">
        <v>859</v>
      </c>
    </row>
    <row r="7" spans="1:3" x14ac:dyDescent="0.75">
      <c r="A7" s="278">
        <v>43984</v>
      </c>
      <c r="B7" s="279" t="s">
        <v>852</v>
      </c>
      <c r="C7" s="280" t="s">
        <v>853</v>
      </c>
    </row>
    <row r="8" spans="1:3" x14ac:dyDescent="0.75">
      <c r="A8" s="278">
        <v>43977</v>
      </c>
      <c r="B8" s="279" t="s">
        <v>850</v>
      </c>
      <c r="C8" s="280" t="s">
        <v>851</v>
      </c>
    </row>
    <row r="9" spans="1:3" x14ac:dyDescent="0.75">
      <c r="A9" s="278">
        <v>43974</v>
      </c>
      <c r="B9" s="279" t="s">
        <v>848</v>
      </c>
      <c r="C9" s="280" t="s">
        <v>849</v>
      </c>
    </row>
    <row r="10" spans="1:3" x14ac:dyDescent="0.75">
      <c r="A10" s="278">
        <v>43961</v>
      </c>
      <c r="B10" s="279" t="s">
        <v>839</v>
      </c>
      <c r="C10" s="280" t="s">
        <v>840</v>
      </c>
    </row>
    <row r="11" spans="1:3" x14ac:dyDescent="0.75">
      <c r="A11" s="278">
        <v>43947</v>
      </c>
      <c r="B11" s="279" t="s">
        <v>838</v>
      </c>
      <c r="C11" s="280" t="s">
        <v>837</v>
      </c>
    </row>
    <row r="12" spans="1:3" x14ac:dyDescent="0.75">
      <c r="A12" s="278">
        <v>43944</v>
      </c>
      <c r="B12" s="279" t="s">
        <v>833</v>
      </c>
      <c r="C12" s="280" t="s">
        <v>836</v>
      </c>
    </row>
    <row r="13" spans="1:3" x14ac:dyDescent="0.75">
      <c r="A13" s="278">
        <v>43832</v>
      </c>
      <c r="B13" s="279" t="s">
        <v>830</v>
      </c>
      <c r="C13" s="280" t="s">
        <v>831</v>
      </c>
    </row>
    <row r="14" spans="1:3" x14ac:dyDescent="0.75">
      <c r="A14" s="210">
        <v>43658</v>
      </c>
      <c r="B14" s="211" t="s">
        <v>760</v>
      </c>
      <c r="C14" s="212" t="s">
        <v>761</v>
      </c>
    </row>
    <row r="15" spans="1:3" x14ac:dyDescent="0.75">
      <c r="A15" s="210">
        <v>43655</v>
      </c>
      <c r="B15" s="211" t="s">
        <v>756</v>
      </c>
      <c r="C15" s="212" t="s">
        <v>759</v>
      </c>
    </row>
    <row r="16" spans="1:3" x14ac:dyDescent="0.75">
      <c r="A16" s="210">
        <v>43646</v>
      </c>
      <c r="B16" s="211" t="s">
        <v>236</v>
      </c>
      <c r="C16" s="212" t="s">
        <v>237</v>
      </c>
    </row>
    <row r="17" spans="1:3" x14ac:dyDescent="0.75">
      <c r="A17" s="210">
        <v>43534</v>
      </c>
      <c r="B17" s="211" t="s">
        <v>234</v>
      </c>
      <c r="C17" s="212" t="s">
        <v>235</v>
      </c>
    </row>
    <row r="18" spans="1:3" x14ac:dyDescent="0.75">
      <c r="A18" s="87">
        <v>43421</v>
      </c>
      <c r="B18" s="88" t="s">
        <v>215</v>
      </c>
      <c r="C18" s="89" t="s">
        <v>216</v>
      </c>
    </row>
    <row r="19" spans="1:3" x14ac:dyDescent="0.75">
      <c r="A19" s="87">
        <v>43365</v>
      </c>
      <c r="B19" s="88" t="s">
        <v>145</v>
      </c>
      <c r="C19" s="89" t="s">
        <v>169</v>
      </c>
    </row>
    <row r="20" spans="1:3" x14ac:dyDescent="0.75">
      <c r="A20" s="87">
        <v>42795</v>
      </c>
      <c r="B20" s="88" t="s">
        <v>106</v>
      </c>
      <c r="C20" s="89" t="s">
        <v>111</v>
      </c>
    </row>
    <row r="21" spans="1:3" x14ac:dyDescent="0.75">
      <c r="A21" s="87">
        <v>42769</v>
      </c>
      <c r="B21" s="88" t="s">
        <v>98</v>
      </c>
      <c r="C21" s="89" t="s">
        <v>99</v>
      </c>
    </row>
    <row r="22" spans="1:3" x14ac:dyDescent="0.75">
      <c r="A22" s="87">
        <v>42747</v>
      </c>
      <c r="B22" s="88" t="s">
        <v>96</v>
      </c>
      <c r="C22" s="89" t="s">
        <v>97</v>
      </c>
    </row>
    <row r="23" spans="1:3" x14ac:dyDescent="0.75">
      <c r="A23" s="87">
        <v>42738</v>
      </c>
      <c r="B23" s="88" t="s">
        <v>95</v>
      </c>
      <c r="C23" s="89" t="s">
        <v>144</v>
      </c>
    </row>
    <row r="24" spans="1:3" x14ac:dyDescent="0.75">
      <c r="A24" s="87">
        <v>42736</v>
      </c>
      <c r="B24" s="88" t="s">
        <v>59</v>
      </c>
      <c r="C24" s="89" t="s">
        <v>76</v>
      </c>
    </row>
    <row r="25" spans="1:3" x14ac:dyDescent="0.75">
      <c r="A25" s="84">
        <v>42649</v>
      </c>
      <c r="B25" s="85" t="s">
        <v>57</v>
      </c>
      <c r="C25" s="86" t="s">
        <v>58</v>
      </c>
    </row>
    <row r="26" spans="1:3" x14ac:dyDescent="0.75">
      <c r="A26" s="84">
        <v>42646</v>
      </c>
      <c r="B26" s="85" t="s">
        <v>52</v>
      </c>
      <c r="C26" s="86" t="s">
        <v>56</v>
      </c>
    </row>
    <row r="27" spans="1:3" x14ac:dyDescent="0.75">
      <c r="A27" s="84">
        <v>42634</v>
      </c>
      <c r="B27" s="85" t="s">
        <v>48</v>
      </c>
      <c r="C27" s="86" t="s">
        <v>49</v>
      </c>
    </row>
    <row r="28" spans="1:3" x14ac:dyDescent="0.75">
      <c r="A28" s="84">
        <v>42623</v>
      </c>
      <c r="B28" s="85" t="s">
        <v>31</v>
      </c>
      <c r="C28" s="86" t="s">
        <v>35</v>
      </c>
    </row>
    <row r="29" spans="1:3" x14ac:dyDescent="0.75">
      <c r="A29" s="84">
        <v>42560</v>
      </c>
      <c r="B29" s="85" t="s">
        <v>27</v>
      </c>
      <c r="C29" s="86" t="s">
        <v>28</v>
      </c>
    </row>
    <row r="30" spans="1:3" x14ac:dyDescent="0.75">
      <c r="A30" s="84">
        <v>42554</v>
      </c>
      <c r="B30" s="85" t="s">
        <v>25</v>
      </c>
      <c r="C30" s="86" t="s">
        <v>26</v>
      </c>
    </row>
    <row r="31" spans="1:3" x14ac:dyDescent="0.75">
      <c r="A31" s="84">
        <v>42286</v>
      </c>
      <c r="B31" s="85" t="s">
        <v>22</v>
      </c>
      <c r="C31" s="86" t="s">
        <v>23</v>
      </c>
    </row>
    <row r="32" spans="1:3" x14ac:dyDescent="0.75">
      <c r="A32" s="84">
        <v>42264</v>
      </c>
      <c r="B32" s="85" t="s">
        <v>20</v>
      </c>
      <c r="C32" s="86" t="s">
        <v>21</v>
      </c>
    </row>
    <row r="33" spans="1:3" x14ac:dyDescent="0.75">
      <c r="A33" s="84">
        <v>42216</v>
      </c>
      <c r="B33" s="85" t="s">
        <v>18</v>
      </c>
      <c r="C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750</v>
      </c>
    </row>
    <row r="2" spans="1:1" x14ac:dyDescent="0.75">
      <c r="A2" s="263" t="s">
        <v>238</v>
      </c>
    </row>
    <row r="3" spans="1:1" x14ac:dyDescent="0.75">
      <c r="A3" s="263"/>
    </row>
    <row r="4" spans="1:1" x14ac:dyDescent="0.75">
      <c r="A4" s="263" t="s">
        <v>239</v>
      </c>
    </row>
    <row r="5" spans="1:1" x14ac:dyDescent="0.75">
      <c r="A5" s="263" t="s">
        <v>240</v>
      </c>
    </row>
    <row r="6" spans="1:1" x14ac:dyDescent="0.75">
      <c r="A6" s="263" t="s">
        <v>241</v>
      </c>
    </row>
    <row r="7" spans="1:1" x14ac:dyDescent="0.75">
      <c r="A7" s="263"/>
    </row>
    <row r="8" spans="1:1" x14ac:dyDescent="0.75">
      <c r="A8" s="263" t="s">
        <v>242</v>
      </c>
    </row>
    <row r="9" spans="1:1" x14ac:dyDescent="0.75">
      <c r="A9" s="263"/>
    </row>
    <row r="10" spans="1:1" x14ac:dyDescent="0.75">
      <c r="A10" s="263" t="s">
        <v>243</v>
      </c>
    </row>
    <row r="11" spans="1:1" x14ac:dyDescent="0.75">
      <c r="A11" s="263" t="s">
        <v>244</v>
      </c>
    </row>
    <row r="12" spans="1:1" x14ac:dyDescent="0.75">
      <c r="A12" s="263"/>
    </row>
    <row r="13" spans="1:1" x14ac:dyDescent="0.75">
      <c r="A13" s="263" t="s">
        <v>245</v>
      </c>
    </row>
    <row r="14" spans="1:1" x14ac:dyDescent="0.75">
      <c r="A14" s="263" t="s">
        <v>246</v>
      </c>
    </row>
    <row r="15" spans="1:1" x14ac:dyDescent="0.75">
      <c r="A15" s="263" t="s">
        <v>247</v>
      </c>
    </row>
    <row r="16" spans="1:1" x14ac:dyDescent="0.75">
      <c r="A16" s="263" t="s">
        <v>248</v>
      </c>
    </row>
    <row r="17" spans="1:1" x14ac:dyDescent="0.75">
      <c r="A17" s="263" t="s">
        <v>249</v>
      </c>
    </row>
    <row r="18" spans="1:1" x14ac:dyDescent="0.75">
      <c r="A18" s="263" t="s">
        <v>250</v>
      </c>
    </row>
    <row r="19" spans="1:1" x14ac:dyDescent="0.75">
      <c r="A19" s="263" t="s">
        <v>251</v>
      </c>
    </row>
    <row r="20" spans="1:1" x14ac:dyDescent="0.75">
      <c r="A20" s="263" t="s">
        <v>252</v>
      </c>
    </row>
    <row r="21" spans="1:1" x14ac:dyDescent="0.75">
      <c r="A21" s="263"/>
    </row>
    <row r="22" spans="1:1" x14ac:dyDescent="0.75">
      <c r="A22" s="263" t="s">
        <v>253</v>
      </c>
    </row>
    <row r="23" spans="1:1" x14ac:dyDescent="0.75">
      <c r="A23" s="263" t="s">
        <v>254</v>
      </c>
    </row>
    <row r="24" spans="1:1" x14ac:dyDescent="0.75">
      <c r="A24" s="263" t="s">
        <v>255</v>
      </c>
    </row>
    <row r="25" spans="1:1" x14ac:dyDescent="0.75">
      <c r="A25" s="263" t="s">
        <v>256</v>
      </c>
    </row>
    <row r="26" spans="1:1" x14ac:dyDescent="0.75">
      <c r="A26" s="263" t="s">
        <v>257</v>
      </c>
    </row>
    <row r="27" spans="1:1" x14ac:dyDescent="0.75">
      <c r="A27" s="263" t="s">
        <v>258</v>
      </c>
    </row>
    <row r="28" spans="1:1" x14ac:dyDescent="0.75">
      <c r="A28" s="263"/>
    </row>
    <row r="29" spans="1:1" x14ac:dyDescent="0.75">
      <c r="A29" s="263" t="s">
        <v>259</v>
      </c>
    </row>
    <row r="30" spans="1:1" x14ac:dyDescent="0.75">
      <c r="A30" s="263" t="s">
        <v>260</v>
      </c>
    </row>
    <row r="31" spans="1:1" x14ac:dyDescent="0.75">
      <c r="A31" s="263" t="s">
        <v>261</v>
      </c>
    </row>
    <row r="32" spans="1:1" x14ac:dyDescent="0.75">
      <c r="A32" s="263" t="s">
        <v>262</v>
      </c>
    </row>
    <row r="33" spans="1:1" x14ac:dyDescent="0.75">
      <c r="A33" s="263"/>
    </row>
    <row r="34" spans="1:1" x14ac:dyDescent="0.75">
      <c r="A34" s="263" t="s">
        <v>263</v>
      </c>
    </row>
    <row r="35" spans="1:1" x14ac:dyDescent="0.75">
      <c r="A35" s="263" t="s">
        <v>264</v>
      </c>
    </row>
    <row r="36" spans="1:1" x14ac:dyDescent="0.75">
      <c r="A36" s="263" t="s">
        <v>265</v>
      </c>
    </row>
    <row r="37" spans="1:1" x14ac:dyDescent="0.75">
      <c r="A37" s="263" t="s">
        <v>266</v>
      </c>
    </row>
    <row r="38" spans="1:1" x14ac:dyDescent="0.75">
      <c r="A38" s="263" t="s">
        <v>267</v>
      </c>
    </row>
    <row r="39" spans="1:1" x14ac:dyDescent="0.75">
      <c r="A39" s="263"/>
    </row>
    <row r="40" spans="1:1" x14ac:dyDescent="0.75">
      <c r="A40" s="263" t="s">
        <v>268</v>
      </c>
    </row>
    <row r="41" spans="1:1" x14ac:dyDescent="0.75">
      <c r="A41" s="263" t="s">
        <v>269</v>
      </c>
    </row>
    <row r="42" spans="1:1" x14ac:dyDescent="0.75">
      <c r="A42" s="263" t="s">
        <v>270</v>
      </c>
    </row>
    <row r="43" spans="1:1" x14ac:dyDescent="0.75">
      <c r="A43" s="263"/>
    </row>
    <row r="44" spans="1:1" x14ac:dyDescent="0.75">
      <c r="A44" s="263" t="s">
        <v>271</v>
      </c>
    </row>
    <row r="45" spans="1:1" x14ac:dyDescent="0.75">
      <c r="A45" s="263" t="s">
        <v>272</v>
      </c>
    </row>
    <row r="46" spans="1:1" x14ac:dyDescent="0.75">
      <c r="A46" s="263" t="s">
        <v>273</v>
      </c>
    </row>
    <row r="47" spans="1:1" x14ac:dyDescent="0.75">
      <c r="A47" s="263" t="s">
        <v>274</v>
      </c>
    </row>
    <row r="48" spans="1:1" x14ac:dyDescent="0.75">
      <c r="A48" s="263" t="s">
        <v>275</v>
      </c>
    </row>
    <row r="49" spans="1:1" x14ac:dyDescent="0.75">
      <c r="A49" s="263"/>
    </row>
    <row r="50" spans="1:1" x14ac:dyDescent="0.75">
      <c r="A50" s="263" t="s">
        <v>276</v>
      </c>
    </row>
    <row r="51" spans="1:1" x14ac:dyDescent="0.75">
      <c r="A51" s="263" t="s">
        <v>277</v>
      </c>
    </row>
    <row r="52" spans="1:1" x14ac:dyDescent="0.75">
      <c r="A52" s="263" t="s">
        <v>278</v>
      </c>
    </row>
    <row r="53" spans="1:1" x14ac:dyDescent="0.75">
      <c r="A53" s="263" t="s">
        <v>279</v>
      </c>
    </row>
    <row r="54" spans="1:1" x14ac:dyDescent="0.75">
      <c r="A54" s="263" t="s">
        <v>280</v>
      </c>
    </row>
    <row r="55" spans="1:1" x14ac:dyDescent="0.75">
      <c r="A55" s="263" t="s">
        <v>281</v>
      </c>
    </row>
    <row r="56" spans="1:1" x14ac:dyDescent="0.75">
      <c r="A56" s="263" t="s">
        <v>282</v>
      </c>
    </row>
    <row r="57" spans="1:1" x14ac:dyDescent="0.75">
      <c r="A57" s="263" t="s">
        <v>283</v>
      </c>
    </row>
    <row r="58" spans="1:1" x14ac:dyDescent="0.75">
      <c r="A58" s="263" t="s">
        <v>284</v>
      </c>
    </row>
    <row r="59" spans="1:1" x14ac:dyDescent="0.75">
      <c r="A59" s="263" t="s">
        <v>285</v>
      </c>
    </row>
    <row r="60" spans="1:1" x14ac:dyDescent="0.75">
      <c r="A60" s="263"/>
    </row>
    <row r="61" spans="1:1" x14ac:dyDescent="0.75">
      <c r="A61" s="263" t="s">
        <v>286</v>
      </c>
    </row>
    <row r="62" spans="1:1" x14ac:dyDescent="0.75">
      <c r="A62" s="263" t="s">
        <v>287</v>
      </c>
    </row>
    <row r="63" spans="1:1" x14ac:dyDescent="0.75">
      <c r="A63" s="263" t="s">
        <v>288</v>
      </c>
    </row>
    <row r="64" spans="1:1" x14ac:dyDescent="0.75">
      <c r="A64" s="263" t="s">
        <v>289</v>
      </c>
    </row>
    <row r="65" spans="1:1" x14ac:dyDescent="0.75">
      <c r="A65" s="263" t="s">
        <v>290</v>
      </c>
    </row>
    <row r="66" spans="1:1" x14ac:dyDescent="0.75">
      <c r="A66" s="263" t="s">
        <v>291</v>
      </c>
    </row>
    <row r="67" spans="1:1" x14ac:dyDescent="0.75">
      <c r="A67" s="263"/>
    </row>
    <row r="68" spans="1:1" x14ac:dyDescent="0.75">
      <c r="A68" s="263" t="s">
        <v>292</v>
      </c>
    </row>
    <row r="69" spans="1:1" x14ac:dyDescent="0.75">
      <c r="A69" s="263" t="s">
        <v>293</v>
      </c>
    </row>
    <row r="70" spans="1:1" x14ac:dyDescent="0.75">
      <c r="A70" s="263"/>
    </row>
    <row r="71" spans="1:1" x14ac:dyDescent="0.75">
      <c r="A71" s="263" t="s">
        <v>294</v>
      </c>
    </row>
    <row r="72" spans="1:1" x14ac:dyDescent="0.75">
      <c r="A72" s="263"/>
    </row>
    <row r="73" spans="1:1" x14ac:dyDescent="0.75">
      <c r="A73" s="263" t="s">
        <v>295</v>
      </c>
    </row>
    <row r="74" spans="1:1" x14ac:dyDescent="0.75">
      <c r="A74" s="263"/>
    </row>
    <row r="75" spans="1:1" x14ac:dyDescent="0.75">
      <c r="A75" s="263" t="s">
        <v>296</v>
      </c>
    </row>
    <row r="76" spans="1:1" x14ac:dyDescent="0.75">
      <c r="A76" s="263"/>
    </row>
    <row r="77" spans="1:1" x14ac:dyDescent="0.75">
      <c r="A77" s="263" t="s">
        <v>297</v>
      </c>
    </row>
    <row r="78" spans="1:1" x14ac:dyDescent="0.75">
      <c r="A78" s="263" t="s">
        <v>298</v>
      </c>
    </row>
    <row r="79" spans="1:1" x14ac:dyDescent="0.75">
      <c r="A79" s="263"/>
    </row>
    <row r="80" spans="1:1" x14ac:dyDescent="0.75">
      <c r="A80" s="263" t="s">
        <v>299</v>
      </c>
    </row>
    <row r="81" spans="1:1" x14ac:dyDescent="0.75">
      <c r="A81" s="263" t="s">
        <v>300</v>
      </c>
    </row>
    <row r="82" spans="1:1" x14ac:dyDescent="0.75">
      <c r="A82" s="263" t="s">
        <v>301</v>
      </c>
    </row>
    <row r="83" spans="1:1" x14ac:dyDescent="0.75">
      <c r="A83" s="263"/>
    </row>
    <row r="84" spans="1:1" x14ac:dyDescent="0.75">
      <c r="A84" s="263" t="s">
        <v>302</v>
      </c>
    </row>
    <row r="85" spans="1:1" x14ac:dyDescent="0.75">
      <c r="A85" s="263" t="s">
        <v>303</v>
      </c>
    </row>
    <row r="86" spans="1:1" x14ac:dyDescent="0.75">
      <c r="A86" s="263" t="s">
        <v>304</v>
      </c>
    </row>
    <row r="87" spans="1:1" x14ac:dyDescent="0.75">
      <c r="A87" s="263" t="s">
        <v>305</v>
      </c>
    </row>
    <row r="88" spans="1:1" x14ac:dyDescent="0.75">
      <c r="A88" s="263"/>
    </row>
    <row r="89" spans="1:1" x14ac:dyDescent="0.75">
      <c r="A89" s="263" t="s">
        <v>306</v>
      </c>
    </row>
    <row r="90" spans="1:1" x14ac:dyDescent="0.75">
      <c r="A90" s="263" t="s">
        <v>307</v>
      </c>
    </row>
    <row r="91" spans="1:1" x14ac:dyDescent="0.75">
      <c r="A91" s="263"/>
    </row>
    <row r="92" spans="1:1" x14ac:dyDescent="0.75">
      <c r="A92" s="263" t="s">
        <v>308</v>
      </c>
    </row>
    <row r="93" spans="1:1" x14ac:dyDescent="0.75">
      <c r="A93" s="263" t="s">
        <v>309</v>
      </c>
    </row>
    <row r="94" spans="1:1" x14ac:dyDescent="0.75">
      <c r="A94" s="263" t="s">
        <v>310</v>
      </c>
    </row>
    <row r="95" spans="1:1" x14ac:dyDescent="0.75">
      <c r="A95" s="263" t="s">
        <v>311</v>
      </c>
    </row>
    <row r="96" spans="1:1" x14ac:dyDescent="0.75">
      <c r="A96" s="263" t="s">
        <v>312</v>
      </c>
    </row>
    <row r="97" spans="1:1" x14ac:dyDescent="0.75">
      <c r="A97" s="263" t="s">
        <v>313</v>
      </c>
    </row>
    <row r="98" spans="1:1" x14ac:dyDescent="0.75">
      <c r="A98" s="263"/>
    </row>
    <row r="99" spans="1:1" x14ac:dyDescent="0.75">
      <c r="A99" s="263" t="s">
        <v>314</v>
      </c>
    </row>
    <row r="100" spans="1:1" x14ac:dyDescent="0.75">
      <c r="A100" s="263" t="s">
        <v>315</v>
      </c>
    </row>
    <row r="101" spans="1:1" x14ac:dyDescent="0.75">
      <c r="A101" s="263" t="s">
        <v>316</v>
      </c>
    </row>
    <row r="102" spans="1:1" x14ac:dyDescent="0.75">
      <c r="A102" s="263"/>
    </row>
    <row r="103" spans="1:1" x14ac:dyDescent="0.75">
      <c r="A103" s="263" t="s">
        <v>317</v>
      </c>
    </row>
    <row r="104" spans="1:1" x14ac:dyDescent="0.75">
      <c r="A104" s="263" t="s">
        <v>318</v>
      </c>
    </row>
    <row r="105" spans="1:1" x14ac:dyDescent="0.75">
      <c r="A105" s="263" t="s">
        <v>319</v>
      </c>
    </row>
    <row r="106" spans="1:1" x14ac:dyDescent="0.75">
      <c r="A106" s="263" t="s">
        <v>320</v>
      </c>
    </row>
    <row r="107" spans="1:1" x14ac:dyDescent="0.75">
      <c r="A107" s="263" t="s">
        <v>321</v>
      </c>
    </row>
    <row r="108" spans="1:1" x14ac:dyDescent="0.75">
      <c r="A108" s="263" t="s">
        <v>322</v>
      </c>
    </row>
    <row r="109" spans="1:1" x14ac:dyDescent="0.75">
      <c r="A109" s="263" t="s">
        <v>323</v>
      </c>
    </row>
    <row r="110" spans="1:1" x14ac:dyDescent="0.75">
      <c r="A110" s="263" t="s">
        <v>324</v>
      </c>
    </row>
    <row r="111" spans="1:1" x14ac:dyDescent="0.75">
      <c r="A111" s="263"/>
    </row>
    <row r="112" spans="1:1" x14ac:dyDescent="0.75">
      <c r="A112" s="263" t="s">
        <v>325</v>
      </c>
    </row>
    <row r="113" spans="1:1" x14ac:dyDescent="0.75">
      <c r="A113" s="263"/>
    </row>
    <row r="114" spans="1:1" x14ac:dyDescent="0.75">
      <c r="A114" s="263" t="s">
        <v>326</v>
      </c>
    </row>
    <row r="115" spans="1:1" x14ac:dyDescent="0.75">
      <c r="A115" s="263" t="s">
        <v>327</v>
      </c>
    </row>
    <row r="116" spans="1:1" x14ac:dyDescent="0.75">
      <c r="A116" s="263" t="s">
        <v>328</v>
      </c>
    </row>
    <row r="117" spans="1:1" x14ac:dyDescent="0.75">
      <c r="A117" s="263"/>
    </row>
    <row r="118" spans="1:1" x14ac:dyDescent="0.75">
      <c r="A118" s="263" t="s">
        <v>329</v>
      </c>
    </row>
    <row r="119" spans="1:1" x14ac:dyDescent="0.75">
      <c r="A119" s="263" t="s">
        <v>330</v>
      </c>
    </row>
    <row r="120" spans="1:1" x14ac:dyDescent="0.75">
      <c r="A120" s="263" t="s">
        <v>331</v>
      </c>
    </row>
    <row r="121" spans="1:1" x14ac:dyDescent="0.75">
      <c r="A121" s="263" t="s">
        <v>332</v>
      </c>
    </row>
    <row r="122" spans="1:1" x14ac:dyDescent="0.75">
      <c r="A122" s="263"/>
    </row>
    <row r="123" spans="1:1" x14ac:dyDescent="0.75">
      <c r="A123" s="263" t="s">
        <v>333</v>
      </c>
    </row>
    <row r="124" spans="1:1" x14ac:dyDescent="0.75">
      <c r="A124" s="263" t="s">
        <v>334</v>
      </c>
    </row>
    <row r="125" spans="1:1" x14ac:dyDescent="0.75">
      <c r="A125" s="263" t="s">
        <v>335</v>
      </c>
    </row>
    <row r="126" spans="1:1" x14ac:dyDescent="0.75">
      <c r="A126" s="263" t="s">
        <v>336</v>
      </c>
    </row>
    <row r="127" spans="1:1" x14ac:dyDescent="0.75">
      <c r="A127" s="263" t="s">
        <v>337</v>
      </c>
    </row>
    <row r="128" spans="1:1" x14ac:dyDescent="0.75">
      <c r="A128" s="263" t="s">
        <v>338</v>
      </c>
    </row>
    <row r="129" spans="1:1" x14ac:dyDescent="0.75">
      <c r="A129" s="263" t="s">
        <v>339</v>
      </c>
    </row>
    <row r="130" spans="1:1" x14ac:dyDescent="0.75">
      <c r="A130" s="263" t="s">
        <v>340</v>
      </c>
    </row>
    <row r="131" spans="1:1" x14ac:dyDescent="0.75">
      <c r="A131" s="263" t="s">
        <v>341</v>
      </c>
    </row>
    <row r="132" spans="1:1" x14ac:dyDescent="0.75">
      <c r="A132" s="263" t="s">
        <v>342</v>
      </c>
    </row>
    <row r="133" spans="1:1" x14ac:dyDescent="0.75">
      <c r="A133" s="263"/>
    </row>
    <row r="134" spans="1:1" x14ac:dyDescent="0.75">
      <c r="A134" s="263" t="s">
        <v>343</v>
      </c>
    </row>
    <row r="135" spans="1:1" x14ac:dyDescent="0.75">
      <c r="A135" s="263" t="s">
        <v>344</v>
      </c>
    </row>
    <row r="136" spans="1:1" x14ac:dyDescent="0.75">
      <c r="A136" s="263" t="s">
        <v>345</v>
      </c>
    </row>
    <row r="137" spans="1:1" x14ac:dyDescent="0.75">
      <c r="A137" s="263" t="s">
        <v>346</v>
      </c>
    </row>
    <row r="138" spans="1:1" x14ac:dyDescent="0.75">
      <c r="A138" s="263" t="s">
        <v>347</v>
      </c>
    </row>
    <row r="139" spans="1:1" x14ac:dyDescent="0.75">
      <c r="A139" s="263" t="s">
        <v>348</v>
      </c>
    </row>
    <row r="140" spans="1:1" x14ac:dyDescent="0.75">
      <c r="A140" s="263" t="s">
        <v>349</v>
      </c>
    </row>
    <row r="141" spans="1:1" x14ac:dyDescent="0.75">
      <c r="A141" s="263" t="s">
        <v>350</v>
      </c>
    </row>
    <row r="142" spans="1:1" x14ac:dyDescent="0.75">
      <c r="A142" s="263" t="s">
        <v>351</v>
      </c>
    </row>
    <row r="143" spans="1:1" x14ac:dyDescent="0.75">
      <c r="A143" s="263" t="s">
        <v>352</v>
      </c>
    </row>
    <row r="144" spans="1:1" x14ac:dyDescent="0.75">
      <c r="A144" s="263" t="s">
        <v>353</v>
      </c>
    </row>
    <row r="145" spans="1:1" x14ac:dyDescent="0.75">
      <c r="A145" s="263" t="s">
        <v>354</v>
      </c>
    </row>
    <row r="146" spans="1:1" x14ac:dyDescent="0.75">
      <c r="A146" s="263"/>
    </row>
    <row r="147" spans="1:1" x14ac:dyDescent="0.75">
      <c r="A147" s="263" t="s">
        <v>355</v>
      </c>
    </row>
    <row r="148" spans="1:1" x14ac:dyDescent="0.75">
      <c r="A148" s="263" t="s">
        <v>356</v>
      </c>
    </row>
    <row r="149" spans="1:1" x14ac:dyDescent="0.75">
      <c r="A149" s="263" t="s">
        <v>357</v>
      </c>
    </row>
    <row r="150" spans="1:1" x14ac:dyDescent="0.75">
      <c r="A150" s="263"/>
    </row>
    <row r="151" spans="1:1" x14ac:dyDescent="0.75">
      <c r="A151" s="263" t="s">
        <v>358</v>
      </c>
    </row>
    <row r="152" spans="1:1" x14ac:dyDescent="0.75">
      <c r="A152" s="263" t="s">
        <v>359</v>
      </c>
    </row>
    <row r="153" spans="1:1" x14ac:dyDescent="0.75">
      <c r="A153" s="263"/>
    </row>
    <row r="154" spans="1:1" x14ac:dyDescent="0.75">
      <c r="A154" s="263" t="s">
        <v>360</v>
      </c>
    </row>
    <row r="155" spans="1:1" x14ac:dyDescent="0.75">
      <c r="A155" s="263"/>
    </row>
    <row r="156" spans="1:1" x14ac:dyDescent="0.75">
      <c r="A156" s="263" t="s">
        <v>361</v>
      </c>
    </row>
    <row r="157" spans="1:1" x14ac:dyDescent="0.75">
      <c r="A157" s="263" t="s">
        <v>362</v>
      </c>
    </row>
    <row r="158" spans="1:1" x14ac:dyDescent="0.75">
      <c r="A158" s="263" t="s">
        <v>363</v>
      </c>
    </row>
    <row r="159" spans="1:1" x14ac:dyDescent="0.75">
      <c r="A159" s="263" t="s">
        <v>364</v>
      </c>
    </row>
    <row r="160" spans="1:1" x14ac:dyDescent="0.75">
      <c r="A160" s="263" t="s">
        <v>365</v>
      </c>
    </row>
    <row r="161" spans="1:1" x14ac:dyDescent="0.75">
      <c r="A161" s="263" t="s">
        <v>366</v>
      </c>
    </row>
    <row r="162" spans="1:1" x14ac:dyDescent="0.75">
      <c r="A162" s="263" t="s">
        <v>367</v>
      </c>
    </row>
    <row r="163" spans="1:1" x14ac:dyDescent="0.75">
      <c r="A163" s="263"/>
    </row>
    <row r="164" spans="1:1" x14ac:dyDescent="0.75">
      <c r="A164" s="263" t="s">
        <v>368</v>
      </c>
    </row>
    <row r="165" spans="1:1" x14ac:dyDescent="0.75">
      <c r="A165" s="263" t="s">
        <v>369</v>
      </c>
    </row>
    <row r="166" spans="1:1" x14ac:dyDescent="0.75">
      <c r="A166" s="263" t="s">
        <v>370</v>
      </c>
    </row>
    <row r="167" spans="1:1" x14ac:dyDescent="0.75">
      <c r="A167" s="263" t="s">
        <v>371</v>
      </c>
    </row>
    <row r="168" spans="1:1" x14ac:dyDescent="0.75">
      <c r="A168" s="263" t="s">
        <v>372</v>
      </c>
    </row>
    <row r="169" spans="1:1" x14ac:dyDescent="0.75">
      <c r="A169" s="263" t="s">
        <v>373</v>
      </c>
    </row>
    <row r="170" spans="1:1" x14ac:dyDescent="0.75">
      <c r="A170" s="263" t="s">
        <v>374</v>
      </c>
    </row>
    <row r="171" spans="1:1" x14ac:dyDescent="0.75">
      <c r="A171" s="263" t="s">
        <v>375</v>
      </c>
    </row>
    <row r="172" spans="1:1" x14ac:dyDescent="0.75">
      <c r="A172" s="263" t="s">
        <v>376</v>
      </c>
    </row>
    <row r="173" spans="1:1" x14ac:dyDescent="0.75">
      <c r="A173" s="263" t="s">
        <v>377</v>
      </c>
    </row>
    <row r="174" spans="1:1" x14ac:dyDescent="0.75">
      <c r="A174" s="263"/>
    </row>
    <row r="175" spans="1:1" x14ac:dyDescent="0.75">
      <c r="A175" s="263" t="s">
        <v>378</v>
      </c>
    </row>
    <row r="176" spans="1:1" x14ac:dyDescent="0.75">
      <c r="A176" s="263" t="s">
        <v>379</v>
      </c>
    </row>
    <row r="177" spans="1:1" x14ac:dyDescent="0.75">
      <c r="A177" s="263" t="s">
        <v>380</v>
      </c>
    </row>
    <row r="178" spans="1:1" x14ac:dyDescent="0.75">
      <c r="A178" s="263"/>
    </row>
    <row r="179" spans="1:1" x14ac:dyDescent="0.75">
      <c r="A179" s="263" t="s">
        <v>381</v>
      </c>
    </row>
    <row r="180" spans="1:1" x14ac:dyDescent="0.75">
      <c r="A180" s="263"/>
    </row>
    <row r="181" spans="1:1" x14ac:dyDescent="0.75">
      <c r="A181" s="263" t="s">
        <v>382</v>
      </c>
    </row>
    <row r="182" spans="1:1" x14ac:dyDescent="0.75">
      <c r="A182" s="263" t="s">
        <v>383</v>
      </c>
    </row>
    <row r="183" spans="1:1" x14ac:dyDescent="0.75">
      <c r="A183" s="263" t="s">
        <v>384</v>
      </c>
    </row>
    <row r="184" spans="1:1" x14ac:dyDescent="0.75">
      <c r="A184" s="263" t="s">
        <v>385</v>
      </c>
    </row>
    <row r="185" spans="1:1" x14ac:dyDescent="0.75">
      <c r="A185" s="263" t="s">
        <v>386</v>
      </c>
    </row>
    <row r="186" spans="1:1" x14ac:dyDescent="0.75">
      <c r="A186" s="263"/>
    </row>
    <row r="187" spans="1:1" x14ac:dyDescent="0.75">
      <c r="A187" s="263" t="s">
        <v>387</v>
      </c>
    </row>
    <row r="188" spans="1:1" x14ac:dyDescent="0.75">
      <c r="A188" s="263" t="s">
        <v>388</v>
      </c>
    </row>
    <row r="189" spans="1:1" x14ac:dyDescent="0.75">
      <c r="A189" s="263" t="s">
        <v>389</v>
      </c>
    </row>
    <row r="190" spans="1:1" x14ac:dyDescent="0.75">
      <c r="A190" s="263" t="s">
        <v>390</v>
      </c>
    </row>
    <row r="191" spans="1:1" x14ac:dyDescent="0.75">
      <c r="A191" s="263" t="s">
        <v>391</v>
      </c>
    </row>
    <row r="192" spans="1:1" x14ac:dyDescent="0.75">
      <c r="A192" s="263" t="s">
        <v>392</v>
      </c>
    </row>
    <row r="193" spans="1:1" x14ac:dyDescent="0.75">
      <c r="A193" s="263" t="s">
        <v>393</v>
      </c>
    </row>
    <row r="194" spans="1:1" x14ac:dyDescent="0.75">
      <c r="A194" s="263"/>
    </row>
    <row r="195" spans="1:1" x14ac:dyDescent="0.75">
      <c r="A195" s="263" t="s">
        <v>394</v>
      </c>
    </row>
    <row r="196" spans="1:1" x14ac:dyDescent="0.75">
      <c r="A196" s="263"/>
    </row>
    <row r="197" spans="1:1" x14ac:dyDescent="0.75">
      <c r="A197" s="263" t="s">
        <v>395</v>
      </c>
    </row>
    <row r="198" spans="1:1" x14ac:dyDescent="0.75">
      <c r="A198" s="263" t="s">
        <v>396</v>
      </c>
    </row>
    <row r="199" spans="1:1" x14ac:dyDescent="0.75">
      <c r="A199" s="263" t="s">
        <v>397</v>
      </c>
    </row>
    <row r="200" spans="1:1" x14ac:dyDescent="0.75">
      <c r="A200" s="263" t="s">
        <v>398</v>
      </c>
    </row>
    <row r="201" spans="1:1" x14ac:dyDescent="0.75">
      <c r="A201" s="263" t="s">
        <v>399</v>
      </c>
    </row>
    <row r="202" spans="1:1" x14ac:dyDescent="0.75">
      <c r="A202" s="263" t="s">
        <v>400</v>
      </c>
    </row>
    <row r="203" spans="1:1" x14ac:dyDescent="0.75">
      <c r="A203" s="263" t="s">
        <v>401</v>
      </c>
    </row>
    <row r="204" spans="1:1" x14ac:dyDescent="0.75">
      <c r="A204" s="263"/>
    </row>
    <row r="205" spans="1:1" x14ac:dyDescent="0.75">
      <c r="A205" s="263" t="s">
        <v>402</v>
      </c>
    </row>
    <row r="206" spans="1:1" x14ac:dyDescent="0.75">
      <c r="A206" s="263" t="s">
        <v>403</v>
      </c>
    </row>
    <row r="207" spans="1:1" x14ac:dyDescent="0.75">
      <c r="A207" s="263"/>
    </row>
    <row r="208" spans="1:1" x14ac:dyDescent="0.75">
      <c r="A208" s="263" t="s">
        <v>404</v>
      </c>
    </row>
    <row r="209" spans="1:1" x14ac:dyDescent="0.75">
      <c r="A209" s="263"/>
    </row>
    <row r="210" spans="1:1" x14ac:dyDescent="0.75">
      <c r="A210" s="263" t="s">
        <v>405</v>
      </c>
    </row>
    <row r="211" spans="1:1" x14ac:dyDescent="0.75">
      <c r="A211" s="263" t="s">
        <v>406</v>
      </c>
    </row>
    <row r="212" spans="1:1" x14ac:dyDescent="0.75">
      <c r="A212" s="263" t="s">
        <v>407</v>
      </c>
    </row>
    <row r="213" spans="1:1" x14ac:dyDescent="0.75">
      <c r="A213" s="263"/>
    </row>
    <row r="214" spans="1:1" x14ac:dyDescent="0.75">
      <c r="A214" s="263" t="s">
        <v>408</v>
      </c>
    </row>
    <row r="215" spans="1:1" x14ac:dyDescent="0.75">
      <c r="A215" s="263" t="s">
        <v>409</v>
      </c>
    </row>
    <row r="216" spans="1:1" x14ac:dyDescent="0.75">
      <c r="A216" s="263"/>
    </row>
    <row r="217" spans="1:1" x14ac:dyDescent="0.75">
      <c r="A217" s="263" t="s">
        <v>410</v>
      </c>
    </row>
    <row r="218" spans="1:1" x14ac:dyDescent="0.75">
      <c r="A218" s="263" t="s">
        <v>411</v>
      </c>
    </row>
    <row r="219" spans="1:1" x14ac:dyDescent="0.75">
      <c r="A219" s="263" t="s">
        <v>412</v>
      </c>
    </row>
    <row r="220" spans="1:1" x14ac:dyDescent="0.75">
      <c r="A220" s="263" t="s">
        <v>413</v>
      </c>
    </row>
    <row r="221" spans="1:1" x14ac:dyDescent="0.75">
      <c r="A221" s="263"/>
    </row>
    <row r="222" spans="1:1" x14ac:dyDescent="0.75">
      <c r="A222" s="263" t="s">
        <v>414</v>
      </c>
    </row>
    <row r="223" spans="1:1" x14ac:dyDescent="0.75">
      <c r="A223" s="263" t="s">
        <v>415</v>
      </c>
    </row>
    <row r="224" spans="1:1" x14ac:dyDescent="0.75">
      <c r="A224" s="263" t="s">
        <v>416</v>
      </c>
    </row>
    <row r="225" spans="1:1" x14ac:dyDescent="0.75">
      <c r="A225" s="263" t="s">
        <v>417</v>
      </c>
    </row>
    <row r="226" spans="1:1" x14ac:dyDescent="0.75">
      <c r="A226" s="263" t="s">
        <v>418</v>
      </c>
    </row>
    <row r="227" spans="1:1" x14ac:dyDescent="0.75">
      <c r="A227" s="263" t="s">
        <v>419</v>
      </c>
    </row>
    <row r="228" spans="1:1" x14ac:dyDescent="0.75">
      <c r="A228" s="263" t="s">
        <v>420</v>
      </c>
    </row>
    <row r="229" spans="1:1" x14ac:dyDescent="0.75">
      <c r="A229" s="263"/>
    </row>
    <row r="230" spans="1:1" x14ac:dyDescent="0.75">
      <c r="A230" s="263" t="s">
        <v>421</v>
      </c>
    </row>
    <row r="231" spans="1:1" x14ac:dyDescent="0.75">
      <c r="A231" s="263" t="s">
        <v>422</v>
      </c>
    </row>
    <row r="232" spans="1:1" x14ac:dyDescent="0.75">
      <c r="A232" s="263" t="s">
        <v>423</v>
      </c>
    </row>
    <row r="233" spans="1:1" x14ac:dyDescent="0.75">
      <c r="A233" s="263" t="s">
        <v>424</v>
      </c>
    </row>
    <row r="234" spans="1:1" x14ac:dyDescent="0.75">
      <c r="A234" s="263"/>
    </row>
    <row r="235" spans="1:1" x14ac:dyDescent="0.75">
      <c r="A235" s="263" t="s">
        <v>425</v>
      </c>
    </row>
    <row r="236" spans="1:1" x14ac:dyDescent="0.75">
      <c r="A236" s="263" t="s">
        <v>426</v>
      </c>
    </row>
    <row r="237" spans="1:1" x14ac:dyDescent="0.75">
      <c r="A237" s="263" t="s">
        <v>427</v>
      </c>
    </row>
    <row r="238" spans="1:1" x14ac:dyDescent="0.75">
      <c r="A238" s="263" t="s">
        <v>428</v>
      </c>
    </row>
    <row r="239" spans="1:1" x14ac:dyDescent="0.75">
      <c r="A239" s="263" t="s">
        <v>429</v>
      </c>
    </row>
    <row r="240" spans="1:1" x14ac:dyDescent="0.75">
      <c r="A240" s="263" t="s">
        <v>430</v>
      </c>
    </row>
    <row r="241" spans="1:1" x14ac:dyDescent="0.75">
      <c r="A241" s="263" t="s">
        <v>431</v>
      </c>
    </row>
    <row r="242" spans="1:1" x14ac:dyDescent="0.75">
      <c r="A242" s="263" t="s">
        <v>432</v>
      </c>
    </row>
    <row r="243" spans="1:1" x14ac:dyDescent="0.75">
      <c r="A243" s="263" t="s">
        <v>433</v>
      </c>
    </row>
    <row r="244" spans="1:1" x14ac:dyDescent="0.75">
      <c r="A244" s="263"/>
    </row>
    <row r="245" spans="1:1" x14ac:dyDescent="0.75">
      <c r="A245" s="263" t="s">
        <v>434</v>
      </c>
    </row>
    <row r="246" spans="1:1" x14ac:dyDescent="0.75">
      <c r="A246" s="263"/>
    </row>
    <row r="247" spans="1:1" x14ac:dyDescent="0.75">
      <c r="A247" s="263" t="s">
        <v>435</v>
      </c>
    </row>
    <row r="248" spans="1:1" x14ac:dyDescent="0.75">
      <c r="A248" s="263" t="s">
        <v>436</v>
      </c>
    </row>
    <row r="249" spans="1:1" x14ac:dyDescent="0.75">
      <c r="A249" s="263" t="s">
        <v>437</v>
      </c>
    </row>
    <row r="250" spans="1:1" x14ac:dyDescent="0.75">
      <c r="A250" s="263" t="s">
        <v>438</v>
      </c>
    </row>
    <row r="251" spans="1:1" x14ac:dyDescent="0.75">
      <c r="A251" s="263"/>
    </row>
    <row r="252" spans="1:1" x14ac:dyDescent="0.75">
      <c r="A252" s="263" t="s">
        <v>439</v>
      </c>
    </row>
    <row r="253" spans="1:1" x14ac:dyDescent="0.75">
      <c r="A253" s="263" t="s">
        <v>440</v>
      </c>
    </row>
    <row r="254" spans="1:1" x14ac:dyDescent="0.75">
      <c r="A254" s="263" t="s">
        <v>441</v>
      </c>
    </row>
    <row r="255" spans="1:1" x14ac:dyDescent="0.75">
      <c r="A255" s="263" t="s">
        <v>442</v>
      </c>
    </row>
    <row r="256" spans="1:1" x14ac:dyDescent="0.75">
      <c r="A256" s="263"/>
    </row>
    <row r="257" spans="1:1" x14ac:dyDescent="0.75">
      <c r="A257" s="263" t="s">
        <v>443</v>
      </c>
    </row>
    <row r="258" spans="1:1" x14ac:dyDescent="0.75">
      <c r="A258" s="263" t="s">
        <v>444</v>
      </c>
    </row>
    <row r="259" spans="1:1" x14ac:dyDescent="0.75">
      <c r="A259" s="263" t="s">
        <v>445</v>
      </c>
    </row>
    <row r="260" spans="1:1" x14ac:dyDescent="0.75">
      <c r="A260" s="263" t="s">
        <v>446</v>
      </c>
    </row>
    <row r="261" spans="1:1" x14ac:dyDescent="0.75">
      <c r="A261" s="263" t="s">
        <v>447</v>
      </c>
    </row>
    <row r="262" spans="1:1" x14ac:dyDescent="0.75">
      <c r="A262" s="263" t="s">
        <v>448</v>
      </c>
    </row>
    <row r="263" spans="1:1" x14ac:dyDescent="0.75">
      <c r="A263" s="263" t="s">
        <v>449</v>
      </c>
    </row>
    <row r="264" spans="1:1" x14ac:dyDescent="0.75">
      <c r="A264" s="263" t="s">
        <v>450</v>
      </c>
    </row>
    <row r="265" spans="1:1" x14ac:dyDescent="0.75">
      <c r="A265" s="263" t="s">
        <v>451</v>
      </c>
    </row>
    <row r="266" spans="1:1" x14ac:dyDescent="0.75">
      <c r="A266" s="263" t="s">
        <v>452</v>
      </c>
    </row>
    <row r="267" spans="1:1" x14ac:dyDescent="0.75">
      <c r="A267" s="263" t="s">
        <v>453</v>
      </c>
    </row>
    <row r="268" spans="1:1" x14ac:dyDescent="0.75">
      <c r="A268" s="263"/>
    </row>
    <row r="269" spans="1:1" x14ac:dyDescent="0.75">
      <c r="A269" s="263" t="s">
        <v>454</v>
      </c>
    </row>
    <row r="270" spans="1:1" x14ac:dyDescent="0.75">
      <c r="A270" s="263" t="s">
        <v>455</v>
      </c>
    </row>
    <row r="271" spans="1:1" x14ac:dyDescent="0.75">
      <c r="A271" s="263" t="s">
        <v>456</v>
      </c>
    </row>
    <row r="272" spans="1:1" x14ac:dyDescent="0.75">
      <c r="A272" s="263" t="s">
        <v>457</v>
      </c>
    </row>
    <row r="273" spans="1:1" x14ac:dyDescent="0.75">
      <c r="A273" s="263" t="s">
        <v>458</v>
      </c>
    </row>
    <row r="274" spans="1:1" x14ac:dyDescent="0.75">
      <c r="A274" s="263"/>
    </row>
    <row r="275" spans="1:1" x14ac:dyDescent="0.75">
      <c r="A275" s="263" t="s">
        <v>459</v>
      </c>
    </row>
    <row r="276" spans="1:1" x14ac:dyDescent="0.75">
      <c r="A276" s="263" t="s">
        <v>460</v>
      </c>
    </row>
    <row r="277" spans="1:1" x14ac:dyDescent="0.75">
      <c r="A277" s="263" t="s">
        <v>461</v>
      </c>
    </row>
    <row r="278" spans="1:1" x14ac:dyDescent="0.75">
      <c r="A278" s="263" t="s">
        <v>462</v>
      </c>
    </row>
    <row r="279" spans="1:1" x14ac:dyDescent="0.75">
      <c r="A279" s="263" t="s">
        <v>463</v>
      </c>
    </row>
    <row r="280" spans="1:1" x14ac:dyDescent="0.75">
      <c r="A280" s="263" t="s">
        <v>464</v>
      </c>
    </row>
    <row r="281" spans="1:1" x14ac:dyDescent="0.75">
      <c r="A281" s="263" t="s">
        <v>465</v>
      </c>
    </row>
    <row r="282" spans="1:1" x14ac:dyDescent="0.75">
      <c r="A282" s="263" t="s">
        <v>466</v>
      </c>
    </row>
    <row r="283" spans="1:1" x14ac:dyDescent="0.75">
      <c r="A283" s="263" t="s">
        <v>467</v>
      </c>
    </row>
    <row r="284" spans="1:1" x14ac:dyDescent="0.75">
      <c r="A284" s="263" t="s">
        <v>468</v>
      </c>
    </row>
    <row r="285" spans="1:1" x14ac:dyDescent="0.75">
      <c r="A285" s="263" t="s">
        <v>469</v>
      </c>
    </row>
    <row r="286" spans="1:1" x14ac:dyDescent="0.75">
      <c r="A286" s="263" t="s">
        <v>470</v>
      </c>
    </row>
    <row r="287" spans="1:1" x14ac:dyDescent="0.75">
      <c r="A287" s="263"/>
    </row>
    <row r="288" spans="1:1" x14ac:dyDescent="0.75">
      <c r="A288" s="263" t="s">
        <v>471</v>
      </c>
    </row>
    <row r="289" spans="1:1" x14ac:dyDescent="0.75">
      <c r="A289" s="263" t="s">
        <v>472</v>
      </c>
    </row>
    <row r="290" spans="1:1" x14ac:dyDescent="0.75">
      <c r="A290" s="263" t="s">
        <v>473</v>
      </c>
    </row>
    <row r="291" spans="1:1" x14ac:dyDescent="0.75">
      <c r="A291" s="263" t="s">
        <v>474</v>
      </c>
    </row>
    <row r="292" spans="1:1" x14ac:dyDescent="0.75">
      <c r="A292" s="263"/>
    </row>
    <row r="293" spans="1:1" x14ac:dyDescent="0.75">
      <c r="A293" s="263" t="s">
        <v>475</v>
      </c>
    </row>
    <row r="294" spans="1:1" x14ac:dyDescent="0.75">
      <c r="A294" s="263" t="s">
        <v>476</v>
      </c>
    </row>
    <row r="295" spans="1:1" x14ac:dyDescent="0.75">
      <c r="A295" s="263" t="s">
        <v>477</v>
      </c>
    </row>
    <row r="296" spans="1:1" x14ac:dyDescent="0.75">
      <c r="A296" s="263"/>
    </row>
    <row r="297" spans="1:1" x14ac:dyDescent="0.75">
      <c r="A297" s="263" t="s">
        <v>478</v>
      </c>
    </row>
    <row r="298" spans="1:1" x14ac:dyDescent="0.75">
      <c r="A298" s="263" t="s">
        <v>479</v>
      </c>
    </row>
    <row r="299" spans="1:1" x14ac:dyDescent="0.75">
      <c r="A299" s="263" t="s">
        <v>480</v>
      </c>
    </row>
    <row r="300" spans="1:1" x14ac:dyDescent="0.75">
      <c r="A300" s="263" t="s">
        <v>481</v>
      </c>
    </row>
    <row r="301" spans="1:1" x14ac:dyDescent="0.75">
      <c r="A301" s="263" t="s">
        <v>482</v>
      </c>
    </row>
    <row r="302" spans="1:1" x14ac:dyDescent="0.75">
      <c r="A302" s="263" t="s">
        <v>483</v>
      </c>
    </row>
    <row r="303" spans="1:1" x14ac:dyDescent="0.75">
      <c r="A303" s="263" t="s">
        <v>484</v>
      </c>
    </row>
    <row r="304" spans="1:1" x14ac:dyDescent="0.75">
      <c r="A304" s="263" t="s">
        <v>485</v>
      </c>
    </row>
    <row r="305" spans="1:1" x14ac:dyDescent="0.75">
      <c r="A305" s="263" t="s">
        <v>486</v>
      </c>
    </row>
    <row r="306" spans="1:1" x14ac:dyDescent="0.75">
      <c r="A306" s="263" t="s">
        <v>487</v>
      </c>
    </row>
    <row r="307" spans="1:1" x14ac:dyDescent="0.75">
      <c r="A307" s="263" t="s">
        <v>488</v>
      </c>
    </row>
    <row r="308" spans="1:1" x14ac:dyDescent="0.75">
      <c r="A308" s="263" t="s">
        <v>489</v>
      </c>
    </row>
    <row r="309" spans="1:1" x14ac:dyDescent="0.75">
      <c r="A309" s="263"/>
    </row>
    <row r="310" spans="1:1" x14ac:dyDescent="0.75">
      <c r="A310" s="263" t="s">
        <v>490</v>
      </c>
    </row>
    <row r="311" spans="1:1" x14ac:dyDescent="0.75">
      <c r="A311" s="263" t="s">
        <v>491</v>
      </c>
    </row>
    <row r="312" spans="1:1" x14ac:dyDescent="0.75">
      <c r="A312" s="263" t="s">
        <v>492</v>
      </c>
    </row>
    <row r="313" spans="1:1" x14ac:dyDescent="0.75">
      <c r="A313" s="263" t="s">
        <v>493</v>
      </c>
    </row>
    <row r="314" spans="1:1" x14ac:dyDescent="0.75">
      <c r="A314" s="263" t="s">
        <v>494</v>
      </c>
    </row>
    <row r="315" spans="1:1" x14ac:dyDescent="0.75">
      <c r="A315" s="263" t="s">
        <v>495</v>
      </c>
    </row>
    <row r="316" spans="1:1" x14ac:dyDescent="0.75">
      <c r="A316" s="263" t="s">
        <v>496</v>
      </c>
    </row>
    <row r="317" spans="1:1" x14ac:dyDescent="0.75">
      <c r="A317" s="263"/>
    </row>
    <row r="318" spans="1:1" x14ac:dyDescent="0.75">
      <c r="A318" s="263" t="s">
        <v>497</v>
      </c>
    </row>
    <row r="319" spans="1:1" x14ac:dyDescent="0.75">
      <c r="A319" s="263" t="s">
        <v>498</v>
      </c>
    </row>
    <row r="320" spans="1:1" x14ac:dyDescent="0.75">
      <c r="A320" s="263" t="s">
        <v>499</v>
      </c>
    </row>
    <row r="321" spans="1:1" x14ac:dyDescent="0.75">
      <c r="A321" s="263" t="s">
        <v>500</v>
      </c>
    </row>
    <row r="322" spans="1:1" x14ac:dyDescent="0.75">
      <c r="A322" s="263" t="s">
        <v>501</v>
      </c>
    </row>
    <row r="323" spans="1:1" x14ac:dyDescent="0.75">
      <c r="A323" s="263" t="s">
        <v>502</v>
      </c>
    </row>
    <row r="324" spans="1:1" x14ac:dyDescent="0.75">
      <c r="A324" s="263" t="s">
        <v>503</v>
      </c>
    </row>
    <row r="325" spans="1:1" x14ac:dyDescent="0.75">
      <c r="A325" s="263" t="s">
        <v>504</v>
      </c>
    </row>
    <row r="326" spans="1:1" x14ac:dyDescent="0.75">
      <c r="A326" s="263" t="s">
        <v>505</v>
      </c>
    </row>
    <row r="327" spans="1:1" x14ac:dyDescent="0.75">
      <c r="A327" s="263" t="s">
        <v>506</v>
      </c>
    </row>
    <row r="328" spans="1:1" x14ac:dyDescent="0.75">
      <c r="A328" s="263"/>
    </row>
    <row r="329" spans="1:1" x14ac:dyDescent="0.75">
      <c r="A329" s="263" t="s">
        <v>507</v>
      </c>
    </row>
    <row r="330" spans="1:1" x14ac:dyDescent="0.75">
      <c r="A330" s="263" t="s">
        <v>508</v>
      </c>
    </row>
    <row r="331" spans="1:1" x14ac:dyDescent="0.75">
      <c r="A331" s="263" t="s">
        <v>509</v>
      </c>
    </row>
    <row r="332" spans="1:1" x14ac:dyDescent="0.75">
      <c r="A332" s="263" t="s">
        <v>510</v>
      </c>
    </row>
    <row r="333" spans="1:1" x14ac:dyDescent="0.75">
      <c r="A333" s="263" t="s">
        <v>511</v>
      </c>
    </row>
    <row r="334" spans="1:1" x14ac:dyDescent="0.75">
      <c r="A334" s="263" t="s">
        <v>512</v>
      </c>
    </row>
    <row r="335" spans="1:1" x14ac:dyDescent="0.75">
      <c r="A335" s="263" t="s">
        <v>513</v>
      </c>
    </row>
    <row r="336" spans="1:1" x14ac:dyDescent="0.75">
      <c r="A336" s="263"/>
    </row>
    <row r="337" spans="1:1" x14ac:dyDescent="0.75">
      <c r="A337" s="263" t="s">
        <v>514</v>
      </c>
    </row>
    <row r="338" spans="1:1" x14ac:dyDescent="0.75">
      <c r="A338" s="263" t="s">
        <v>515</v>
      </c>
    </row>
    <row r="339" spans="1:1" x14ac:dyDescent="0.75">
      <c r="A339" s="263" t="s">
        <v>516</v>
      </c>
    </row>
    <row r="340" spans="1:1" x14ac:dyDescent="0.75">
      <c r="A340" s="263" t="s">
        <v>517</v>
      </c>
    </row>
    <row r="341" spans="1:1" x14ac:dyDescent="0.75">
      <c r="A341" s="263" t="s">
        <v>518</v>
      </c>
    </row>
    <row r="342" spans="1:1" x14ac:dyDescent="0.75">
      <c r="A342" s="263"/>
    </row>
    <row r="343" spans="1:1" x14ac:dyDescent="0.75">
      <c r="A343" s="263" t="s">
        <v>519</v>
      </c>
    </row>
    <row r="344" spans="1:1" x14ac:dyDescent="0.75">
      <c r="A344" s="263"/>
    </row>
    <row r="345" spans="1:1" x14ac:dyDescent="0.75">
      <c r="A345" s="263" t="s">
        <v>520</v>
      </c>
    </row>
    <row r="346" spans="1:1" x14ac:dyDescent="0.75">
      <c r="A346" s="263" t="s">
        <v>521</v>
      </c>
    </row>
    <row r="347" spans="1:1" x14ac:dyDescent="0.75">
      <c r="A347" s="263" t="s">
        <v>522</v>
      </c>
    </row>
    <row r="348" spans="1:1" x14ac:dyDescent="0.75">
      <c r="A348" s="263" t="s">
        <v>523</v>
      </c>
    </row>
    <row r="349" spans="1:1" x14ac:dyDescent="0.75">
      <c r="A349" s="263" t="s">
        <v>524</v>
      </c>
    </row>
    <row r="350" spans="1:1" x14ac:dyDescent="0.75">
      <c r="A350" s="263" t="s">
        <v>525</v>
      </c>
    </row>
    <row r="351" spans="1:1" x14ac:dyDescent="0.75">
      <c r="A351" s="263" t="s">
        <v>526</v>
      </c>
    </row>
    <row r="352" spans="1:1" x14ac:dyDescent="0.75">
      <c r="A352" s="263" t="s">
        <v>527</v>
      </c>
    </row>
    <row r="353" spans="1:1" x14ac:dyDescent="0.75">
      <c r="A353" s="263"/>
    </row>
    <row r="354" spans="1:1" x14ac:dyDescent="0.75">
      <c r="A354" s="263" t="s">
        <v>528</v>
      </c>
    </row>
    <row r="355" spans="1:1" x14ac:dyDescent="0.75">
      <c r="A355" s="263" t="s">
        <v>529</v>
      </c>
    </row>
    <row r="356" spans="1:1" x14ac:dyDescent="0.75">
      <c r="A356" s="263" t="s">
        <v>530</v>
      </c>
    </row>
    <row r="357" spans="1:1" x14ac:dyDescent="0.75">
      <c r="A357" s="263" t="s">
        <v>531</v>
      </c>
    </row>
    <row r="358" spans="1:1" x14ac:dyDescent="0.75">
      <c r="A358" s="263" t="s">
        <v>532</v>
      </c>
    </row>
    <row r="359" spans="1:1" x14ac:dyDescent="0.75">
      <c r="A359" s="263" t="s">
        <v>533</v>
      </c>
    </row>
    <row r="360" spans="1:1" x14ac:dyDescent="0.75">
      <c r="A360" s="263"/>
    </row>
    <row r="361" spans="1:1" x14ac:dyDescent="0.75">
      <c r="A361" s="263" t="s">
        <v>534</v>
      </c>
    </row>
    <row r="362" spans="1:1" x14ac:dyDescent="0.75">
      <c r="A362" s="263" t="s">
        <v>535</v>
      </c>
    </row>
    <row r="363" spans="1:1" x14ac:dyDescent="0.75">
      <c r="A363" s="263" t="s">
        <v>536</v>
      </c>
    </row>
    <row r="364" spans="1:1" x14ac:dyDescent="0.75">
      <c r="A364" s="263"/>
    </row>
    <row r="365" spans="1:1" x14ac:dyDescent="0.75">
      <c r="A365" s="263" t="s">
        <v>537</v>
      </c>
    </row>
    <row r="366" spans="1:1" x14ac:dyDescent="0.75">
      <c r="A366" s="263" t="s">
        <v>538</v>
      </c>
    </row>
    <row r="367" spans="1:1" x14ac:dyDescent="0.75">
      <c r="A367" s="263"/>
    </row>
    <row r="368" spans="1:1" x14ac:dyDescent="0.75">
      <c r="A368" s="263" t="s">
        <v>539</v>
      </c>
    </row>
    <row r="369" spans="1:1" x14ac:dyDescent="0.75">
      <c r="A369" s="263" t="s">
        <v>540</v>
      </c>
    </row>
    <row r="370" spans="1:1" x14ac:dyDescent="0.75">
      <c r="A370" s="263" t="s">
        <v>541</v>
      </c>
    </row>
    <row r="371" spans="1:1" x14ac:dyDescent="0.75">
      <c r="A371" s="263"/>
    </row>
    <row r="372" spans="1:1" x14ac:dyDescent="0.75">
      <c r="A372" s="263" t="s">
        <v>542</v>
      </c>
    </row>
    <row r="373" spans="1:1" x14ac:dyDescent="0.75">
      <c r="A373" s="263" t="s">
        <v>543</v>
      </c>
    </row>
    <row r="374" spans="1:1" x14ac:dyDescent="0.75">
      <c r="A374" s="263" t="s">
        <v>544</v>
      </c>
    </row>
    <row r="375" spans="1:1" x14ac:dyDescent="0.75">
      <c r="A375" s="263"/>
    </row>
    <row r="376" spans="1:1" x14ac:dyDescent="0.75">
      <c r="A376" s="263" t="s">
        <v>545</v>
      </c>
    </row>
    <row r="377" spans="1:1" x14ac:dyDescent="0.75">
      <c r="A377" s="263" t="s">
        <v>546</v>
      </c>
    </row>
    <row r="378" spans="1:1" x14ac:dyDescent="0.75">
      <c r="A378" s="263"/>
    </row>
    <row r="379" spans="1:1" x14ac:dyDescent="0.75">
      <c r="A379" s="263" t="s">
        <v>547</v>
      </c>
    </row>
    <row r="380" spans="1:1" x14ac:dyDescent="0.75">
      <c r="A380" s="263" t="s">
        <v>548</v>
      </c>
    </row>
    <row r="381" spans="1:1" x14ac:dyDescent="0.75">
      <c r="A381" s="263"/>
    </row>
    <row r="382" spans="1:1" x14ac:dyDescent="0.75">
      <c r="A382" s="263" t="s">
        <v>549</v>
      </c>
    </row>
    <row r="383" spans="1:1" x14ac:dyDescent="0.75">
      <c r="A383" s="263" t="s">
        <v>550</v>
      </c>
    </row>
    <row r="384" spans="1:1" x14ac:dyDescent="0.75">
      <c r="A384" s="263" t="s">
        <v>551</v>
      </c>
    </row>
    <row r="385" spans="1:1" x14ac:dyDescent="0.75">
      <c r="A385" s="263" t="s">
        <v>552</v>
      </c>
    </row>
    <row r="386" spans="1:1" x14ac:dyDescent="0.75">
      <c r="A386" s="263" t="s">
        <v>553</v>
      </c>
    </row>
    <row r="387" spans="1:1" x14ac:dyDescent="0.75">
      <c r="A387" s="263"/>
    </row>
    <row r="388" spans="1:1" x14ac:dyDescent="0.75">
      <c r="A388" s="263" t="s">
        <v>554</v>
      </c>
    </row>
    <row r="389" spans="1:1" x14ac:dyDescent="0.75">
      <c r="A389" s="263" t="s">
        <v>555</v>
      </c>
    </row>
    <row r="390" spans="1:1" x14ac:dyDescent="0.75">
      <c r="A390" s="263" t="s">
        <v>556</v>
      </c>
    </row>
    <row r="391" spans="1:1" x14ac:dyDescent="0.75">
      <c r="A391" s="263" t="s">
        <v>557</v>
      </c>
    </row>
    <row r="392" spans="1:1" x14ac:dyDescent="0.75">
      <c r="A392" s="263" t="s">
        <v>558</v>
      </c>
    </row>
    <row r="393" spans="1:1" x14ac:dyDescent="0.75">
      <c r="A393" s="263" t="s">
        <v>559</v>
      </c>
    </row>
    <row r="394" spans="1:1" x14ac:dyDescent="0.75">
      <c r="A394" s="263" t="s">
        <v>560</v>
      </c>
    </row>
    <row r="395" spans="1:1" x14ac:dyDescent="0.75">
      <c r="A395" s="263" t="s">
        <v>561</v>
      </c>
    </row>
    <row r="396" spans="1:1" x14ac:dyDescent="0.75">
      <c r="A396" s="263" t="s">
        <v>562</v>
      </c>
    </row>
    <row r="397" spans="1:1" x14ac:dyDescent="0.75">
      <c r="A397" s="263"/>
    </row>
    <row r="398" spans="1:1" x14ac:dyDescent="0.75">
      <c r="A398" s="263" t="s">
        <v>563</v>
      </c>
    </row>
    <row r="399" spans="1:1" x14ac:dyDescent="0.75">
      <c r="A399" s="263" t="s">
        <v>564</v>
      </c>
    </row>
    <row r="400" spans="1:1" x14ac:dyDescent="0.75">
      <c r="A400" s="263" t="s">
        <v>565</v>
      </c>
    </row>
    <row r="401" spans="1:1" x14ac:dyDescent="0.75">
      <c r="A401" s="263" t="s">
        <v>566</v>
      </c>
    </row>
    <row r="402" spans="1:1" x14ac:dyDescent="0.75">
      <c r="A402" s="263"/>
    </row>
    <row r="403" spans="1:1" x14ac:dyDescent="0.75">
      <c r="A403" s="263" t="s">
        <v>567</v>
      </c>
    </row>
    <row r="404" spans="1:1" x14ac:dyDescent="0.75">
      <c r="A404" s="263" t="s">
        <v>568</v>
      </c>
    </row>
    <row r="405" spans="1:1" x14ac:dyDescent="0.75">
      <c r="A405" s="263" t="s">
        <v>569</v>
      </c>
    </row>
    <row r="406" spans="1:1" x14ac:dyDescent="0.75">
      <c r="A406" s="263"/>
    </row>
    <row r="407" spans="1:1" x14ac:dyDescent="0.75">
      <c r="A407" s="263" t="s">
        <v>570</v>
      </c>
    </row>
    <row r="408" spans="1:1" x14ac:dyDescent="0.75">
      <c r="A408" s="263"/>
    </row>
    <row r="409" spans="1:1" x14ac:dyDescent="0.75">
      <c r="A409" s="263" t="s">
        <v>571</v>
      </c>
    </row>
    <row r="410" spans="1:1" x14ac:dyDescent="0.75">
      <c r="A410" s="263" t="s">
        <v>572</v>
      </c>
    </row>
    <row r="411" spans="1:1" x14ac:dyDescent="0.75">
      <c r="A411" s="263" t="s">
        <v>573</v>
      </c>
    </row>
    <row r="412" spans="1:1" x14ac:dyDescent="0.75">
      <c r="A412" s="263" t="s">
        <v>574</v>
      </c>
    </row>
    <row r="413" spans="1:1" x14ac:dyDescent="0.75">
      <c r="A413" s="263" t="s">
        <v>575</v>
      </c>
    </row>
    <row r="414" spans="1:1" x14ac:dyDescent="0.75">
      <c r="A414" s="263"/>
    </row>
    <row r="415" spans="1:1" x14ac:dyDescent="0.75">
      <c r="A415" s="263" t="s">
        <v>576</v>
      </c>
    </row>
    <row r="416" spans="1:1" x14ac:dyDescent="0.75">
      <c r="A416" s="263" t="s">
        <v>577</v>
      </c>
    </row>
    <row r="417" spans="1:1" x14ac:dyDescent="0.75">
      <c r="A417" s="263" t="s">
        <v>578</v>
      </c>
    </row>
    <row r="418" spans="1:1" x14ac:dyDescent="0.75">
      <c r="A418" s="263" t="s">
        <v>579</v>
      </c>
    </row>
    <row r="419" spans="1:1" x14ac:dyDescent="0.75">
      <c r="A419" s="263" t="s">
        <v>580</v>
      </c>
    </row>
    <row r="420" spans="1:1" x14ac:dyDescent="0.75">
      <c r="A420" s="263" t="s">
        <v>581</v>
      </c>
    </row>
    <row r="421" spans="1:1" x14ac:dyDescent="0.75">
      <c r="A421" s="263"/>
    </row>
    <row r="422" spans="1:1" x14ac:dyDescent="0.75">
      <c r="A422" s="263" t="s">
        <v>582</v>
      </c>
    </row>
    <row r="423" spans="1:1" x14ac:dyDescent="0.75">
      <c r="A423" s="263" t="s">
        <v>583</v>
      </c>
    </row>
    <row r="424" spans="1:1" x14ac:dyDescent="0.75">
      <c r="A424" s="263" t="s">
        <v>584</v>
      </c>
    </row>
    <row r="425" spans="1:1" x14ac:dyDescent="0.75">
      <c r="A425" s="263" t="s">
        <v>585</v>
      </c>
    </row>
    <row r="426" spans="1:1" x14ac:dyDescent="0.75">
      <c r="A426" s="263" t="s">
        <v>586</v>
      </c>
    </row>
    <row r="427" spans="1:1" x14ac:dyDescent="0.75">
      <c r="A427" s="263" t="s">
        <v>587</v>
      </c>
    </row>
    <row r="428" spans="1:1" x14ac:dyDescent="0.75">
      <c r="A428" s="263"/>
    </row>
    <row r="429" spans="1:1" x14ac:dyDescent="0.75">
      <c r="A429" s="263" t="s">
        <v>588</v>
      </c>
    </row>
    <row r="430" spans="1:1" x14ac:dyDescent="0.75">
      <c r="A430" s="263" t="s">
        <v>589</v>
      </c>
    </row>
    <row r="431" spans="1:1" x14ac:dyDescent="0.75">
      <c r="A431" s="263" t="s">
        <v>590</v>
      </c>
    </row>
    <row r="432" spans="1:1" x14ac:dyDescent="0.75">
      <c r="A432" s="263" t="s">
        <v>591</v>
      </c>
    </row>
    <row r="433" spans="1:1" x14ac:dyDescent="0.75">
      <c r="A433" s="263" t="s">
        <v>592</v>
      </c>
    </row>
    <row r="434" spans="1:1" x14ac:dyDescent="0.75">
      <c r="A434" s="263"/>
    </row>
    <row r="435" spans="1:1" x14ac:dyDescent="0.75">
      <c r="A435" s="263" t="s">
        <v>593</v>
      </c>
    </row>
    <row r="436" spans="1:1" x14ac:dyDescent="0.75">
      <c r="A436" s="263"/>
    </row>
    <row r="437" spans="1:1" x14ac:dyDescent="0.75">
      <c r="A437" s="263" t="s">
        <v>594</v>
      </c>
    </row>
    <row r="438" spans="1:1" x14ac:dyDescent="0.75">
      <c r="A438" s="263" t="s">
        <v>595</v>
      </c>
    </row>
    <row r="439" spans="1:1" x14ac:dyDescent="0.75">
      <c r="A439" s="263" t="s">
        <v>596</v>
      </c>
    </row>
    <row r="440" spans="1:1" x14ac:dyDescent="0.75">
      <c r="A440" s="263" t="s">
        <v>597</v>
      </c>
    </row>
    <row r="441" spans="1:1" x14ac:dyDescent="0.75">
      <c r="A441" s="263" t="s">
        <v>598</v>
      </c>
    </row>
    <row r="442" spans="1:1" x14ac:dyDescent="0.75">
      <c r="A442" s="263" t="s">
        <v>599</v>
      </c>
    </row>
    <row r="443" spans="1:1" x14ac:dyDescent="0.75">
      <c r="A443" s="263" t="s">
        <v>600</v>
      </c>
    </row>
    <row r="444" spans="1:1" x14ac:dyDescent="0.75">
      <c r="A444" s="263" t="s">
        <v>601</v>
      </c>
    </row>
    <row r="445" spans="1:1" x14ac:dyDescent="0.75">
      <c r="A445" s="263"/>
    </row>
    <row r="446" spans="1:1" x14ac:dyDescent="0.75">
      <c r="A446" s="263" t="s">
        <v>602</v>
      </c>
    </row>
    <row r="447" spans="1:1" x14ac:dyDescent="0.75">
      <c r="A447" s="263"/>
    </row>
    <row r="448" spans="1:1" x14ac:dyDescent="0.75">
      <c r="A448" s="263" t="s">
        <v>603</v>
      </c>
    </row>
    <row r="449" spans="1:1" x14ac:dyDescent="0.75">
      <c r="A449" s="263" t="s">
        <v>604</v>
      </c>
    </row>
    <row r="450" spans="1:1" x14ac:dyDescent="0.75">
      <c r="A450" s="263" t="s">
        <v>605</v>
      </c>
    </row>
    <row r="451" spans="1:1" x14ac:dyDescent="0.75">
      <c r="A451" s="263" t="s">
        <v>606</v>
      </c>
    </row>
    <row r="452" spans="1:1" x14ac:dyDescent="0.75">
      <c r="A452" s="263"/>
    </row>
    <row r="453" spans="1:1" x14ac:dyDescent="0.75">
      <c r="A453" s="263" t="s">
        <v>607</v>
      </c>
    </row>
    <row r="454" spans="1:1" x14ac:dyDescent="0.75">
      <c r="A454" s="263" t="s">
        <v>608</v>
      </c>
    </row>
    <row r="455" spans="1:1" x14ac:dyDescent="0.75">
      <c r="A455" s="263" t="s">
        <v>609</v>
      </c>
    </row>
    <row r="456" spans="1:1" x14ac:dyDescent="0.75">
      <c r="A456" s="263" t="s">
        <v>610</v>
      </c>
    </row>
    <row r="457" spans="1:1" x14ac:dyDescent="0.75">
      <c r="A457" s="263" t="s">
        <v>611</v>
      </c>
    </row>
    <row r="458" spans="1:1" x14ac:dyDescent="0.75">
      <c r="A458" s="263" t="s">
        <v>612</v>
      </c>
    </row>
    <row r="459" spans="1:1" x14ac:dyDescent="0.75">
      <c r="A459" s="263" t="s">
        <v>613</v>
      </c>
    </row>
    <row r="460" spans="1:1" x14ac:dyDescent="0.75">
      <c r="A460" s="263" t="s">
        <v>614</v>
      </c>
    </row>
    <row r="461" spans="1:1" x14ac:dyDescent="0.75">
      <c r="A461" s="263" t="s">
        <v>615</v>
      </c>
    </row>
    <row r="462" spans="1:1" x14ac:dyDescent="0.75">
      <c r="A462" s="263"/>
    </row>
    <row r="463" spans="1:1" x14ac:dyDescent="0.75">
      <c r="A463" s="263" t="s">
        <v>616</v>
      </c>
    </row>
    <row r="464" spans="1:1" x14ac:dyDescent="0.75">
      <c r="A464" s="263" t="s">
        <v>617</v>
      </c>
    </row>
    <row r="465" spans="1:1" x14ac:dyDescent="0.75">
      <c r="A465" s="263" t="s">
        <v>618</v>
      </c>
    </row>
    <row r="466" spans="1:1" x14ac:dyDescent="0.75">
      <c r="A466" s="263" t="s">
        <v>619</v>
      </c>
    </row>
    <row r="467" spans="1:1" x14ac:dyDescent="0.75">
      <c r="A467" s="263" t="s">
        <v>620</v>
      </c>
    </row>
    <row r="468" spans="1:1" x14ac:dyDescent="0.75">
      <c r="A468" s="263" t="s">
        <v>621</v>
      </c>
    </row>
    <row r="469" spans="1:1" x14ac:dyDescent="0.75">
      <c r="A469" s="263" t="s">
        <v>622</v>
      </c>
    </row>
    <row r="470" spans="1:1" x14ac:dyDescent="0.75">
      <c r="A470" s="263"/>
    </row>
    <row r="471" spans="1:1" x14ac:dyDescent="0.75">
      <c r="A471" s="263" t="s">
        <v>623</v>
      </c>
    </row>
    <row r="472" spans="1:1" x14ac:dyDescent="0.75">
      <c r="A472" s="263"/>
    </row>
    <row r="473" spans="1:1" x14ac:dyDescent="0.75">
      <c r="A473" s="263" t="s">
        <v>624</v>
      </c>
    </row>
    <row r="474" spans="1:1" x14ac:dyDescent="0.75">
      <c r="A474" s="263" t="s">
        <v>625</v>
      </c>
    </row>
    <row r="475" spans="1:1" x14ac:dyDescent="0.75">
      <c r="A475" s="263" t="s">
        <v>626</v>
      </c>
    </row>
    <row r="476" spans="1:1" x14ac:dyDescent="0.75">
      <c r="A476" s="263"/>
    </row>
    <row r="477" spans="1:1" x14ac:dyDescent="0.75">
      <c r="A477" s="263" t="s">
        <v>627</v>
      </c>
    </row>
    <row r="478" spans="1:1" x14ac:dyDescent="0.75">
      <c r="A478" s="263" t="s">
        <v>628</v>
      </c>
    </row>
    <row r="479" spans="1:1" x14ac:dyDescent="0.75">
      <c r="A479" s="263" t="s">
        <v>629</v>
      </c>
    </row>
    <row r="480" spans="1:1" x14ac:dyDescent="0.75">
      <c r="A480" s="263" t="s">
        <v>630</v>
      </c>
    </row>
    <row r="481" spans="1:1" x14ac:dyDescent="0.75">
      <c r="A481" s="263" t="s">
        <v>631</v>
      </c>
    </row>
    <row r="482" spans="1:1" x14ac:dyDescent="0.75">
      <c r="A482" s="263" t="s">
        <v>632</v>
      </c>
    </row>
    <row r="483" spans="1:1" x14ac:dyDescent="0.75">
      <c r="A483" s="263" t="s">
        <v>633</v>
      </c>
    </row>
    <row r="484" spans="1:1" x14ac:dyDescent="0.75">
      <c r="A484" s="263" t="s">
        <v>634</v>
      </c>
    </row>
    <row r="485" spans="1:1" x14ac:dyDescent="0.75">
      <c r="A485" s="263" t="s">
        <v>635</v>
      </c>
    </row>
    <row r="486" spans="1:1" x14ac:dyDescent="0.75">
      <c r="A486" s="263"/>
    </row>
    <row r="487" spans="1:1" x14ac:dyDescent="0.75">
      <c r="A487" s="263" t="s">
        <v>636</v>
      </c>
    </row>
    <row r="488" spans="1:1" x14ac:dyDescent="0.75">
      <c r="A488" s="263" t="s">
        <v>637</v>
      </c>
    </row>
    <row r="489" spans="1:1" x14ac:dyDescent="0.75">
      <c r="A489" s="263" t="s">
        <v>638</v>
      </c>
    </row>
    <row r="490" spans="1:1" x14ac:dyDescent="0.75">
      <c r="A490" s="263" t="s">
        <v>639</v>
      </c>
    </row>
    <row r="491" spans="1:1" x14ac:dyDescent="0.75">
      <c r="A491" s="263"/>
    </row>
    <row r="492" spans="1:1" x14ac:dyDescent="0.75">
      <c r="A492" s="263" t="s">
        <v>640</v>
      </c>
    </row>
    <row r="493" spans="1:1" x14ac:dyDescent="0.75">
      <c r="A493" s="263" t="s">
        <v>641</v>
      </c>
    </row>
    <row r="494" spans="1:1" x14ac:dyDescent="0.75">
      <c r="A494" s="263" t="s">
        <v>642</v>
      </c>
    </row>
    <row r="495" spans="1:1" x14ac:dyDescent="0.75">
      <c r="A495" s="263" t="s">
        <v>643</v>
      </c>
    </row>
    <row r="496" spans="1:1" x14ac:dyDescent="0.75">
      <c r="A496" s="263" t="s">
        <v>644</v>
      </c>
    </row>
    <row r="497" spans="1:1" x14ac:dyDescent="0.75">
      <c r="A497" s="263" t="s">
        <v>645</v>
      </c>
    </row>
    <row r="498" spans="1:1" x14ac:dyDescent="0.75">
      <c r="A498" s="263"/>
    </row>
    <row r="499" spans="1:1" x14ac:dyDescent="0.75">
      <c r="A499" s="263" t="s">
        <v>646</v>
      </c>
    </row>
    <row r="500" spans="1:1" x14ac:dyDescent="0.75">
      <c r="A500" s="263" t="s">
        <v>647</v>
      </c>
    </row>
    <row r="501" spans="1:1" x14ac:dyDescent="0.75">
      <c r="A501" s="263" t="s">
        <v>648</v>
      </c>
    </row>
    <row r="502" spans="1:1" x14ac:dyDescent="0.75">
      <c r="A502" s="263" t="s">
        <v>649</v>
      </c>
    </row>
    <row r="503" spans="1:1" x14ac:dyDescent="0.75">
      <c r="A503" s="263" t="s">
        <v>650</v>
      </c>
    </row>
    <row r="504" spans="1:1" x14ac:dyDescent="0.75">
      <c r="A504" s="263" t="s">
        <v>651</v>
      </c>
    </row>
    <row r="505" spans="1:1" x14ac:dyDescent="0.75">
      <c r="A505" s="263" t="s">
        <v>652</v>
      </c>
    </row>
    <row r="506" spans="1:1" x14ac:dyDescent="0.75">
      <c r="A506" s="263" t="s">
        <v>653</v>
      </c>
    </row>
    <row r="507" spans="1:1" x14ac:dyDescent="0.75">
      <c r="A507" s="263" t="s">
        <v>654</v>
      </c>
    </row>
    <row r="508" spans="1:1" x14ac:dyDescent="0.75">
      <c r="A508" s="263" t="s">
        <v>655</v>
      </c>
    </row>
    <row r="509" spans="1:1" x14ac:dyDescent="0.75">
      <c r="A509" s="263" t="s">
        <v>656</v>
      </c>
    </row>
    <row r="510" spans="1:1" x14ac:dyDescent="0.75">
      <c r="A510" s="263" t="s">
        <v>657</v>
      </c>
    </row>
    <row r="511" spans="1:1" x14ac:dyDescent="0.75">
      <c r="A511" s="263" t="s">
        <v>658</v>
      </c>
    </row>
    <row r="512" spans="1:1" x14ac:dyDescent="0.75">
      <c r="A512" s="263"/>
    </row>
    <row r="513" spans="1:1" x14ac:dyDescent="0.75">
      <c r="A513" s="263" t="s">
        <v>659</v>
      </c>
    </row>
    <row r="514" spans="1:1" x14ac:dyDescent="0.75">
      <c r="A514" s="263" t="s">
        <v>660</v>
      </c>
    </row>
    <row r="515" spans="1:1" x14ac:dyDescent="0.75">
      <c r="A515" s="263" t="s">
        <v>661</v>
      </c>
    </row>
    <row r="516" spans="1:1" x14ac:dyDescent="0.75">
      <c r="A516" s="263" t="s">
        <v>662</v>
      </c>
    </row>
    <row r="517" spans="1:1" x14ac:dyDescent="0.75">
      <c r="A517" s="263" t="s">
        <v>663</v>
      </c>
    </row>
    <row r="518" spans="1:1" x14ac:dyDescent="0.75">
      <c r="A518" s="263" t="s">
        <v>664</v>
      </c>
    </row>
    <row r="519" spans="1:1" x14ac:dyDescent="0.75">
      <c r="A519" s="263" t="s">
        <v>665</v>
      </c>
    </row>
    <row r="520" spans="1:1" x14ac:dyDescent="0.75">
      <c r="A520" s="263"/>
    </row>
    <row r="521" spans="1:1" x14ac:dyDescent="0.75">
      <c r="A521" s="263" t="s">
        <v>666</v>
      </c>
    </row>
    <row r="522" spans="1:1" x14ac:dyDescent="0.75">
      <c r="A522" s="263" t="s">
        <v>667</v>
      </c>
    </row>
    <row r="523" spans="1:1" x14ac:dyDescent="0.75">
      <c r="A523" s="263" t="s">
        <v>668</v>
      </c>
    </row>
    <row r="524" spans="1:1" x14ac:dyDescent="0.75">
      <c r="A524" s="263" t="s">
        <v>669</v>
      </c>
    </row>
    <row r="525" spans="1:1" x14ac:dyDescent="0.75">
      <c r="A525" s="263" t="s">
        <v>670</v>
      </c>
    </row>
    <row r="526" spans="1:1" x14ac:dyDescent="0.75">
      <c r="A526" s="263" t="s">
        <v>671</v>
      </c>
    </row>
    <row r="527" spans="1:1" x14ac:dyDescent="0.75">
      <c r="A527" s="263" t="s">
        <v>672</v>
      </c>
    </row>
    <row r="528" spans="1:1" x14ac:dyDescent="0.75">
      <c r="A528" s="263" t="s">
        <v>673</v>
      </c>
    </row>
    <row r="529" spans="1:1" x14ac:dyDescent="0.75">
      <c r="A529" s="263" t="s">
        <v>674</v>
      </c>
    </row>
    <row r="530" spans="1:1" x14ac:dyDescent="0.75">
      <c r="A530" s="263" t="s">
        <v>675</v>
      </c>
    </row>
    <row r="531" spans="1:1" x14ac:dyDescent="0.75">
      <c r="A531" s="263" t="s">
        <v>676</v>
      </c>
    </row>
    <row r="532" spans="1:1" x14ac:dyDescent="0.75">
      <c r="A532" s="263" t="s">
        <v>677</v>
      </c>
    </row>
    <row r="533" spans="1:1" x14ac:dyDescent="0.75">
      <c r="A533" s="263" t="s">
        <v>678</v>
      </c>
    </row>
    <row r="534" spans="1:1" x14ac:dyDescent="0.75">
      <c r="A534" s="263" t="s">
        <v>679</v>
      </c>
    </row>
    <row r="535" spans="1:1" x14ac:dyDescent="0.75">
      <c r="A535" s="263"/>
    </row>
    <row r="536" spans="1:1" x14ac:dyDescent="0.75">
      <c r="A536" s="263" t="s">
        <v>680</v>
      </c>
    </row>
    <row r="537" spans="1:1" x14ac:dyDescent="0.75">
      <c r="A537" s="263" t="s">
        <v>681</v>
      </c>
    </row>
    <row r="538" spans="1:1" x14ac:dyDescent="0.75">
      <c r="A538" s="263" t="s">
        <v>682</v>
      </c>
    </row>
    <row r="539" spans="1:1" x14ac:dyDescent="0.75">
      <c r="A539" s="263"/>
    </row>
    <row r="540" spans="1:1" x14ac:dyDescent="0.75">
      <c r="A540" s="263" t="s">
        <v>683</v>
      </c>
    </row>
    <row r="541" spans="1:1" x14ac:dyDescent="0.75">
      <c r="A541" s="263"/>
    </row>
    <row r="542" spans="1:1" x14ac:dyDescent="0.75">
      <c r="A542" s="263" t="s">
        <v>684</v>
      </c>
    </row>
    <row r="543" spans="1:1" x14ac:dyDescent="0.75">
      <c r="A543" s="263" t="s">
        <v>685</v>
      </c>
    </row>
    <row r="544" spans="1:1" x14ac:dyDescent="0.75">
      <c r="A544" s="263" t="s">
        <v>686</v>
      </c>
    </row>
    <row r="545" spans="1:1" x14ac:dyDescent="0.75">
      <c r="A545" s="263" t="s">
        <v>687</v>
      </c>
    </row>
    <row r="546" spans="1:1" x14ac:dyDescent="0.75">
      <c r="A546" s="263" t="s">
        <v>688</v>
      </c>
    </row>
    <row r="547" spans="1:1" x14ac:dyDescent="0.75">
      <c r="A547" s="263" t="s">
        <v>689</v>
      </c>
    </row>
    <row r="548" spans="1:1" x14ac:dyDescent="0.75">
      <c r="A548" s="263" t="s">
        <v>690</v>
      </c>
    </row>
    <row r="549" spans="1:1" x14ac:dyDescent="0.75">
      <c r="A549" s="263" t="s">
        <v>691</v>
      </c>
    </row>
    <row r="550" spans="1:1" x14ac:dyDescent="0.75">
      <c r="A550" s="263" t="s">
        <v>692</v>
      </c>
    </row>
    <row r="551" spans="1:1" x14ac:dyDescent="0.75">
      <c r="A551" s="263"/>
    </row>
    <row r="552" spans="1:1" x14ac:dyDescent="0.75">
      <c r="A552" s="263" t="s">
        <v>693</v>
      </c>
    </row>
    <row r="553" spans="1:1" x14ac:dyDescent="0.75">
      <c r="A553" s="263"/>
    </row>
    <row r="554" spans="1:1" x14ac:dyDescent="0.75">
      <c r="A554" s="263" t="s">
        <v>694</v>
      </c>
    </row>
    <row r="555" spans="1:1" x14ac:dyDescent="0.75">
      <c r="A555" s="263" t="s">
        <v>695</v>
      </c>
    </row>
    <row r="556" spans="1:1" x14ac:dyDescent="0.75">
      <c r="A556" s="263" t="s">
        <v>696</v>
      </c>
    </row>
    <row r="557" spans="1:1" x14ac:dyDescent="0.75">
      <c r="A557" s="263" t="s">
        <v>697</v>
      </c>
    </row>
    <row r="558" spans="1:1" x14ac:dyDescent="0.75">
      <c r="A558" s="263" t="s">
        <v>698</v>
      </c>
    </row>
    <row r="559" spans="1:1" x14ac:dyDescent="0.75">
      <c r="A559" s="263" t="s">
        <v>699</v>
      </c>
    </row>
    <row r="560" spans="1:1" x14ac:dyDescent="0.75">
      <c r="A560" s="263" t="s">
        <v>700</v>
      </c>
    </row>
    <row r="561" spans="1:1" x14ac:dyDescent="0.75">
      <c r="A561" s="263" t="s">
        <v>701</v>
      </c>
    </row>
    <row r="562" spans="1:1" x14ac:dyDescent="0.75">
      <c r="A562" s="263"/>
    </row>
    <row r="563" spans="1:1" x14ac:dyDescent="0.75">
      <c r="A563" s="263" t="s">
        <v>702</v>
      </c>
    </row>
    <row r="564" spans="1:1" x14ac:dyDescent="0.75">
      <c r="A564" s="263"/>
    </row>
    <row r="565" spans="1:1" x14ac:dyDescent="0.75">
      <c r="A565" s="263" t="s">
        <v>703</v>
      </c>
    </row>
    <row r="566" spans="1:1" x14ac:dyDescent="0.75">
      <c r="A566" s="263" t="s">
        <v>704</v>
      </c>
    </row>
    <row r="567" spans="1:1" x14ac:dyDescent="0.75">
      <c r="A567" s="263" t="s">
        <v>705</v>
      </c>
    </row>
    <row r="568" spans="1:1" x14ac:dyDescent="0.75">
      <c r="A568" s="263" t="s">
        <v>706</v>
      </c>
    </row>
    <row r="569" spans="1:1" x14ac:dyDescent="0.75">
      <c r="A569" s="263"/>
    </row>
    <row r="570" spans="1:1" x14ac:dyDescent="0.75">
      <c r="A570" s="263" t="s">
        <v>707</v>
      </c>
    </row>
    <row r="571" spans="1:1" x14ac:dyDescent="0.75">
      <c r="A571" s="263" t="s">
        <v>708</v>
      </c>
    </row>
    <row r="572" spans="1:1" x14ac:dyDescent="0.75">
      <c r="A572" s="263" t="s">
        <v>709</v>
      </c>
    </row>
    <row r="573" spans="1:1" x14ac:dyDescent="0.75">
      <c r="A573" s="263" t="s">
        <v>710</v>
      </c>
    </row>
    <row r="574" spans="1:1" x14ac:dyDescent="0.75">
      <c r="A574" s="263" t="s">
        <v>711</v>
      </c>
    </row>
    <row r="575" spans="1:1" x14ac:dyDescent="0.75">
      <c r="A575" s="263" t="s">
        <v>712</v>
      </c>
    </row>
    <row r="576" spans="1:1" x14ac:dyDescent="0.75">
      <c r="A576" s="263" t="s">
        <v>713</v>
      </c>
    </row>
    <row r="577" spans="1:1" x14ac:dyDescent="0.75">
      <c r="A577" s="263" t="s">
        <v>714</v>
      </c>
    </row>
    <row r="578" spans="1:1" x14ac:dyDescent="0.75">
      <c r="A578" s="263"/>
    </row>
    <row r="579" spans="1:1" x14ac:dyDescent="0.75">
      <c r="A579" s="263" t="s">
        <v>715</v>
      </c>
    </row>
    <row r="580" spans="1:1" x14ac:dyDescent="0.75">
      <c r="A580" s="263" t="s">
        <v>716</v>
      </c>
    </row>
    <row r="581" spans="1:1" x14ac:dyDescent="0.75">
      <c r="A581" s="263" t="s">
        <v>717</v>
      </c>
    </row>
    <row r="582" spans="1:1" x14ac:dyDescent="0.75">
      <c r="A582" s="263" t="s">
        <v>718</v>
      </c>
    </row>
    <row r="583" spans="1:1" x14ac:dyDescent="0.75">
      <c r="A583" s="263"/>
    </row>
    <row r="584" spans="1:1" x14ac:dyDescent="0.75">
      <c r="A584" s="263" t="s">
        <v>719</v>
      </c>
    </row>
    <row r="585" spans="1:1" x14ac:dyDescent="0.75">
      <c r="A585" s="263" t="s">
        <v>720</v>
      </c>
    </row>
    <row r="586" spans="1:1" x14ac:dyDescent="0.75">
      <c r="A586" s="263" t="s">
        <v>721</v>
      </c>
    </row>
    <row r="587" spans="1:1" x14ac:dyDescent="0.75">
      <c r="A587" s="263" t="s">
        <v>722</v>
      </c>
    </row>
    <row r="588" spans="1:1" x14ac:dyDescent="0.75">
      <c r="A588" s="263"/>
    </row>
    <row r="589" spans="1:1" x14ac:dyDescent="0.75">
      <c r="A589" s="263" t="s">
        <v>723</v>
      </c>
    </row>
    <row r="590" spans="1:1" x14ac:dyDescent="0.75">
      <c r="A590" s="263"/>
    </row>
    <row r="591" spans="1:1" x14ac:dyDescent="0.75">
      <c r="A591" s="263" t="s">
        <v>724</v>
      </c>
    </row>
    <row r="592" spans="1:1" x14ac:dyDescent="0.75">
      <c r="A592" s="263" t="s">
        <v>725</v>
      </c>
    </row>
    <row r="593" spans="1:1" x14ac:dyDescent="0.75">
      <c r="A593" s="263" t="s">
        <v>726</v>
      </c>
    </row>
    <row r="594" spans="1:1" x14ac:dyDescent="0.75">
      <c r="A594" s="263" t="s">
        <v>727</v>
      </c>
    </row>
    <row r="595" spans="1:1" x14ac:dyDescent="0.75">
      <c r="A595" s="263" t="s">
        <v>728</v>
      </c>
    </row>
    <row r="596" spans="1:1" x14ac:dyDescent="0.75">
      <c r="A596" s="263" t="s">
        <v>729</v>
      </c>
    </row>
    <row r="597" spans="1:1" x14ac:dyDescent="0.75">
      <c r="A597" s="263" t="s">
        <v>730</v>
      </c>
    </row>
    <row r="598" spans="1:1" x14ac:dyDescent="0.75">
      <c r="A598" s="263" t="s">
        <v>731</v>
      </c>
    </row>
    <row r="599" spans="1:1" x14ac:dyDescent="0.75">
      <c r="A599" s="263"/>
    </row>
    <row r="600" spans="1:1" x14ac:dyDescent="0.75">
      <c r="A600" s="263" t="s">
        <v>732</v>
      </c>
    </row>
    <row r="601" spans="1:1" x14ac:dyDescent="0.75">
      <c r="A601" s="263"/>
    </row>
    <row r="602" spans="1:1" x14ac:dyDescent="0.75">
      <c r="A602" s="263" t="s">
        <v>733</v>
      </c>
    </row>
    <row r="603" spans="1:1" x14ac:dyDescent="0.75">
      <c r="A603" s="263" t="s">
        <v>734</v>
      </c>
    </row>
    <row r="604" spans="1:1" x14ac:dyDescent="0.75">
      <c r="A604" s="263" t="s">
        <v>735</v>
      </c>
    </row>
    <row r="605" spans="1:1" x14ac:dyDescent="0.75">
      <c r="A605" s="263" t="s">
        <v>736</v>
      </c>
    </row>
    <row r="606" spans="1:1" x14ac:dyDescent="0.75">
      <c r="A606" s="263" t="s">
        <v>737</v>
      </c>
    </row>
    <row r="607" spans="1:1" x14ac:dyDescent="0.75">
      <c r="A607" s="263" t="s">
        <v>738</v>
      </c>
    </row>
    <row r="608" spans="1:1" x14ac:dyDescent="0.75">
      <c r="A608" s="263" t="s">
        <v>739</v>
      </c>
    </row>
    <row r="609" spans="1:1" x14ac:dyDescent="0.75">
      <c r="A609" s="263" t="s">
        <v>740</v>
      </c>
    </row>
    <row r="610" spans="1:1" x14ac:dyDescent="0.75">
      <c r="A610" s="263" t="s">
        <v>741</v>
      </c>
    </row>
    <row r="611" spans="1:1" x14ac:dyDescent="0.75">
      <c r="A611" s="263"/>
    </row>
    <row r="612" spans="1:1" x14ac:dyDescent="0.75">
      <c r="A612" s="263" t="s">
        <v>742</v>
      </c>
    </row>
    <row r="613" spans="1:1" x14ac:dyDescent="0.75">
      <c r="A613" s="263"/>
    </row>
    <row r="614" spans="1:1" x14ac:dyDescent="0.75">
      <c r="A614" s="263" t="s">
        <v>743</v>
      </c>
    </row>
    <row r="615" spans="1:1" x14ac:dyDescent="0.75">
      <c r="A615" s="263" t="s">
        <v>744</v>
      </c>
    </row>
    <row r="616" spans="1:1" x14ac:dyDescent="0.75">
      <c r="A616" s="263" t="s">
        <v>745</v>
      </c>
    </row>
    <row r="617" spans="1:1" x14ac:dyDescent="0.75">
      <c r="A617" s="263" t="s">
        <v>746</v>
      </c>
    </row>
    <row r="618" spans="1:1" x14ac:dyDescent="0.75">
      <c r="A618" s="263" t="s">
        <v>747</v>
      </c>
    </row>
    <row r="619" spans="1:1" x14ac:dyDescent="0.75">
      <c r="A619" s="263" t="s">
        <v>748</v>
      </c>
    </row>
    <row r="620" spans="1:1" x14ac:dyDescent="0.75">
      <c r="A620" s="263"/>
    </row>
    <row r="621" spans="1:1" x14ac:dyDescent="0.75">
      <c r="A621" s="263" t="s">
        <v>749</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2021-06-05T03:33:22Z</dcterms:modified>
</cp:coreProperties>
</file>