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61033C55-93F4-493D-B363-C9AC00E2C4B5}" xr6:coauthVersionLast="45" xr6:coauthVersionMax="45" xr10:uidLastSave="{00000000-0000-0000-0000-000000000000}"/>
  <bookViews>
    <workbookView xWindow="-120" yWindow="-120" windowWidth="19440" windowHeight="1044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VLookups" sheetId="5" r:id="rId11"/>
    <sheet name="Ratio Scale Modeler" sheetId="9"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Pal_Workbook_GUID" hidden="1">"2VWFXWNI4UF9WJEWK3FPFW5B"</definedName>
    <definedName name="RiskMultipleCPUSupportEnabled" hidden="1">TRUE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9" i="24" l="1"/>
  <c r="Q1" i="24"/>
  <c r="D23" i="24"/>
  <c r="C13" i="24" l="1"/>
  <c r="D17" i="24" l="1"/>
  <c r="D18" i="24"/>
  <c r="D19" i="24"/>
  <c r="D22" i="24" l="1"/>
  <c r="D21" i="24"/>
  <c r="M4" i="24" l="1"/>
  <c r="B44" i="24"/>
  <c r="O5" i="24"/>
  <c r="D5" i="24"/>
  <c r="C5" i="24"/>
  <c r="B5" i="24"/>
  <c r="X4" i="24"/>
  <c r="K4" i="24"/>
  <c r="G4" i="24"/>
  <c r="G5" i="24" s="1"/>
  <c r="F4" i="24"/>
  <c r="E4" i="24"/>
  <c r="N4" i="24" l="1"/>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T5" i="24" l="1"/>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EO10" i="24" l="1"/>
  <c r="ER10" i="24"/>
  <c r="AV4" i="24"/>
  <c r="AW4" i="24" s="1"/>
  <c r="ER9" i="24"/>
  <c r="ER8" i="24"/>
  <c r="EN10" i="24"/>
  <c r="EN4" i="24"/>
  <c r="EN8" i="24" s="1"/>
  <c r="EP11" i="24"/>
  <c r="EO11" i="24"/>
  <c r="ES4" i="24"/>
  <c r="ES8" i="24" s="1"/>
  <c r="EQ11" i="24"/>
  <c r="EM9" i="24"/>
  <c r="EM10" i="24"/>
  <c r="EM4" i="24"/>
  <c r="EM8" i="24" s="1"/>
  <c r="AO4" i="24"/>
  <c r="E16" i="23"/>
  <c r="D16" i="23"/>
  <c r="C16" i="23"/>
  <c r="EN11" i="24" l="1"/>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ES11" i="24" l="1"/>
  <c r="ET11" i="24"/>
  <c r="EL11" i="24"/>
  <c r="EU9" i="24"/>
  <c r="EU10" i="24"/>
  <c r="AY4" i="24"/>
  <c r="EU4" i="24"/>
  <c r="EU8" i="24" s="1"/>
  <c r="EK10" i="24"/>
  <c r="EK9" i="24"/>
  <c r="EK4" i="24"/>
  <c r="EK8" i="24" s="1"/>
  <c r="AM4" i="24"/>
  <c r="C19" i="23"/>
  <c r="D19" i="23"/>
  <c r="E19" i="23"/>
  <c r="T103" i="23"/>
  <c r="R103" i="23"/>
  <c r="S103" i="23"/>
  <c r="V4" i="19"/>
  <c r="EU11" i="24" l="1"/>
  <c r="EK11" i="24"/>
  <c r="EV9" i="24"/>
  <c r="EV10" i="24"/>
  <c r="EV4" i="24"/>
  <c r="EV8" i="24" s="1"/>
  <c r="AZ4" i="24"/>
  <c r="EJ9" i="24"/>
  <c r="EJ10" i="24"/>
  <c r="EJ4" i="24"/>
  <c r="EJ8" i="24" s="1"/>
  <c r="AL4" i="24"/>
  <c r="D20" i="23"/>
  <c r="C20" i="23"/>
  <c r="E20"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EJ11" i="24" l="1"/>
  <c r="EV11" i="24"/>
  <c r="EI9" i="24"/>
  <c r="EI10" i="24"/>
  <c r="AK4" i="24"/>
  <c r="EI4" i="24"/>
  <c r="EI8" i="24" s="1"/>
  <c r="EW10" i="24"/>
  <c r="EW9" i="24"/>
  <c r="BA4" i="24"/>
  <c r="EW4" i="24"/>
  <c r="EW8" i="24" s="1"/>
  <c r="E21" i="23"/>
  <c r="D21" i="23"/>
  <c r="C21" i="23"/>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EW11" i="24" l="1"/>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R13" i="14" l="1"/>
  <c r="FK74" i="15"/>
  <c r="S13" i="14"/>
  <c r="FK89" i="14"/>
  <c r="EN11" i="14"/>
  <c r="S11" i="14"/>
  <c r="FW57" i="14"/>
  <c r="O13" i="14"/>
  <c r="T13" i="14"/>
  <c r="R11" i="14"/>
  <c r="EM9" i="14"/>
  <c r="EW50" i="15"/>
  <c r="GV66" i="15"/>
  <c r="HS45" i="15"/>
  <c r="FB84" i="14"/>
  <c r="Q13" i="14"/>
  <c r="P13" i="14"/>
  <c r="S13" i="15"/>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L108" i="14" l="1"/>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Q108" i="14" l="1"/>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S108" i="14" l="1"/>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H109" i="14" l="1"/>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G109" i="14" l="1"/>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FE109" i="7" s="1"/>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F109" i="14" l="1"/>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X108" i="14" l="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C108" i="14" l="1"/>
  <c r="FY108" i="14"/>
  <c r="FY109" i="14" s="1"/>
  <c r="GD108" i="15"/>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B108" i="14" l="1"/>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FA109" i="7" s="1"/>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EZ107" i="7" l="1"/>
  <c r="FA108" i="14"/>
  <c r="GF108" i="15"/>
  <c r="GF109" i="15" s="1"/>
  <c r="GA108" i="7"/>
  <c r="GA109" i="7" s="1"/>
  <c r="EZ108" i="7"/>
  <c r="EZ109" i="7"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Y107" i="7" l="1"/>
  <c r="EZ108" i="14"/>
  <c r="GB108" i="14"/>
  <c r="GG108" i="15"/>
  <c r="GG109" i="15" s="1"/>
  <c r="EY108" i="7"/>
  <c r="EY109" i="7" s="1"/>
  <c r="GB108" i="7"/>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GB109"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X107" i="7" l="1"/>
  <c r="GC108" i="14"/>
  <c r="FF109" i="15"/>
  <c r="EX108" i="7"/>
  <c r="EX109" i="7" s="1"/>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FD107" i="15"/>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EY109" i="14" l="1"/>
  <c r="EX108" i="14"/>
  <c r="FD108" i="15"/>
  <c r="EW108" i="7"/>
  <c r="EW109" i="7" s="1"/>
  <c r="GD108" i="7"/>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GD109"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V107" i="7" l="1"/>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EV109"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FB108" i="15" l="1"/>
  <c r="FB107" i="15"/>
  <c r="GK108" i="15"/>
  <c r="GK109" i="15" s="1"/>
  <c r="EU108" i="7"/>
  <c r="EU109" i="7" s="1"/>
  <c r="GF108" i="7"/>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GF109"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U108" i="14" l="1"/>
  <c r="FB109" i="15"/>
  <c r="FA108" i="15"/>
  <c r="FA107" i="15"/>
  <c r="FA109" i="15" s="1"/>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EZ108" i="15" l="1"/>
  <c r="EZ107" i="15"/>
  <c r="ES107" i="7"/>
  <c r="ES108" i="7"/>
  <c r="ES109" i="7" s="1"/>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ES107" i="14" l="1"/>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GJ108" i="14" l="1"/>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EQ109" i="7" l="1"/>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W109" i="15" l="1"/>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V109" i="15" l="1"/>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N109" i="7" l="1"/>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EK109" i="7" s="1"/>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EK107" i="14" l="1"/>
  <c r="EK109" i="14" s="1"/>
  <c r="ER109" i="15"/>
  <c r="EQ108" i="15"/>
  <c r="EQ107" i="15"/>
  <c r="EQ109" i="15" s="1"/>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J109" i="7" l="1"/>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EH109"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EF107" i="15" l="1"/>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DX107" i="14" l="1"/>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GH9" i="19" l="1"/>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T107" i="14" l="1"/>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Q3" authorId="0" shapeId="0" xr:uid="{250DD89F-A2AD-4155-8185-EA37C4970200}">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<sst xmlns="http://schemas.openxmlformats.org/spreadsheetml/2006/main" count="1245" uniqueCount="870">
  <si>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</si>
  <si>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</si>
  <si>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</si>
  <si>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</si>
  <si>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</si>
  <si>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</si>
  <si>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</si>
  <si>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</si>
  <si>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</si>
  <si>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</si>
  <si>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</si>
  <si>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</si>
  <si>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</si>
  <si>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</si>
  <si>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</si>
  <si>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</si>
  <si>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</si>
  <si>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</si>
  <si>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</si>
  <si>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</si>
  <si>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</si>
  <si>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</si>
  <si>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</si>
  <si>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</si>
  <si>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</si>
  <si>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</si>
  <si>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</si>
  <si>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</si>
  <si>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</si>
  <si>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</si>
  <si>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</si>
  <si>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</si>
  <si>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</si>
  <si>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</si>
  <si>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</si>
  <si>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</si>
  <si>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</si>
  <si>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</si>
  <si>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</si>
  <si>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</si>
  <si>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</si>
  <si>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</si>
  <si>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</si>
  <si>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</si>
  <si>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</si>
  <si>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</si>
  <si>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</si>
  <si>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</si>
  <si>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</si>
  <si>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</si>
  <si>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</si>
  <si>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</si>
  <si>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</si>
  <si>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</si>
  <si>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</si>
  <si>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</si>
  <si>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</si>
  <si>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</si>
  <si>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</si>
  <si>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</si>
  <si>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</si>
  <si>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</si>
  <si>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</si>
  <si>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</si>
  <si>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</si>
  <si>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</si>
  <si>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</si>
  <si>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</si>
  <si>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</si>
  <si>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</si>
  <si>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</si>
  <si>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</si>
  <si>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</si>
  <si>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</si>
  <si>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</si>
  <si>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</si>
  <si>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</si>
  <si>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</si>
  <si>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</si>
  <si>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</si>
  <si>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</si>
  <si>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</si>
  <si>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</si>
  <si>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</si>
  <si>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</si>
  <si>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</si>
  <si>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</si>
  <si>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</si>
  <si>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</si>
  <si>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</si>
  <si>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</si>
  <si>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</si>
  <si>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</si>
  <si>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</si>
  <si>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</si>
  <si>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</si>
  <si>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</si>
  <si>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</si>
  <si>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</si>
  <si>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</si>
  <si>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</si>
  <si>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</si>
  <si>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</si>
  <si>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</si>
  <si>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</si>
  <si>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</si>
  <si>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</si>
  <si>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</si>
  <si>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</si>
  <si>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</si>
  <si>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</si>
  <si>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</si>
  <si>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</si>
  <si>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</si>
  <si>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</si>
  <si>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</si>
  <si>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</si>
  <si>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</si>
  <si>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</si>
  <si>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</si>
  <si>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</si>
  <si>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</si>
  <si>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</si>
  <si>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</si>
  <si>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</si>
  <si>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</si>
  <si>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</si>
  <si>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</si>
  <si>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</si>
  <si>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</si>
  <si>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</si>
  <si>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</si>
  <si>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</si>
  <si>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</si>
  <si>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</si>
  <si>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</si>
  <si>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</si>
  <si>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</si>
  <si>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</si>
  <si>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</si>
  <si>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</si>
  <si>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</si>
  <si>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</si>
  <si>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</si>
  <si>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</si>
  <si>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</si>
  <si>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</si>
  <si>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</si>
  <si>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</si>
  <si>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</si>
  <si>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</si>
  <si>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</si>
  <si>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</si>
  <si>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</si>
  <si>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</si>
  <si>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</si>
  <si>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</si>
  <si>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</si>
  <si>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</si>
  <si>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</si>
  <si>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</si>
  <si>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</si>
  <si>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</si>
  <si>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</si>
  <si>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</si>
  <si>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</si>
  <si>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</si>
  <si>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</si>
  <si>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</si>
  <si>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</si>
  <si>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</si>
  <si>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</si>
  <si>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</si>
  <si>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</si>
  <si>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</si>
  <si>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</si>
  <si>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</si>
  <si>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</si>
  <si>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</si>
  <si>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</si>
  <si>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</si>
  <si>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</si>
  <si>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</si>
  <si>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</si>
  <si>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</si>
  <si>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</si>
  <si>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</si>
  <si>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</si>
  <si>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</si>
  <si>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</si>
  <si>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</si>
  <si>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</si>
  <si>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</si>
  <si>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</si>
  <si>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</si>
  <si>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</si>
  <si>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</si>
  <si>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</si>
  <si>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</si>
  <si>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</si>
  <si>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</si>
  <si>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</si>
  <si>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</si>
  <si>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</si>
  <si>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</si>
  <si>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</si>
  <si>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</si>
  <si>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</si>
  <si>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</si>
  <si>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</si>
  <si>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</si>
  <si>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</si>
  <si>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</si>
  <si>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</si>
  <si>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</si>
  <si>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</si>
  <si>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</si>
  <si>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</si>
  <si>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</si>
  <si>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</si>
  <si>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</si>
  <si>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</si>
  <si>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</si>
  <si>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</si>
  <si>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</si>
  <si>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</si>
  <si>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</si>
  <si>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</si>
  <si>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</si>
  <si>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</si>
  <si>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</si>
  <si>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</si>
  <si>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</si>
  <si>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</si>
  <si>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</si>
  <si>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</si>
  <si>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</si>
  <si>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</si>
  <si>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</si>
  <si>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</si>
  <si>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</si>
  <si>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</si>
  <si>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</si>
  <si>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</si>
  <si>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</si>
  <si>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</si>
  <si>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</si>
  <si>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</si>
  <si>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</si>
  <si>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</si>
  <si>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</si>
  <si>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</si>
  <si>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</si>
  <si>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</si>
  <si>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</si>
  <si>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</si>
  <si>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</si>
  <si>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</si>
  <si>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</si>
  <si>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</si>
  <si>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</si>
  <si>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</si>
  <si>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</si>
  <si>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</si>
  <si>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</si>
  <si>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</si>
  <si>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</si>
  <si>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</si>
  <si>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</si>
  <si>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</si>
  <si>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</si>
  <si>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</si>
  <si>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</si>
  <si>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</si>
  <si>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</si>
  <si>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</si>
  <si>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</si>
  <si>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</si>
  <si>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</si>
  <si>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</si>
  <si>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</si>
  <si>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</si>
  <si>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</si>
  <si>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</si>
  <si>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</si>
  <si>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</si>
  <si>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</si>
  <si>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</si>
  <si>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</si>
  <si>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</si>
  <si>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</si>
  <si>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</si>
  <si>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</si>
  <si>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</si>
  <si>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</si>
  <si>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</si>
  <si>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</si>
  <si>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</si>
  <si>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</si>
  <si>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</si>
  <si>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</si>
  <si>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</si>
  <si>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</si>
  <si>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</si>
  <si>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</si>
  <si>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</si>
  <si>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</si>
  <si>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</si>
  <si>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</si>
  <si>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</si>
  <si>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</si>
  <si>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</si>
  <si>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</si>
  <si>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</si>
  <si>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</si>
  <si>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</si>
  <si>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</si>
  <si>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</si>
  <si>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</si>
  <si>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</si>
  <si>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</si>
  <si>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</si>
  <si>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</si>
  <si>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</si>
  <si>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</si>
  <si>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</si>
  <si>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</si>
  <si>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</si>
  <si>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</si>
  <si>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</si>
  <si>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</si>
  <si>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</si>
  <si>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</si>
  <si>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</si>
  <si>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</si>
  <si>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</si>
  <si>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</si>
  <si>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</si>
  <si>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</si>
  <si>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</si>
  <si>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</si>
  <si>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</si>
  <si>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</si>
  <si>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</si>
  <si>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</si>
  <si>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</si>
  <si>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</si>
  <si>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</si>
  <si>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</si>
  <si>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</si>
  <si>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</si>
  <si>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</si>
  <si>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</si>
  <si>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</si>
  <si>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</si>
  <si>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</si>
  <si>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</si>
  <si>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</si>
  <si>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</si>
  <si>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</si>
  <si>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</si>
  <si>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</si>
  <si>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</si>
  <si>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</si>
  <si>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</si>
  <si>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</si>
  <si>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</si>
  <si>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</si>
  <si>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</si>
  <si>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</si>
  <si>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</si>
  <si>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</si>
  <si>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</si>
  <si>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</si>
  <si>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</si>
  <si>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</si>
  <si>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</si>
  <si>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</si>
  <si>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</si>
  <si>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</si>
  <si>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</si>
  <si>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</si>
  <si>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</si>
  <si>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</si>
  <si>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</si>
  <si>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</si>
  <si>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</si>
  <si>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</si>
  <si>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</si>
  <si>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</si>
  <si>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</si>
  <si>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</si>
  <si>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</si>
  <si>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</si>
  <si>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</si>
  <si>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</si>
  <si>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</si>
  <si>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</si>
  <si>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</si>
  <si>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</si>
  <si>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</si>
  <si>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</si>
  <si>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</si>
  <si>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</si>
  <si>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</si>
  <si>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</si>
  <si>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</si>
  <si>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</si>
  <si>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</si>
  <si>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</si>
  <si>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</si>
  <si>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</si>
  <si>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</si>
  <si>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</si>
  <si>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</si>
  <si>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</si>
  <si>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</si>
  <si>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</si>
  <si>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</si>
  <si>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</si>
  <si>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</si>
  <si>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</si>
  <si>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</si>
  <si>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</si>
  <si>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</si>
  <si>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</si>
  <si>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</si>
  <si>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</si>
  <si>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</si>
  <si>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</si>
  <si>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</si>
  <si>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</si>
  <si>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</si>
  <si>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</si>
  <si>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</si>
  <si>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</si>
  <si>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</si>
  <si>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</si>
  <si>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</si>
  <si>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</si>
  <si>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</si>
  <si>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</si>
  <si>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</si>
  <si>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</si>
  <si>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</si>
  <si>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</si>
  <si>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</si>
  <si>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</si>
  <si>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</si>
  <si>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</si>
  <si>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</si>
  <si>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</si>
  <si>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</si>
  <si>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</si>
  <si>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</si>
  <si>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</si>
  <si>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</si>
  <si>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</si>
  <si>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</si>
  <si>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</si>
  <si>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</si>
  <si>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</si>
  <si>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</si>
  <si>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</si>
  <si>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</si>
  <si>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</si>
  <si>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</si>
  <si>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</si>
  <si>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</si>
  <si>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</si>
  <si>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</si>
  <si>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</si>
  <si>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</si>
  <si>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</si>
  <si>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</si>
  <si>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</si>
  <si>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</si>
  <si>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</si>
  <si>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</si>
  <si>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</si>
  <si>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</si>
  <si>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</si>
  <si>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</si>
  <si>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</si>
  <si>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</si>
  <si>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</si>
  <si>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</si>
  <si>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</si>
  <si>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</si>
  <si>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</si>
  <si>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</si>
  <si>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</si>
  <si>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</si>
  <si>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</si>
  <si>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</si>
  <si>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</si>
  <si>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</si>
  <si>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</si>
  <si>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</si>
  <si>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</si>
  <si>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</si>
  <si>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</si>
  <si>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</si>
  <si>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</si>
  <si>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</si>
  <si>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</si>
  <si>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</si>
  <si>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</si>
  <si>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</si>
  <si>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</si>
  <si>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</si>
  <si>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</si>
  <si>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</si>
  <si>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</si>
  <si>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</si>
  <si>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</si>
  <si>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</si>
  <si>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</si>
  <si>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</si>
  <si>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</si>
  <si>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</si>
  <si>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</si>
  <si>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</si>
  <si>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</si>
  <si>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</si>
  <si>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</si>
  <si>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</si>
  <si>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</si>
  <si>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</si>
  <si>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</si>
  <si>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</si>
  <si>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</si>
  <si>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</si>
  <si>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</si>
  <si>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</si>
  <si>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</si>
  <si>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</si>
  <si>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</si>
  <si>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</si>
  <si>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</si>
  <si>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</si>
  <si>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</si>
  <si>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</si>
  <si>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</si>
  <si>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</si>
  <si>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</si>
  <si>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</si>
  <si>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</si>
  <si>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</si>
  <si>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</si>
  <si>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</si>
  <si>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</si>
  <si>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</si>
  <si>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</si>
  <si>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</si>
  <si>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</si>
  <si>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</si>
  <si>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</si>
  <si>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</si>
  <si>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</si>
  <si>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</si>
  <si>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</si>
  <si>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</si>
  <si>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</si>
  <si>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</si>
  <si>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</si>
  <si>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</si>
  <si>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</si>
  <si>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</si>
  <si>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</si>
  <si>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</si>
  <si>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</si>
  <si>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</si>
  <si>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</si>
  <si>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</si>
  <si>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</si>
  <si>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</si>
  <si>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</si>
  <si>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</si>
  <si>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</si>
  <si>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</si>
  <si>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</si>
  <si>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</si>
  <si>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</si>
  <si>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</si>
  <si>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</si>
  <si>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</si>
  <si>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</si>
  <si>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</si>
  <si>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</si>
  <si>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</si>
  <si>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</si>
  <si>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</si>
  <si>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</si>
  <si>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</si>
  <si>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</si>
  <si>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</si>
  <si>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</si>
  <si>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</si>
  <si>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</si>
  <si>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</si>
  <si>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</si>
  <si>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</si>
  <si>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</si>
  <si>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</si>
  <si>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</si>
  <si>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</si>
  <si>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</si>
  <si>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</si>
  <si>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</si>
  <si>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</si>
  <si>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</si>
  <si>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</si>
  <si>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</si>
  <si>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</si>
  <si>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</si>
  <si>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</si>
  <si>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</si>
  <si>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</si>
  <si>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</si>
  <si>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</si>
  <si>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</si>
  <si>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</si>
  <si>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</si>
  <si>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</si>
  <si>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</si>
  <si>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</si>
  <si>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</si>
  <si>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</si>
  <si>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</si>
  <si>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</si>
  <si>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</si>
  <si>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</si>
  <si>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</si>
  <si>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</si>
  <si>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</si>
  <si>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</si>
  <si>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</si>
  <si>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</si>
  <si>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</si>
  <si>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</si>
  <si>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</si>
  <si>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</si>
  <si>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</si>
  <si>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</si>
  <si>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</si>
  <si>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</si>
  <si>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</si>
  <si>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</si>
  <si>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</si>
  <si>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</si>
  <si>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</si>
  <si>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</si>
  <si>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</si>
  <si>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</si>
  <si>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</si>
  <si>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</si>
  <si>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</si>
  <si>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</si>
  <si>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</si>
  <si>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</si>
  <si>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</si>
  <si>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</si>
  <si>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</si>
  <si>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</si>
  <si>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</si>
  <si>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</si>
  <si>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</si>
  <si>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</si>
  <si>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</si>
  <si>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</si>
  <si>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</si>
  <si>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</si>
  <si>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</si>
  <si>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</si>
  <si>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</si>
  <si>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</si>
  <si>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</si>
  <si>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</si>
  <si>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</si>
  <si>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</si>
  <si>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</si>
  <si>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</si>
  <si>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</si>
  <si>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</si>
  <si>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</si>
  <si>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</si>
  <si>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</si>
  <si>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</si>
  <si>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</si>
  <si>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</si>
  <si>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</si>
  <si>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</si>
  <si>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</si>
  <si>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</si>
  <si>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</si>
  <si>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</si>
  <si>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</si>
  <si>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</si>
  <si>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</si>
  <si>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</si>
  <si>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</si>
  <si>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</si>
  <si>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</si>
  <si>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</si>
  <si>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</si>
  <si>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</si>
  <si>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</si>
  <si>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</si>
  <si>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</si>
  <si>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</si>
  <si>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</si>
  <si>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</si>
  <si>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</si>
  <si>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</si>
  <si>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</si>
  <si>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</si>
  <si>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</si>
  <si>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</si>
  <si>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</si>
  <si>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</si>
  <si>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</si>
  <si>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</si>
  <si>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</si>
  <si>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</si>
  <si>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</si>
  <si>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</si>
  <si>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</si>
  <si>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</si>
  <si>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</si>
  <si>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</si>
  <si>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</si>
  <si>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</si>
  <si>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</si>
  <si>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</si>
  <si>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</si>
  <si>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</si>
  <si>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</si>
  <si>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</si>
  <si>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</si>
  <si>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</si>
  <si>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</si>
  <si>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</si>
  <si>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</si>
  <si>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</si>
  <si>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</si>
  <si>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</si>
  <si>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</si>
  <si>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</si>
  <si>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</si>
  <si>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</si>
  <si>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</si>
  <si>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</si>
  <si>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</si>
  <si>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</si>
  <si>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</si>
  <si>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</si>
  <si>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</si>
  <si>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</si>
  <si>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</si>
  <si>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</si>
  <si>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</si>
  <si>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</si>
  <si>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</si>
  <si>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</si>
  <si>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</si>
  <si>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</si>
  <si>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</si>
  <si>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</si>
  <si>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</si>
  <si>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</si>
  <si>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</si>
  <si>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</si>
  <si>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</si>
  <si>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</si>
  <si>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</si>
  <si>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</si>
  <si>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</si>
  <si>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</si>
  <si>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</si>
  <si>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</si>
  <si>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</si>
  <si>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</si>
  <si>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</si>
  <si>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</si>
  <si>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</si>
  <si>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</si>
  <si>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</si>
  <si>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</si>
  <si>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</si>
  <si>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</si>
  <si>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</si>
  <si>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</si>
  <si>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</si>
  <si>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</si>
  <si>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</si>
  <si>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</si>
  <si>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</si>
  <si>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</si>
  <si>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</si>
  <si>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</si>
  <si>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</si>
  <si>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</si>
  <si>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</si>
  <si>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</si>
  <si>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</si>
  <si>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</si>
  <si>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</si>
  <si>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</si>
  <si>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</si>
  <si>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</si>
  <si>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</si>
  <si>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</si>
  <si>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</si>
  <si>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</si>
  <si>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</si>
  <si>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</si>
  <si>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This is a special worksheet for agile team forecasting</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</si>
  <si>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</si>
  <si>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</si>
  <si>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</si>
  <si>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</si>
  <si>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</si>
  <si>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</si>
  <si>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</si>
  <si>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</si>
  <si>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</si>
  <si>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</si>
  <si>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</si>
  <si>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</si>
  <si>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</si>
  <si>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</si>
  <si>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</si>
  <si>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</si>
  <si>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</si>
  <si>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</si>
  <si>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</si>
  <si>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</si>
  <si>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</si>
  <si>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</si>
  <si>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</si>
  <si>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Changes to the new MC Simulation tab (formatting, labels, info)</t>
  </si>
  <si>
    <t>4e</t>
  </si>
  <si>
    <t>Click for help button</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</si>
  <si>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</si>
  <si>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</si>
  <si>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</si>
  <si>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</si>
  <si>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</si>
  <si>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Tweaked the Monte Carlo simulation probabilities and VLOOKUP, made formatting changes and minor tweaks</t>
  </si>
  <si>
    <t>4f, 4g</t>
  </si>
  <si>
    <t>4h</t>
  </si>
  <si>
    <t>Very high confidence</t>
  </si>
  <si>
    <t>Very low confidence</t>
  </si>
  <si>
    <t>Extremely low confidence</t>
  </si>
  <si>
    <t>Added new ML Confidence dropdown values (10 total)</t>
  </si>
  <si>
    <t>4i</t>
  </si>
  <si>
    <t>New RSMs for the 10 ML Confidence choices</t>
  </si>
  <si>
    <t>Information only.  Shows the number of trials out of 100 used to create RSMs (see Ratio Scale Modeler)</t>
  </si>
  <si>
    <t>4j</t>
  </si>
  <si>
    <t>Updated RSMs for better SD distribution and preserve Medium confidence's 0.20 RSM for ideal calibration to RiskPERT (60,120,240)</t>
  </si>
  <si>
    <t>4k</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</si>
  <si>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</si>
  <si>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</si>
  <si>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</si>
  <si>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true value.</t>
    </r>
  </si>
  <si>
    <r>
      <t xml:space="preserve">   - How probable is the true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</si>
  <si>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true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</si>
  <si>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Want to know the </t>
    </r>
    <r>
      <rPr>
        <i/>
        <sz val="11"/>
        <rFont val="Calibri"/>
        <family val="2"/>
        <scheme val="minor"/>
      </rPr>
      <t>true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</si>
  <si>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t xml:space="preserve">The short answer:  The true number is </t>
    </r>
    <r>
      <rPr>
        <b/>
        <sz val="11"/>
        <rFont val="Calibri"/>
        <family val="2"/>
        <scheme val="minor"/>
      </rPr>
      <t>4,532</t>
    </r>
    <r>
      <rPr>
        <i/>
        <sz val="11"/>
        <color theme="0" tint="-0.499984740745262"/>
        <rFont val="Calibri"/>
        <family val="2"/>
        <scheme val="minor"/>
      </rPr>
      <t xml:space="preserve"> pennies. Maybe.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</si>
</sst>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s>
  <fills count="3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390">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0"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2"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3" fontId="77" fillId="12" borderId="6" xfId="1" applyNumberFormat="1" applyFont="1" applyFill="1" applyBorder="1" applyAlignment="1">
      <alignment horizontal="center" vertical="center"/>
    </xf>
    <xf numFmtId="0" fontId="2" fillId="29" borderId="18" xfId="0" applyFont="1" applyFill="1" applyBorder="1" applyAlignment="1">
      <alignment horizontal="left" vertical="top"/>
    </xf>
    <xf numFmtId="0" fontId="82" fillId="29" borderId="19" xfId="0" applyFont="1" applyFill="1" applyBorder="1" applyAlignment="1">
      <alignment horizontal="right" vertical="center" indent="1"/>
    </xf>
    <xf numFmtId="9" fontId="78" fillId="17" borderId="6" xfId="0" applyNumberFormat="1" applyFont="1" applyFill="1" applyBorder="1" applyAlignment="1">
      <alignment horizontal="center" vertical="center"/>
    </xf>
    <xf numFmtId="0" fontId="82" fillId="29" borderId="0" xfId="0" applyFont="1" applyFill="1" applyAlignment="1">
      <alignment horizontal="left" vertical="center" indent="1"/>
    </xf>
    <xf numFmtId="0" fontId="82"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9"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2" borderId="1" xfId="0" applyFont="1" applyFill="1" applyBorder="1"/>
    <xf numFmtId="0" fontId="1" fillId="32" borderId="1" xfId="0" applyFont="1" applyFill="1" applyBorder="1"/>
    <xf numFmtId="0" fontId="0" fillId="32"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3" borderId="15" xfId="0" applyNumberFormat="1" applyFill="1" applyBorder="1" applyAlignment="1">
      <alignment horizontal="center"/>
    </xf>
    <xf numFmtId="166" fontId="0" fillId="14" borderId="15" xfId="0" applyNumberFormat="1" applyFill="1" applyBorder="1" applyAlignment="1">
      <alignment horizontal="center"/>
    </xf>
    <xf numFmtId="0" fontId="0" fillId="33"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2" fillId="34" borderId="0" xfId="0" applyFont="1" applyFill="1" applyAlignment="1">
      <alignment horizontal="left" vertical="top"/>
    </xf>
    <xf numFmtId="0" fontId="69" fillId="34" borderId="0" xfId="0" applyFont="1" applyFill="1"/>
    <xf numFmtId="0" fontId="0" fillId="34" borderId="0" xfId="0" applyFill="1"/>
    <xf numFmtId="0" fontId="0" fillId="34" borderId="0" xfId="0" applyFill="1" applyAlignment="1">
      <alignment horizontal="center"/>
    </xf>
    <xf numFmtId="1" fontId="0" fillId="34" borderId="0" xfId="1" applyNumberFormat="1" applyFont="1" applyFill="1"/>
    <xf numFmtId="37" fontId="76" fillId="34"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5"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5"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7" borderId="0" xfId="0" applyFont="1" applyFill="1"/>
    <xf numFmtId="0" fontId="0" fillId="27" borderId="0" xfId="0" applyFill="1"/>
    <xf numFmtId="0" fontId="0" fillId="27" borderId="0" xfId="0" applyFill="1" applyAlignment="1">
      <alignment horizontal="center"/>
    </xf>
    <xf numFmtId="0" fontId="98" fillId="19" borderId="0" xfId="0" applyFont="1" applyFill="1"/>
    <xf numFmtId="0" fontId="99" fillId="14" borderId="0" xfId="0" quotePrefix="1" applyFont="1" applyFill="1"/>
    <xf numFmtId="0" fontId="101" fillId="13" borderId="0" xfId="2" applyFont="1" applyFill="1" applyAlignment="1">
      <alignment horizontal="left"/>
    </xf>
    <xf numFmtId="0" fontId="10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2" fillId="12" borderId="15" xfId="0" applyFont="1" applyFill="1" applyBorder="1" applyAlignment="1">
      <alignment horizontal="center"/>
    </xf>
    <xf numFmtId="0" fontId="102" fillId="26"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1"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9" fillId="14" borderId="0" xfId="0" applyFont="1" applyFill="1" applyAlignment="1">
      <alignment horizontal="left" indent="2"/>
    </xf>
    <xf numFmtId="0" fontId="98" fillId="14" borderId="0" xfId="0" applyFont="1" applyFill="1" applyAlignment="1">
      <alignment horizontal="left" indent="2"/>
    </xf>
    <xf numFmtId="165" fontId="0" fillId="35" borderId="1" xfId="0" applyNumberFormat="1" applyFill="1" applyBorder="1"/>
    <xf numFmtId="49" fontId="0" fillId="35" borderId="1" xfId="0" applyNumberFormat="1" applyFill="1" applyBorder="1" applyAlignment="1">
      <alignment horizontal="center"/>
    </xf>
    <xf numFmtId="0" fontId="0" fillId="35" borderId="1" xfId="0" applyFill="1" applyBorder="1"/>
    <xf numFmtId="0" fontId="0" fillId="26" borderId="1" xfId="0" applyFill="1" applyBorder="1"/>
    <xf numFmtId="0" fontId="0" fillId="14" borderId="0" xfId="0" applyFill="1" applyBorder="1"/>
    <xf numFmtId="0" fontId="71" fillId="26" borderId="1" xfId="0" applyFont="1" applyFill="1" applyBorder="1"/>
    <xf numFmtId="166" fontId="0" fillId="26" borderId="15" xfId="0" applyNumberFormat="1" applyFill="1" applyBorder="1" applyAlignment="1">
      <alignment horizontal="center"/>
    </xf>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102" fillId="36"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0" fontId="0" fillId="37" borderId="1" xfId="0" applyFill="1" applyBorder="1" applyAlignment="1">
      <alignment vertical="center"/>
    </xf>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0" fontId="0" fillId="37" borderId="1" xfId="0" applyFont="1" applyFill="1" applyBorder="1" applyAlignment="1">
      <alignment horizontal="right" vertical="center"/>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83" fillId="14" borderId="0" xfId="2"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8" borderId="12" xfId="0" applyFont="1" applyFill="1" applyBorder="1" applyAlignment="1">
      <alignment horizontal="center" vertical="center"/>
    </xf>
    <xf numFmtId="0" fontId="17" fillId="38" borderId="13" xfId="0" applyFont="1" applyFill="1" applyBorder="1" applyAlignment="1">
      <alignment horizontal="center" vertical="center"/>
    </xf>
    <xf numFmtId="0" fontId="17" fillId="38"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71" fillId="31" borderId="12" xfId="0" applyFont="1" applyFill="1" applyBorder="1" applyAlignment="1">
      <alignment horizontal="center" vertical="center"/>
    </xf>
    <xf numFmtId="0" fontId="71" fillId="31" borderId="13" xfId="0" applyFont="1" applyFill="1" applyBorder="1" applyAlignment="1">
      <alignment horizontal="center" vertical="center"/>
    </xf>
    <xf numFmtId="0" fontId="71" fillId="31" borderId="5" xfId="0" applyFont="1" applyFill="1" applyBorder="1" applyAlignment="1">
      <alignment horizontal="center" vertical="center"/>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101"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0000FF"/>
      <color rgb="FFFFFF99"/>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0.80400436190590518</c:v>
                </c:pt>
                <c:pt idx="1">
                  <c:v>9.7997819047047435E-2</c:v>
                </c:pt>
                <c:pt idx="2">
                  <c:v>9.7997819047047408E-2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884.5423636060325</c:v>
                </c:pt>
                <c:pt idx="1">
                  <c:v>892.21479204947741</c:v>
                </c:pt>
                <c:pt idx="2">
                  <c:v>899.88722049292232</c:v>
                </c:pt>
                <c:pt idx="3">
                  <c:v>907.55964893636724</c:v>
                </c:pt>
                <c:pt idx="4">
                  <c:v>915.23207737981215</c:v>
                </c:pt>
                <c:pt idx="5">
                  <c:v>922.90450582325707</c:v>
                </c:pt>
                <c:pt idx="6">
                  <c:v>930.57693426670198</c:v>
                </c:pt>
                <c:pt idx="7">
                  <c:v>938.2493627101469</c:v>
                </c:pt>
                <c:pt idx="8">
                  <c:v>945.92179115359181</c:v>
                </c:pt>
                <c:pt idx="9">
                  <c:v>953.59421959703673</c:v>
                </c:pt>
                <c:pt idx="10">
                  <c:v>961.26664804048164</c:v>
                </c:pt>
                <c:pt idx="11">
                  <c:v>968.93907648392656</c:v>
                </c:pt>
                <c:pt idx="12">
                  <c:v>976.61150492737147</c:v>
                </c:pt>
                <c:pt idx="13">
                  <c:v>984.28393337081638</c:v>
                </c:pt>
                <c:pt idx="14">
                  <c:v>991.9563618142613</c:v>
                </c:pt>
                <c:pt idx="15">
                  <c:v>999.62879025770621</c:v>
                </c:pt>
                <c:pt idx="16">
                  <c:v>1007.3012187011511</c:v>
                </c:pt>
                <c:pt idx="17">
                  <c:v>1014.973647144596</c:v>
                </c:pt>
                <c:pt idx="18">
                  <c:v>1022.646075588041</c:v>
                </c:pt>
                <c:pt idx="19">
                  <c:v>1030.3185040314859</c:v>
                </c:pt>
                <c:pt idx="20">
                  <c:v>1037.9909324749308</c:v>
                </c:pt>
                <c:pt idx="21">
                  <c:v>1045.6633609183757</c:v>
                </c:pt>
                <c:pt idx="22">
                  <c:v>1053.3357893618206</c:v>
                </c:pt>
                <c:pt idx="23">
                  <c:v>1061.0082178052655</c:v>
                </c:pt>
                <c:pt idx="24">
                  <c:v>1068.6806462487104</c:v>
                </c:pt>
                <c:pt idx="25">
                  <c:v>1076.3530746921554</c:v>
                </c:pt>
                <c:pt idx="26">
                  <c:v>1084.0255031356003</c:v>
                </c:pt>
                <c:pt idx="27">
                  <c:v>1091.6979315790452</c:v>
                </c:pt>
                <c:pt idx="28">
                  <c:v>1099.3703600224901</c:v>
                </c:pt>
                <c:pt idx="29">
                  <c:v>1107.042788465935</c:v>
                </c:pt>
                <c:pt idx="30">
                  <c:v>1114.7152169093799</c:v>
                </c:pt>
                <c:pt idx="31">
                  <c:v>1122.3876453528248</c:v>
                </c:pt>
                <c:pt idx="32">
                  <c:v>1130.0600737962698</c:v>
                </c:pt>
                <c:pt idx="33">
                  <c:v>1137.7325022397147</c:v>
                </c:pt>
                <c:pt idx="34">
                  <c:v>1145.4049306831596</c:v>
                </c:pt>
                <c:pt idx="35">
                  <c:v>1153.0773591266045</c:v>
                </c:pt>
                <c:pt idx="36">
                  <c:v>1160.7497875700494</c:v>
                </c:pt>
                <c:pt idx="37">
                  <c:v>1168.4222160134943</c:v>
                </c:pt>
                <c:pt idx="38">
                  <c:v>1176.0946444569392</c:v>
                </c:pt>
                <c:pt idx="39">
                  <c:v>1183.7670729003842</c:v>
                </c:pt>
                <c:pt idx="40">
                  <c:v>1191.4395013438291</c:v>
                </c:pt>
                <c:pt idx="41">
                  <c:v>1199.111929787274</c:v>
                </c:pt>
                <c:pt idx="42">
                  <c:v>1206.7843582307189</c:v>
                </c:pt>
                <c:pt idx="43">
                  <c:v>1214.4567866741638</c:v>
                </c:pt>
                <c:pt idx="44">
                  <c:v>1222.1292151176087</c:v>
                </c:pt>
                <c:pt idx="45">
                  <c:v>1229.8016435610537</c:v>
                </c:pt>
                <c:pt idx="46">
                  <c:v>1237.4740720044986</c:v>
                </c:pt>
                <c:pt idx="47">
                  <c:v>1245.1465004479435</c:v>
                </c:pt>
                <c:pt idx="48">
                  <c:v>1252.8189288913884</c:v>
                </c:pt>
                <c:pt idx="49">
                  <c:v>1260.4913573348333</c:v>
                </c:pt>
                <c:pt idx="50">
                  <c:v>1268.1637857782782</c:v>
                </c:pt>
                <c:pt idx="51">
                  <c:v>1275.8362142217231</c:v>
                </c:pt>
                <c:pt idx="52">
                  <c:v>1283.5086426651681</c:v>
                </c:pt>
                <c:pt idx="53">
                  <c:v>1291.181071108613</c:v>
                </c:pt>
                <c:pt idx="54">
                  <c:v>1298.8534995520579</c:v>
                </c:pt>
                <c:pt idx="55">
                  <c:v>1306.5259279955028</c:v>
                </c:pt>
                <c:pt idx="56">
                  <c:v>1314.1983564389477</c:v>
                </c:pt>
                <c:pt idx="57">
                  <c:v>1321.8707848823926</c:v>
                </c:pt>
                <c:pt idx="58">
                  <c:v>1329.5432133258375</c:v>
                </c:pt>
                <c:pt idx="59">
                  <c:v>1337.2156417692825</c:v>
                </c:pt>
                <c:pt idx="60">
                  <c:v>1344.8880702127274</c:v>
                </c:pt>
                <c:pt idx="61">
                  <c:v>1352.5604986561723</c:v>
                </c:pt>
                <c:pt idx="62">
                  <c:v>1360.2329270996172</c:v>
                </c:pt>
                <c:pt idx="63">
                  <c:v>1367.9053555430621</c:v>
                </c:pt>
                <c:pt idx="64">
                  <c:v>1375.577783986507</c:v>
                </c:pt>
                <c:pt idx="65">
                  <c:v>1383.2502124299519</c:v>
                </c:pt>
                <c:pt idx="66">
                  <c:v>1390.9226408733969</c:v>
                </c:pt>
                <c:pt idx="67">
                  <c:v>1398.5950693168418</c:v>
                </c:pt>
                <c:pt idx="68">
                  <c:v>1406.2674977602867</c:v>
                </c:pt>
                <c:pt idx="69">
                  <c:v>1413.9399262037316</c:v>
                </c:pt>
                <c:pt idx="70">
                  <c:v>1421.6123546471765</c:v>
                </c:pt>
                <c:pt idx="71">
                  <c:v>1429.2847830906214</c:v>
                </c:pt>
                <c:pt idx="72">
                  <c:v>1436.9572115340663</c:v>
                </c:pt>
                <c:pt idx="73">
                  <c:v>1444.6296399775113</c:v>
                </c:pt>
                <c:pt idx="74">
                  <c:v>1452.3020684209562</c:v>
                </c:pt>
                <c:pt idx="75">
                  <c:v>1459.9744968644011</c:v>
                </c:pt>
                <c:pt idx="76">
                  <c:v>1467.646925307846</c:v>
                </c:pt>
                <c:pt idx="77">
                  <c:v>1475.3193537512909</c:v>
                </c:pt>
                <c:pt idx="78">
                  <c:v>1482.9917821947358</c:v>
                </c:pt>
                <c:pt idx="79">
                  <c:v>1490.6642106381807</c:v>
                </c:pt>
                <c:pt idx="80">
                  <c:v>1498.3366390816257</c:v>
                </c:pt>
                <c:pt idx="81">
                  <c:v>1506.0090675250706</c:v>
                </c:pt>
                <c:pt idx="82">
                  <c:v>1513.6814959685155</c:v>
                </c:pt>
                <c:pt idx="83">
                  <c:v>1521.3539244119604</c:v>
                </c:pt>
                <c:pt idx="84">
                  <c:v>1529.0263528554053</c:v>
                </c:pt>
                <c:pt idx="85">
                  <c:v>1536.6987812988502</c:v>
                </c:pt>
                <c:pt idx="86">
                  <c:v>1544.3712097422952</c:v>
                </c:pt>
                <c:pt idx="87">
                  <c:v>1552.0436381857401</c:v>
                </c:pt>
                <c:pt idx="88">
                  <c:v>1559.716066629185</c:v>
                </c:pt>
                <c:pt idx="89">
                  <c:v>1567.3884950726299</c:v>
                </c:pt>
                <c:pt idx="90">
                  <c:v>1575.0609235160748</c:v>
                </c:pt>
                <c:pt idx="91">
                  <c:v>1582.7333519595197</c:v>
                </c:pt>
                <c:pt idx="92">
                  <c:v>1590.4057804029646</c:v>
                </c:pt>
                <c:pt idx="93">
                  <c:v>1598.0782088464096</c:v>
                </c:pt>
                <c:pt idx="94">
                  <c:v>1605.7506372898545</c:v>
                </c:pt>
                <c:pt idx="95">
                  <c:v>1613.4230657332994</c:v>
                </c:pt>
                <c:pt idx="96">
                  <c:v>1621.0954941767443</c:v>
                </c:pt>
                <c:pt idx="97">
                  <c:v>1628.7679226201892</c:v>
                </c:pt>
                <c:pt idx="98">
                  <c:v>1636.4403510636341</c:v>
                </c:pt>
                <c:pt idx="99">
                  <c:v>1644.112779507079</c:v>
                </c:pt>
                <c:pt idx="100">
                  <c:v>1651.785207950524</c:v>
                </c:pt>
                <c:pt idx="101">
                  <c:v>1659.4576363939675</c:v>
                </c:pt>
              </c:numCache>
            </c:numRef>
          </c:cat>
          <c:val>
            <c:numRef>
              <c:f>'SPERT® Normal (Mixed entry)'!$DX$106:$HT$106</c:f>
              <c:numCache>
                <c:formatCode>General</c:formatCode>
                <c:ptCount val="101"/>
                <c:pt idx="0">
                  <c:v>4.0936868402433095E-5</c:v>
                </c:pt>
                <c:pt idx="1">
                  <c:v>4.8664767487743877E-5</c:v>
                </c:pt>
                <c:pt idx="2">
                  <c:v>5.764770665233223E-5</c:v>
                </c:pt>
                <c:pt idx="3">
                  <c:v>6.8048219008771875E-5</c:v>
                </c:pt>
                <c:pt idx="4">
                  <c:v>8.0042166953672923E-5</c:v>
                </c:pt>
                <c:pt idx="5">
                  <c:v>9.3818451029283368E-5</c:v>
                </c:pt>
                <c:pt idx="6">
                  <c:v>1.0957841776969289E-4</c:v>
                </c:pt>
                <c:pt idx="7">
                  <c:v>1.2753492713671997E-4</c:v>
                </c:pt>
                <c:pt idx="8">
                  <c:v>1.479110423843839E-4</c:v>
                </c:pt>
                <c:pt idx="9">
                  <c:v>1.7093830893934815E-4</c:v>
                </c:pt>
                <c:pt idx="10">
                  <c:v>1.9685459427652648E-4</c:v>
                </c:pt>
                <c:pt idx="11">
                  <c:v>2.2590146789203637E-4</c:v>
                </c:pt>
                <c:pt idx="12">
                  <c:v>2.5832110936651047E-4</c:v>
                </c:pt>
                <c:pt idx="13">
                  <c:v>2.943527431461348E-4</c:v>
                </c:pt>
                <c:pt idx="14">
                  <c:v>3.3422861095277665E-4</c:v>
                </c:pt>
                <c:pt idx="15">
                  <c:v>3.781695064979989E-4</c:v>
                </c:pt>
                <c:pt idx="16">
                  <c:v>4.2637991216779714E-4</c:v>
                </c:pt>
                <c:pt idx="17">
                  <c:v>4.7904279323267112E-4</c:v>
                </c:pt>
                <c:pt idx="18">
                  <c:v>5.3631412150850234E-4</c:v>
                </c:pt>
                <c:pt idx="19">
                  <c:v>5.9831721676116177E-4</c:v>
                </c:pt>
                <c:pt idx="20">
                  <c:v>6.6513700996173109E-4</c:v>
                </c:pt>
                <c:pt idx="21">
                  <c:v>7.3681434716027885E-4</c:v>
                </c:pt>
                <c:pt idx="22">
                  <c:v>8.1334046562400101E-4</c:v>
                </c:pt>
                <c:pt idx="23">
                  <c:v>8.9465178434095221E-4</c:v>
                </c:pt>
                <c:pt idx="24">
                  <c:v>9.8062515840043702E-4</c:v>
                </c:pt>
                <c:pt idx="25">
                  <c:v>1.0710737505455596E-3</c:v>
                </c:pt>
                <c:pt idx="26">
                  <c:v>1.1657436728441332E-3</c:v>
                </c:pt>
                <c:pt idx="27">
                  <c:v>1.2643115465326535E-3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884.5423636060325</c:v>
                </c:pt>
                <c:pt idx="1">
                  <c:v>892.21479204947741</c:v>
                </c:pt>
                <c:pt idx="2">
                  <c:v>899.88722049292232</c:v>
                </c:pt>
                <c:pt idx="3">
                  <c:v>907.55964893636724</c:v>
                </c:pt>
                <c:pt idx="4">
                  <c:v>915.23207737981215</c:v>
                </c:pt>
                <c:pt idx="5">
                  <c:v>922.90450582325707</c:v>
                </c:pt>
                <c:pt idx="6">
                  <c:v>930.57693426670198</c:v>
                </c:pt>
                <c:pt idx="7">
                  <c:v>938.2493627101469</c:v>
                </c:pt>
                <c:pt idx="8">
                  <c:v>945.92179115359181</c:v>
                </c:pt>
                <c:pt idx="9">
                  <c:v>953.59421959703673</c:v>
                </c:pt>
                <c:pt idx="10">
                  <c:v>961.26664804048164</c:v>
                </c:pt>
                <c:pt idx="11">
                  <c:v>968.93907648392656</c:v>
                </c:pt>
                <c:pt idx="12">
                  <c:v>976.61150492737147</c:v>
                </c:pt>
                <c:pt idx="13">
                  <c:v>984.28393337081638</c:v>
                </c:pt>
                <c:pt idx="14">
                  <c:v>991.9563618142613</c:v>
                </c:pt>
                <c:pt idx="15">
                  <c:v>999.62879025770621</c:v>
                </c:pt>
                <c:pt idx="16">
                  <c:v>1007.3012187011511</c:v>
                </c:pt>
                <c:pt idx="17">
                  <c:v>1014.973647144596</c:v>
                </c:pt>
                <c:pt idx="18">
                  <c:v>1022.646075588041</c:v>
                </c:pt>
                <c:pt idx="19">
                  <c:v>1030.3185040314859</c:v>
                </c:pt>
                <c:pt idx="20">
                  <c:v>1037.9909324749308</c:v>
                </c:pt>
                <c:pt idx="21">
                  <c:v>1045.6633609183757</c:v>
                </c:pt>
                <c:pt idx="22">
                  <c:v>1053.3357893618206</c:v>
                </c:pt>
                <c:pt idx="23">
                  <c:v>1061.0082178052655</c:v>
                </c:pt>
                <c:pt idx="24">
                  <c:v>1068.6806462487104</c:v>
                </c:pt>
                <c:pt idx="25">
                  <c:v>1076.3530746921554</c:v>
                </c:pt>
                <c:pt idx="26">
                  <c:v>1084.0255031356003</c:v>
                </c:pt>
                <c:pt idx="27">
                  <c:v>1091.6979315790452</c:v>
                </c:pt>
                <c:pt idx="28">
                  <c:v>1099.3703600224901</c:v>
                </c:pt>
                <c:pt idx="29">
                  <c:v>1107.042788465935</c:v>
                </c:pt>
                <c:pt idx="30">
                  <c:v>1114.7152169093799</c:v>
                </c:pt>
                <c:pt idx="31">
                  <c:v>1122.3876453528248</c:v>
                </c:pt>
                <c:pt idx="32">
                  <c:v>1130.0600737962698</c:v>
                </c:pt>
                <c:pt idx="33">
                  <c:v>1137.7325022397147</c:v>
                </c:pt>
                <c:pt idx="34">
                  <c:v>1145.4049306831596</c:v>
                </c:pt>
                <c:pt idx="35">
                  <c:v>1153.0773591266045</c:v>
                </c:pt>
                <c:pt idx="36">
                  <c:v>1160.7497875700494</c:v>
                </c:pt>
                <c:pt idx="37">
                  <c:v>1168.4222160134943</c:v>
                </c:pt>
                <c:pt idx="38">
                  <c:v>1176.0946444569392</c:v>
                </c:pt>
                <c:pt idx="39">
                  <c:v>1183.7670729003842</c:v>
                </c:pt>
                <c:pt idx="40">
                  <c:v>1191.4395013438291</c:v>
                </c:pt>
                <c:pt idx="41">
                  <c:v>1199.111929787274</c:v>
                </c:pt>
                <c:pt idx="42">
                  <c:v>1206.7843582307189</c:v>
                </c:pt>
                <c:pt idx="43">
                  <c:v>1214.4567866741638</c:v>
                </c:pt>
                <c:pt idx="44">
                  <c:v>1222.1292151176087</c:v>
                </c:pt>
                <c:pt idx="45">
                  <c:v>1229.8016435610537</c:v>
                </c:pt>
                <c:pt idx="46">
                  <c:v>1237.4740720044986</c:v>
                </c:pt>
                <c:pt idx="47">
                  <c:v>1245.1465004479435</c:v>
                </c:pt>
                <c:pt idx="48">
                  <c:v>1252.8189288913884</c:v>
                </c:pt>
                <c:pt idx="49">
                  <c:v>1260.4913573348333</c:v>
                </c:pt>
                <c:pt idx="50">
                  <c:v>1268.1637857782782</c:v>
                </c:pt>
                <c:pt idx="51">
                  <c:v>1275.8362142217231</c:v>
                </c:pt>
                <c:pt idx="52">
                  <c:v>1283.5086426651681</c:v>
                </c:pt>
                <c:pt idx="53">
                  <c:v>1291.181071108613</c:v>
                </c:pt>
                <c:pt idx="54">
                  <c:v>1298.8534995520579</c:v>
                </c:pt>
                <c:pt idx="55">
                  <c:v>1306.5259279955028</c:v>
                </c:pt>
                <c:pt idx="56">
                  <c:v>1314.1983564389477</c:v>
                </c:pt>
                <c:pt idx="57">
                  <c:v>1321.8707848823926</c:v>
                </c:pt>
                <c:pt idx="58">
                  <c:v>1329.5432133258375</c:v>
                </c:pt>
                <c:pt idx="59">
                  <c:v>1337.2156417692825</c:v>
                </c:pt>
                <c:pt idx="60">
                  <c:v>1344.8880702127274</c:v>
                </c:pt>
                <c:pt idx="61">
                  <c:v>1352.5604986561723</c:v>
                </c:pt>
                <c:pt idx="62">
                  <c:v>1360.2329270996172</c:v>
                </c:pt>
                <c:pt idx="63">
                  <c:v>1367.9053555430621</c:v>
                </c:pt>
                <c:pt idx="64">
                  <c:v>1375.577783986507</c:v>
                </c:pt>
                <c:pt idx="65">
                  <c:v>1383.2502124299519</c:v>
                </c:pt>
                <c:pt idx="66">
                  <c:v>1390.9226408733969</c:v>
                </c:pt>
                <c:pt idx="67">
                  <c:v>1398.5950693168418</c:v>
                </c:pt>
                <c:pt idx="68">
                  <c:v>1406.2674977602867</c:v>
                </c:pt>
                <c:pt idx="69">
                  <c:v>1413.9399262037316</c:v>
                </c:pt>
                <c:pt idx="70">
                  <c:v>1421.6123546471765</c:v>
                </c:pt>
                <c:pt idx="71">
                  <c:v>1429.2847830906214</c:v>
                </c:pt>
                <c:pt idx="72">
                  <c:v>1436.9572115340663</c:v>
                </c:pt>
                <c:pt idx="73">
                  <c:v>1444.6296399775113</c:v>
                </c:pt>
                <c:pt idx="74">
                  <c:v>1452.3020684209562</c:v>
                </c:pt>
                <c:pt idx="75">
                  <c:v>1459.9744968644011</c:v>
                </c:pt>
                <c:pt idx="76">
                  <c:v>1467.646925307846</c:v>
                </c:pt>
                <c:pt idx="77">
                  <c:v>1475.3193537512909</c:v>
                </c:pt>
                <c:pt idx="78">
                  <c:v>1482.9917821947358</c:v>
                </c:pt>
                <c:pt idx="79">
                  <c:v>1490.6642106381807</c:v>
                </c:pt>
                <c:pt idx="80">
                  <c:v>1498.3366390816257</c:v>
                </c:pt>
                <c:pt idx="81">
                  <c:v>1506.0090675250706</c:v>
                </c:pt>
                <c:pt idx="82">
                  <c:v>1513.6814959685155</c:v>
                </c:pt>
                <c:pt idx="83">
                  <c:v>1521.3539244119604</c:v>
                </c:pt>
                <c:pt idx="84">
                  <c:v>1529.0263528554053</c:v>
                </c:pt>
                <c:pt idx="85">
                  <c:v>1536.6987812988502</c:v>
                </c:pt>
                <c:pt idx="86">
                  <c:v>1544.3712097422952</c:v>
                </c:pt>
                <c:pt idx="87">
                  <c:v>1552.0436381857401</c:v>
                </c:pt>
                <c:pt idx="88">
                  <c:v>1559.716066629185</c:v>
                </c:pt>
                <c:pt idx="89">
                  <c:v>1567.3884950726299</c:v>
                </c:pt>
                <c:pt idx="90">
                  <c:v>1575.0609235160748</c:v>
                </c:pt>
                <c:pt idx="91">
                  <c:v>1582.7333519595197</c:v>
                </c:pt>
                <c:pt idx="92">
                  <c:v>1590.4057804029646</c:v>
                </c:pt>
                <c:pt idx="93">
                  <c:v>1598.0782088464096</c:v>
                </c:pt>
                <c:pt idx="94">
                  <c:v>1605.7506372898545</c:v>
                </c:pt>
                <c:pt idx="95">
                  <c:v>1613.4230657332994</c:v>
                </c:pt>
                <c:pt idx="96">
                  <c:v>1621.0954941767443</c:v>
                </c:pt>
                <c:pt idx="97">
                  <c:v>1628.7679226201892</c:v>
                </c:pt>
                <c:pt idx="98">
                  <c:v>1636.4403510636341</c:v>
                </c:pt>
                <c:pt idx="99">
                  <c:v>1644.112779507079</c:v>
                </c:pt>
                <c:pt idx="100">
                  <c:v>1651.785207950524</c:v>
                </c:pt>
                <c:pt idx="101">
                  <c:v>1659.4576363939675</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1.3663831183721542E-3</c:v>
                </c:pt>
                <c:pt idx="29">
                  <c:v>1.471493057182583E-3</c:v>
                </c:pt>
                <c:pt idx="30">
                  <c:v>1.579106034631451E-3</c:v>
                </c:pt>
                <c:pt idx="31">
                  <c:v>1.6886191700638588E-3</c:v>
                </c:pt>
                <c:pt idx="32">
                  <c:v>1.7993658905858E-3</c:v>
                </c:pt>
                <c:pt idx="33">
                  <c:v>1.9106212253514573E-3</c:v>
                </c:pt>
                <c:pt idx="34">
                  <c:v>2.0216085178388853E-3</c:v>
                </c:pt>
                <c:pt idx="35">
                  <c:v>2.1315075027703917E-3</c:v>
                </c:pt>
                <c:pt idx="36">
                  <c:v>2.2394636563237073E-3</c:v>
                </c:pt>
                <c:pt idx="37">
                  <c:v>2.3445986905700376E-3</c:v>
                </c:pt>
                <c:pt idx="38">
                  <c:v>2.446022026909518E-3</c:v>
                </c:pt>
                <c:pt idx="39">
                  <c:v>2.542843049914098E-3</c:v>
                </c:pt>
                <c:pt idx="40">
                  <c:v>2.6341839136603713E-3</c:v>
                </c:pt>
                <c:pt idx="41">
                  <c:v>2.7191926484852859E-3</c:v>
                </c:pt>
                <c:pt idx="42">
                  <c:v>2.7970562981386505E-3</c:v>
                </c:pt>
                <c:pt idx="43">
                  <c:v>2.8670138063725732E-3</c:v>
                </c:pt>
                <c:pt idx="44">
                  <c:v>2.9283683687156121E-3</c:v>
                </c:pt>
                <c:pt idx="45">
                  <c:v>2.9804989698941657E-3</c:v>
                </c:pt>
                <c:pt idx="46">
                  <c:v>3.0228708401774077E-3</c:v>
                </c:pt>
                <c:pt idx="47">
                  <c:v>3.0550445846414705E-3</c:v>
                </c:pt>
                <c:pt idx="48">
                  <c:v>3.0766837674945681E-3</c:v>
                </c:pt>
                <c:pt idx="49">
                  <c:v>3.0875607684248308E-3</c:v>
                </c:pt>
                <c:pt idx="50">
                  <c:v>3.0875607684248299E-3</c:v>
                </c:pt>
                <c:pt idx="51">
                  <c:v>3.0766837674945655E-3</c:v>
                </c:pt>
                <c:pt idx="52">
                  <c:v>3.0550445846414653E-3</c:v>
                </c:pt>
                <c:pt idx="53">
                  <c:v>3.0228708401774007E-3</c:v>
                </c:pt>
                <c:pt idx="54">
                  <c:v>2.9804989698941574E-3</c:v>
                </c:pt>
                <c:pt idx="55">
                  <c:v>2.9283683687156017E-3</c:v>
                </c:pt>
                <c:pt idx="56">
                  <c:v>2.8670138063725615E-3</c:v>
                </c:pt>
                <c:pt idx="57">
                  <c:v>2.7970562981386375E-3</c:v>
                </c:pt>
                <c:pt idx="58">
                  <c:v>2.7191926484852716E-3</c:v>
                </c:pt>
                <c:pt idx="59">
                  <c:v>2.6341839136603557E-3</c:v>
                </c:pt>
                <c:pt idx="60">
                  <c:v>2.542843049914081E-3</c:v>
                </c:pt>
                <c:pt idx="61">
                  <c:v>2.4460220269095002E-3</c:v>
                </c:pt>
                <c:pt idx="62">
                  <c:v>2.344598690570019E-3</c:v>
                </c:pt>
                <c:pt idx="63">
                  <c:v>2.2394636563236882E-3</c:v>
                </c:pt>
                <c:pt idx="64">
                  <c:v>2.1315075027703726E-3</c:v>
                </c:pt>
                <c:pt idx="65">
                  <c:v>2.0216085178388654E-3</c:v>
                </c:pt>
                <c:pt idx="66">
                  <c:v>1.9106212253514373E-3</c:v>
                </c:pt>
                <c:pt idx="67">
                  <c:v>1.7993658905857803E-3</c:v>
                </c:pt>
                <c:pt idx="68">
                  <c:v>1.6886191700638386E-3</c:v>
                </c:pt>
                <c:pt idx="69">
                  <c:v>1.5791060346314317E-3</c:v>
                </c:pt>
                <c:pt idx="70">
                  <c:v>1.4714930571825646E-3</c:v>
                </c:pt>
                <c:pt idx="71">
                  <c:v>1.366383118372136E-3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884.5423636060325</c:v>
                </c:pt>
                <c:pt idx="1">
                  <c:v>892.21479204947741</c:v>
                </c:pt>
                <c:pt idx="2">
                  <c:v>899.88722049292232</c:v>
                </c:pt>
                <c:pt idx="3">
                  <c:v>907.55964893636724</c:v>
                </c:pt>
                <c:pt idx="4">
                  <c:v>915.23207737981215</c:v>
                </c:pt>
                <c:pt idx="5">
                  <c:v>922.90450582325707</c:v>
                </c:pt>
                <c:pt idx="6">
                  <c:v>930.57693426670198</c:v>
                </c:pt>
                <c:pt idx="7">
                  <c:v>938.2493627101469</c:v>
                </c:pt>
                <c:pt idx="8">
                  <c:v>945.92179115359181</c:v>
                </c:pt>
                <c:pt idx="9">
                  <c:v>953.59421959703673</c:v>
                </c:pt>
                <c:pt idx="10">
                  <c:v>961.26664804048164</c:v>
                </c:pt>
                <c:pt idx="11">
                  <c:v>968.93907648392656</c:v>
                </c:pt>
                <c:pt idx="12">
                  <c:v>976.61150492737147</c:v>
                </c:pt>
                <c:pt idx="13">
                  <c:v>984.28393337081638</c:v>
                </c:pt>
                <c:pt idx="14">
                  <c:v>991.9563618142613</c:v>
                </c:pt>
                <c:pt idx="15">
                  <c:v>999.62879025770621</c:v>
                </c:pt>
                <c:pt idx="16">
                  <c:v>1007.3012187011511</c:v>
                </c:pt>
                <c:pt idx="17">
                  <c:v>1014.973647144596</c:v>
                </c:pt>
                <c:pt idx="18">
                  <c:v>1022.646075588041</c:v>
                </c:pt>
                <c:pt idx="19">
                  <c:v>1030.3185040314859</c:v>
                </c:pt>
                <c:pt idx="20">
                  <c:v>1037.9909324749308</c:v>
                </c:pt>
                <c:pt idx="21">
                  <c:v>1045.6633609183757</c:v>
                </c:pt>
                <c:pt idx="22">
                  <c:v>1053.3357893618206</c:v>
                </c:pt>
                <c:pt idx="23">
                  <c:v>1061.0082178052655</c:v>
                </c:pt>
                <c:pt idx="24">
                  <c:v>1068.6806462487104</c:v>
                </c:pt>
                <c:pt idx="25">
                  <c:v>1076.3530746921554</c:v>
                </c:pt>
                <c:pt idx="26">
                  <c:v>1084.0255031356003</c:v>
                </c:pt>
                <c:pt idx="27">
                  <c:v>1091.6979315790452</c:v>
                </c:pt>
                <c:pt idx="28">
                  <c:v>1099.3703600224901</c:v>
                </c:pt>
                <c:pt idx="29">
                  <c:v>1107.042788465935</c:v>
                </c:pt>
                <c:pt idx="30">
                  <c:v>1114.7152169093799</c:v>
                </c:pt>
                <c:pt idx="31">
                  <c:v>1122.3876453528248</c:v>
                </c:pt>
                <c:pt idx="32">
                  <c:v>1130.0600737962698</c:v>
                </c:pt>
                <c:pt idx="33">
                  <c:v>1137.7325022397147</c:v>
                </c:pt>
                <c:pt idx="34">
                  <c:v>1145.4049306831596</c:v>
                </c:pt>
                <c:pt idx="35">
                  <c:v>1153.0773591266045</c:v>
                </c:pt>
                <c:pt idx="36">
                  <c:v>1160.7497875700494</c:v>
                </c:pt>
                <c:pt idx="37">
                  <c:v>1168.4222160134943</c:v>
                </c:pt>
                <c:pt idx="38">
                  <c:v>1176.0946444569392</c:v>
                </c:pt>
                <c:pt idx="39">
                  <c:v>1183.7670729003842</c:v>
                </c:pt>
                <c:pt idx="40">
                  <c:v>1191.4395013438291</c:v>
                </c:pt>
                <c:pt idx="41">
                  <c:v>1199.111929787274</c:v>
                </c:pt>
                <c:pt idx="42">
                  <c:v>1206.7843582307189</c:v>
                </c:pt>
                <c:pt idx="43">
                  <c:v>1214.4567866741638</c:v>
                </c:pt>
                <c:pt idx="44">
                  <c:v>1222.1292151176087</c:v>
                </c:pt>
                <c:pt idx="45">
                  <c:v>1229.8016435610537</c:v>
                </c:pt>
                <c:pt idx="46">
                  <c:v>1237.4740720044986</c:v>
                </c:pt>
                <c:pt idx="47">
                  <c:v>1245.1465004479435</c:v>
                </c:pt>
                <c:pt idx="48">
                  <c:v>1252.8189288913884</c:v>
                </c:pt>
                <c:pt idx="49">
                  <c:v>1260.4913573348333</c:v>
                </c:pt>
                <c:pt idx="50">
                  <c:v>1268.1637857782782</c:v>
                </c:pt>
                <c:pt idx="51">
                  <c:v>1275.8362142217231</c:v>
                </c:pt>
                <c:pt idx="52">
                  <c:v>1283.5086426651681</c:v>
                </c:pt>
                <c:pt idx="53">
                  <c:v>1291.181071108613</c:v>
                </c:pt>
                <c:pt idx="54">
                  <c:v>1298.8534995520579</c:v>
                </c:pt>
                <c:pt idx="55">
                  <c:v>1306.5259279955028</c:v>
                </c:pt>
                <c:pt idx="56">
                  <c:v>1314.1983564389477</c:v>
                </c:pt>
                <c:pt idx="57">
                  <c:v>1321.8707848823926</c:v>
                </c:pt>
                <c:pt idx="58">
                  <c:v>1329.5432133258375</c:v>
                </c:pt>
                <c:pt idx="59">
                  <c:v>1337.2156417692825</c:v>
                </c:pt>
                <c:pt idx="60">
                  <c:v>1344.8880702127274</c:v>
                </c:pt>
                <c:pt idx="61">
                  <c:v>1352.5604986561723</c:v>
                </c:pt>
                <c:pt idx="62">
                  <c:v>1360.2329270996172</c:v>
                </c:pt>
                <c:pt idx="63">
                  <c:v>1367.9053555430621</c:v>
                </c:pt>
                <c:pt idx="64">
                  <c:v>1375.577783986507</c:v>
                </c:pt>
                <c:pt idx="65">
                  <c:v>1383.2502124299519</c:v>
                </c:pt>
                <c:pt idx="66">
                  <c:v>1390.9226408733969</c:v>
                </c:pt>
                <c:pt idx="67">
                  <c:v>1398.5950693168418</c:v>
                </c:pt>
                <c:pt idx="68">
                  <c:v>1406.2674977602867</c:v>
                </c:pt>
                <c:pt idx="69">
                  <c:v>1413.9399262037316</c:v>
                </c:pt>
                <c:pt idx="70">
                  <c:v>1421.6123546471765</c:v>
                </c:pt>
                <c:pt idx="71">
                  <c:v>1429.2847830906214</c:v>
                </c:pt>
                <c:pt idx="72">
                  <c:v>1436.9572115340663</c:v>
                </c:pt>
                <c:pt idx="73">
                  <c:v>1444.6296399775113</c:v>
                </c:pt>
                <c:pt idx="74">
                  <c:v>1452.3020684209562</c:v>
                </c:pt>
                <c:pt idx="75">
                  <c:v>1459.9744968644011</c:v>
                </c:pt>
                <c:pt idx="76">
                  <c:v>1467.646925307846</c:v>
                </c:pt>
                <c:pt idx="77">
                  <c:v>1475.3193537512909</c:v>
                </c:pt>
                <c:pt idx="78">
                  <c:v>1482.9917821947358</c:v>
                </c:pt>
                <c:pt idx="79">
                  <c:v>1490.6642106381807</c:v>
                </c:pt>
                <c:pt idx="80">
                  <c:v>1498.3366390816257</c:v>
                </c:pt>
                <c:pt idx="81">
                  <c:v>1506.0090675250706</c:v>
                </c:pt>
                <c:pt idx="82">
                  <c:v>1513.6814959685155</c:v>
                </c:pt>
                <c:pt idx="83">
                  <c:v>1521.3539244119604</c:v>
                </c:pt>
                <c:pt idx="84">
                  <c:v>1529.0263528554053</c:v>
                </c:pt>
                <c:pt idx="85">
                  <c:v>1536.6987812988502</c:v>
                </c:pt>
                <c:pt idx="86">
                  <c:v>1544.3712097422952</c:v>
                </c:pt>
                <c:pt idx="87">
                  <c:v>1552.0436381857401</c:v>
                </c:pt>
                <c:pt idx="88">
                  <c:v>1559.716066629185</c:v>
                </c:pt>
                <c:pt idx="89">
                  <c:v>1567.3884950726299</c:v>
                </c:pt>
                <c:pt idx="90">
                  <c:v>1575.0609235160748</c:v>
                </c:pt>
                <c:pt idx="91">
                  <c:v>1582.7333519595197</c:v>
                </c:pt>
                <c:pt idx="92">
                  <c:v>1590.4057804029646</c:v>
                </c:pt>
                <c:pt idx="93">
                  <c:v>1598.0782088464096</c:v>
                </c:pt>
                <c:pt idx="94">
                  <c:v>1605.7506372898545</c:v>
                </c:pt>
                <c:pt idx="95">
                  <c:v>1613.4230657332994</c:v>
                </c:pt>
                <c:pt idx="96">
                  <c:v>1621.0954941767443</c:v>
                </c:pt>
                <c:pt idx="97">
                  <c:v>1628.7679226201892</c:v>
                </c:pt>
                <c:pt idx="98">
                  <c:v>1636.4403510636341</c:v>
                </c:pt>
                <c:pt idx="99">
                  <c:v>1644.112779507079</c:v>
                </c:pt>
                <c:pt idx="100">
                  <c:v>1651.785207950524</c:v>
                </c:pt>
                <c:pt idx="101">
                  <c:v>1659.4576363939675</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1.2643115465326357E-3</c:v>
                </c:pt>
                <c:pt idx="73">
                  <c:v>1.1657436728441158E-3</c:v>
                </c:pt>
                <c:pt idx="74">
                  <c:v>1.0710737505455429E-3</c:v>
                </c:pt>
                <c:pt idx="75">
                  <c:v>9.8062515840042163E-4</c:v>
                </c:pt>
                <c:pt idx="76">
                  <c:v>8.9465178434093746E-4</c:v>
                </c:pt>
                <c:pt idx="77">
                  <c:v>8.1334046562398703E-4</c:v>
                </c:pt>
                <c:pt idx="78">
                  <c:v>7.3681434716026562E-4</c:v>
                </c:pt>
                <c:pt idx="79">
                  <c:v>6.6513700996171895E-4</c:v>
                </c:pt>
                <c:pt idx="80">
                  <c:v>5.983172167611506E-4</c:v>
                </c:pt>
                <c:pt idx="81">
                  <c:v>5.3631412150849161E-4</c:v>
                </c:pt>
                <c:pt idx="82">
                  <c:v>4.7904279323266125E-4</c:v>
                </c:pt>
                <c:pt idx="83">
                  <c:v>4.2637991216778803E-4</c:v>
                </c:pt>
                <c:pt idx="84">
                  <c:v>3.7816950649799044E-4</c:v>
                </c:pt>
                <c:pt idx="85">
                  <c:v>3.3422861095276911E-4</c:v>
                </c:pt>
                <c:pt idx="86">
                  <c:v>2.9435274314612797E-4</c:v>
                </c:pt>
                <c:pt idx="87">
                  <c:v>2.5832110936650424E-4</c:v>
                </c:pt>
                <c:pt idx="88">
                  <c:v>2.2590146789203084E-4</c:v>
                </c:pt>
                <c:pt idx="89">
                  <c:v>1.9685459427652154E-4</c:v>
                </c:pt>
                <c:pt idx="90">
                  <c:v>1.7093830893934376E-4</c:v>
                </c:pt>
                <c:pt idx="91">
                  <c:v>1.4791104238438021E-4</c:v>
                </c:pt>
                <c:pt idx="92">
                  <c:v>1.2753492713671669E-4</c:v>
                </c:pt>
                <c:pt idx="93">
                  <c:v>1.0957841776968985E-4</c:v>
                </c:pt>
                <c:pt idx="94">
                  <c:v>9.3818451029280698E-5</c:v>
                </c:pt>
                <c:pt idx="95">
                  <c:v>8.0042166953670605E-5</c:v>
                </c:pt>
                <c:pt idx="96">
                  <c:v>6.8048219008769883E-5</c:v>
                </c:pt>
                <c:pt idx="97">
                  <c:v>5.7647706652330522E-5</c:v>
                </c:pt>
                <c:pt idx="98">
                  <c:v>4.8664767487742406E-5</c:v>
                </c:pt>
                <c:pt idx="99">
                  <c:v>4.0936868402431787E-5</c:v>
                </c:pt>
                <c:pt idx="100">
                  <c:v>3.4314835963886104E-5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884.5423636060325</c:v>
                </c:pt>
                <c:pt idx="1">
                  <c:v>892.21479204947741</c:v>
                </c:pt>
                <c:pt idx="2">
                  <c:v>899.88722049292232</c:v>
                </c:pt>
                <c:pt idx="3">
                  <c:v>907.55964893636724</c:v>
                </c:pt>
                <c:pt idx="4">
                  <c:v>915.23207737981215</c:v>
                </c:pt>
                <c:pt idx="5">
                  <c:v>922.90450582325707</c:v>
                </c:pt>
                <c:pt idx="6">
                  <c:v>930.57693426670198</c:v>
                </c:pt>
                <c:pt idx="7">
                  <c:v>938.2493627101469</c:v>
                </c:pt>
                <c:pt idx="8">
                  <c:v>945.92179115359181</c:v>
                </c:pt>
                <c:pt idx="9">
                  <c:v>953.59421959703673</c:v>
                </c:pt>
                <c:pt idx="10">
                  <c:v>961.26664804048164</c:v>
                </c:pt>
                <c:pt idx="11">
                  <c:v>968.93907648392656</c:v>
                </c:pt>
                <c:pt idx="12">
                  <c:v>976.61150492737147</c:v>
                </c:pt>
                <c:pt idx="13">
                  <c:v>984.28393337081638</c:v>
                </c:pt>
                <c:pt idx="14">
                  <c:v>991.9563618142613</c:v>
                </c:pt>
                <c:pt idx="15">
                  <c:v>999.62879025770621</c:v>
                </c:pt>
                <c:pt idx="16">
                  <c:v>1007.3012187011511</c:v>
                </c:pt>
                <c:pt idx="17">
                  <c:v>1014.973647144596</c:v>
                </c:pt>
                <c:pt idx="18">
                  <c:v>1022.646075588041</c:v>
                </c:pt>
                <c:pt idx="19">
                  <c:v>1030.3185040314859</c:v>
                </c:pt>
                <c:pt idx="20">
                  <c:v>1037.9909324749308</c:v>
                </c:pt>
                <c:pt idx="21">
                  <c:v>1045.6633609183757</c:v>
                </c:pt>
                <c:pt idx="22">
                  <c:v>1053.3357893618206</c:v>
                </c:pt>
                <c:pt idx="23">
                  <c:v>1061.0082178052655</c:v>
                </c:pt>
                <c:pt idx="24">
                  <c:v>1068.6806462487104</c:v>
                </c:pt>
                <c:pt idx="25">
                  <c:v>1076.3530746921554</c:v>
                </c:pt>
                <c:pt idx="26">
                  <c:v>1084.0255031356003</c:v>
                </c:pt>
                <c:pt idx="27">
                  <c:v>1091.6979315790452</c:v>
                </c:pt>
                <c:pt idx="28">
                  <c:v>1099.3703600224901</c:v>
                </c:pt>
                <c:pt idx="29">
                  <c:v>1107.042788465935</c:v>
                </c:pt>
                <c:pt idx="30">
                  <c:v>1114.7152169093799</c:v>
                </c:pt>
                <c:pt idx="31">
                  <c:v>1122.3876453528248</c:v>
                </c:pt>
                <c:pt idx="32">
                  <c:v>1130.0600737962698</c:v>
                </c:pt>
                <c:pt idx="33">
                  <c:v>1137.7325022397147</c:v>
                </c:pt>
                <c:pt idx="34">
                  <c:v>1145.4049306831596</c:v>
                </c:pt>
                <c:pt idx="35">
                  <c:v>1153.0773591266045</c:v>
                </c:pt>
                <c:pt idx="36">
                  <c:v>1160.7497875700494</c:v>
                </c:pt>
                <c:pt idx="37">
                  <c:v>1168.4222160134943</c:v>
                </c:pt>
                <c:pt idx="38">
                  <c:v>1176.0946444569392</c:v>
                </c:pt>
                <c:pt idx="39">
                  <c:v>1183.7670729003842</c:v>
                </c:pt>
                <c:pt idx="40">
                  <c:v>1191.4395013438291</c:v>
                </c:pt>
                <c:pt idx="41">
                  <c:v>1199.111929787274</c:v>
                </c:pt>
                <c:pt idx="42">
                  <c:v>1206.7843582307189</c:v>
                </c:pt>
                <c:pt idx="43">
                  <c:v>1214.4567866741638</c:v>
                </c:pt>
                <c:pt idx="44">
                  <c:v>1222.1292151176087</c:v>
                </c:pt>
                <c:pt idx="45">
                  <c:v>1229.8016435610537</c:v>
                </c:pt>
                <c:pt idx="46">
                  <c:v>1237.4740720044986</c:v>
                </c:pt>
                <c:pt idx="47">
                  <c:v>1245.1465004479435</c:v>
                </c:pt>
                <c:pt idx="48">
                  <c:v>1252.8189288913884</c:v>
                </c:pt>
                <c:pt idx="49">
                  <c:v>1260.4913573348333</c:v>
                </c:pt>
                <c:pt idx="50">
                  <c:v>1268.1637857782782</c:v>
                </c:pt>
                <c:pt idx="51">
                  <c:v>1275.8362142217231</c:v>
                </c:pt>
                <c:pt idx="52">
                  <c:v>1283.5086426651681</c:v>
                </c:pt>
                <c:pt idx="53">
                  <c:v>1291.181071108613</c:v>
                </c:pt>
                <c:pt idx="54">
                  <c:v>1298.8534995520579</c:v>
                </c:pt>
                <c:pt idx="55">
                  <c:v>1306.5259279955028</c:v>
                </c:pt>
                <c:pt idx="56">
                  <c:v>1314.1983564389477</c:v>
                </c:pt>
                <c:pt idx="57">
                  <c:v>1321.8707848823926</c:v>
                </c:pt>
                <c:pt idx="58">
                  <c:v>1329.5432133258375</c:v>
                </c:pt>
                <c:pt idx="59">
                  <c:v>1337.2156417692825</c:v>
                </c:pt>
                <c:pt idx="60">
                  <c:v>1344.8880702127274</c:v>
                </c:pt>
                <c:pt idx="61">
                  <c:v>1352.5604986561723</c:v>
                </c:pt>
                <c:pt idx="62">
                  <c:v>1360.2329270996172</c:v>
                </c:pt>
                <c:pt idx="63">
                  <c:v>1367.9053555430621</c:v>
                </c:pt>
                <c:pt idx="64">
                  <c:v>1375.577783986507</c:v>
                </c:pt>
                <c:pt idx="65">
                  <c:v>1383.2502124299519</c:v>
                </c:pt>
                <c:pt idx="66">
                  <c:v>1390.9226408733969</c:v>
                </c:pt>
                <c:pt idx="67">
                  <c:v>1398.5950693168418</c:v>
                </c:pt>
                <c:pt idx="68">
                  <c:v>1406.2674977602867</c:v>
                </c:pt>
                <c:pt idx="69">
                  <c:v>1413.9399262037316</c:v>
                </c:pt>
                <c:pt idx="70">
                  <c:v>1421.6123546471765</c:v>
                </c:pt>
                <c:pt idx="71">
                  <c:v>1429.2847830906214</c:v>
                </c:pt>
                <c:pt idx="72">
                  <c:v>1436.9572115340663</c:v>
                </c:pt>
                <c:pt idx="73">
                  <c:v>1444.6296399775113</c:v>
                </c:pt>
                <c:pt idx="74">
                  <c:v>1452.3020684209562</c:v>
                </c:pt>
                <c:pt idx="75">
                  <c:v>1459.9744968644011</c:v>
                </c:pt>
                <c:pt idx="76">
                  <c:v>1467.646925307846</c:v>
                </c:pt>
                <c:pt idx="77">
                  <c:v>1475.3193537512909</c:v>
                </c:pt>
                <c:pt idx="78">
                  <c:v>1482.9917821947358</c:v>
                </c:pt>
                <c:pt idx="79">
                  <c:v>1490.6642106381807</c:v>
                </c:pt>
                <c:pt idx="80">
                  <c:v>1498.3366390816257</c:v>
                </c:pt>
                <c:pt idx="81">
                  <c:v>1506.0090675250706</c:v>
                </c:pt>
                <c:pt idx="82">
                  <c:v>1513.6814959685155</c:v>
                </c:pt>
                <c:pt idx="83">
                  <c:v>1521.3539244119604</c:v>
                </c:pt>
                <c:pt idx="84">
                  <c:v>1529.0263528554053</c:v>
                </c:pt>
                <c:pt idx="85">
                  <c:v>1536.6987812988502</c:v>
                </c:pt>
                <c:pt idx="86">
                  <c:v>1544.3712097422952</c:v>
                </c:pt>
                <c:pt idx="87">
                  <c:v>1552.0436381857401</c:v>
                </c:pt>
                <c:pt idx="88">
                  <c:v>1559.716066629185</c:v>
                </c:pt>
                <c:pt idx="89">
                  <c:v>1567.3884950726299</c:v>
                </c:pt>
                <c:pt idx="90">
                  <c:v>1575.0609235160748</c:v>
                </c:pt>
                <c:pt idx="91">
                  <c:v>1582.7333519595197</c:v>
                </c:pt>
                <c:pt idx="92">
                  <c:v>1590.4057804029646</c:v>
                </c:pt>
                <c:pt idx="93">
                  <c:v>1598.0782088464096</c:v>
                </c:pt>
                <c:pt idx="94">
                  <c:v>1605.7506372898545</c:v>
                </c:pt>
                <c:pt idx="95">
                  <c:v>1613.4230657332994</c:v>
                </c:pt>
                <c:pt idx="96">
                  <c:v>1621.0954941767443</c:v>
                </c:pt>
                <c:pt idx="97">
                  <c:v>1628.7679226201892</c:v>
                </c:pt>
                <c:pt idx="98">
                  <c:v>1636.4403510636341</c:v>
                </c:pt>
                <c:pt idx="99">
                  <c:v>1644.112779507079</c:v>
                </c:pt>
                <c:pt idx="100">
                  <c:v>1651.785207950524</c:v>
                </c:pt>
                <c:pt idx="101">
                  <c:v>1659.4576363939675</c:v>
                </c:pt>
              </c:numCache>
            </c:numRef>
          </c:cat>
          <c:val>
            <c:numRef>
              <c:f>'SPERT® Normal (Mixed entry)'!$DX$109:$HT$109</c:f>
              <c:numCache>
                <c:formatCode>General</c:formatCode>
                <c:ptCount val="101"/>
                <c:pt idx="0">
                  <c:v>4.0936868402433095E-5</c:v>
                </c:pt>
                <c:pt idx="1">
                  <c:v>4.8664767487743877E-5</c:v>
                </c:pt>
                <c:pt idx="2">
                  <c:v>5.764770665233223E-5</c:v>
                </c:pt>
                <c:pt idx="3">
                  <c:v>6.8048219008771875E-5</c:v>
                </c:pt>
                <c:pt idx="4">
                  <c:v>8.0042166953672923E-5</c:v>
                </c:pt>
                <c:pt idx="5">
                  <c:v>9.3818451029283368E-5</c:v>
                </c:pt>
                <c:pt idx="6">
                  <c:v>1.0957841776969289E-4</c:v>
                </c:pt>
                <c:pt idx="7">
                  <c:v>1.2753492713671997E-4</c:v>
                </c:pt>
                <c:pt idx="8">
                  <c:v>1.479110423843839E-4</c:v>
                </c:pt>
                <c:pt idx="9">
                  <c:v>1.7093830893934815E-4</c:v>
                </c:pt>
                <c:pt idx="10">
                  <c:v>1.9685459427652648E-4</c:v>
                </c:pt>
                <c:pt idx="11">
                  <c:v>2.2590146789203637E-4</c:v>
                </c:pt>
                <c:pt idx="12">
                  <c:v>2.5832110936651047E-4</c:v>
                </c:pt>
                <c:pt idx="13">
                  <c:v>2.943527431461348E-4</c:v>
                </c:pt>
                <c:pt idx="14">
                  <c:v>3.3422861095277665E-4</c:v>
                </c:pt>
                <c:pt idx="15">
                  <c:v>3.781695064979989E-4</c:v>
                </c:pt>
                <c:pt idx="16">
                  <c:v>4.2637991216779714E-4</c:v>
                </c:pt>
                <c:pt idx="17">
                  <c:v>4.7904279323267112E-4</c:v>
                </c:pt>
                <c:pt idx="18">
                  <c:v>5.3631412150850234E-4</c:v>
                </c:pt>
                <c:pt idx="19">
                  <c:v>5.9831721676116177E-4</c:v>
                </c:pt>
                <c:pt idx="20">
                  <c:v>6.6513700996173109E-4</c:v>
                </c:pt>
                <c:pt idx="21">
                  <c:v>7.3681434716027885E-4</c:v>
                </c:pt>
                <c:pt idx="22">
                  <c:v>8.1334046562400101E-4</c:v>
                </c:pt>
                <c:pt idx="23">
                  <c:v>8.9465178434095221E-4</c:v>
                </c:pt>
                <c:pt idx="24">
                  <c:v>9.8062515840043702E-4</c:v>
                </c:pt>
                <c:pt idx="25">
                  <c:v>1.0710737505455596E-3</c:v>
                </c:pt>
                <c:pt idx="26">
                  <c:v>1.1657436728441332E-3</c:v>
                </c:pt>
                <c:pt idx="27">
                  <c:v>1.2643115465326535E-3</c:v>
                </c:pt>
                <c:pt idx="28">
                  <c:v>1.3663831183721542E-3</c:v>
                </c:pt>
                <c:pt idx="29">
                  <c:v>1.471493057182583E-3</c:v>
                </c:pt>
                <c:pt idx="30">
                  <c:v>1.579106034631451E-3</c:v>
                </c:pt>
                <c:pt idx="31">
                  <c:v>1.6886191700638588E-3</c:v>
                </c:pt>
                <c:pt idx="32">
                  <c:v>1.7993658905858E-3</c:v>
                </c:pt>
                <c:pt idx="33">
                  <c:v>1.9106212253514573E-3</c:v>
                </c:pt>
                <c:pt idx="34">
                  <c:v>2.0216085178388853E-3</c:v>
                </c:pt>
                <c:pt idx="35">
                  <c:v>2.1315075027703917E-3</c:v>
                </c:pt>
                <c:pt idx="36">
                  <c:v>2.2394636563237073E-3</c:v>
                </c:pt>
                <c:pt idx="37">
                  <c:v>2.3445986905700376E-3</c:v>
                </c:pt>
                <c:pt idx="38">
                  <c:v>2.446022026909518E-3</c:v>
                </c:pt>
                <c:pt idx="39">
                  <c:v>2.542843049914098E-3</c:v>
                </c:pt>
                <c:pt idx="40">
                  <c:v>2.6341839136603713E-3</c:v>
                </c:pt>
                <c:pt idx="41">
                  <c:v>2.7191926484852859E-3</c:v>
                </c:pt>
                <c:pt idx="42">
                  <c:v>2.7970562981386505E-3</c:v>
                </c:pt>
                <c:pt idx="43">
                  <c:v>2.8670138063725732E-3</c:v>
                </c:pt>
                <c:pt idx="44">
                  <c:v>2.9283683687156121E-3</c:v>
                </c:pt>
                <c:pt idx="45">
                  <c:v>2.9804989698941657E-3</c:v>
                </c:pt>
                <c:pt idx="46">
                  <c:v>3.0228708401774077E-3</c:v>
                </c:pt>
                <c:pt idx="47">
                  <c:v>3.0550445846414705E-3</c:v>
                </c:pt>
                <c:pt idx="48">
                  <c:v>3.0766837674945681E-3</c:v>
                </c:pt>
                <c:pt idx="49">
                  <c:v>3.0875607684248308E-3</c:v>
                </c:pt>
                <c:pt idx="50">
                  <c:v>3.0875607684248299E-3</c:v>
                </c:pt>
                <c:pt idx="51">
                  <c:v>3.0766837674945655E-3</c:v>
                </c:pt>
                <c:pt idx="52">
                  <c:v>3.0550445846414653E-3</c:v>
                </c:pt>
                <c:pt idx="53">
                  <c:v>3.0228708401774007E-3</c:v>
                </c:pt>
                <c:pt idx="54">
                  <c:v>2.9804989698941574E-3</c:v>
                </c:pt>
                <c:pt idx="55">
                  <c:v>2.9283683687156017E-3</c:v>
                </c:pt>
                <c:pt idx="56">
                  <c:v>2.8670138063725615E-3</c:v>
                </c:pt>
                <c:pt idx="57">
                  <c:v>2.7970562981386375E-3</c:v>
                </c:pt>
                <c:pt idx="58">
                  <c:v>2.7191926484852716E-3</c:v>
                </c:pt>
                <c:pt idx="59">
                  <c:v>2.6341839136603557E-3</c:v>
                </c:pt>
                <c:pt idx="60">
                  <c:v>2.542843049914081E-3</c:v>
                </c:pt>
                <c:pt idx="61">
                  <c:v>2.4460220269095002E-3</c:v>
                </c:pt>
                <c:pt idx="62">
                  <c:v>2.344598690570019E-3</c:v>
                </c:pt>
                <c:pt idx="63">
                  <c:v>2.2394636563236882E-3</c:v>
                </c:pt>
                <c:pt idx="64">
                  <c:v>2.1315075027703726E-3</c:v>
                </c:pt>
                <c:pt idx="65">
                  <c:v>2.0216085178388654E-3</c:v>
                </c:pt>
                <c:pt idx="66">
                  <c:v>1.9106212253514373E-3</c:v>
                </c:pt>
                <c:pt idx="67">
                  <c:v>1.7993658905857803E-3</c:v>
                </c:pt>
                <c:pt idx="68">
                  <c:v>1.6886191700638386E-3</c:v>
                </c:pt>
                <c:pt idx="69">
                  <c:v>1.5791060346314317E-3</c:v>
                </c:pt>
                <c:pt idx="70">
                  <c:v>1.4714930571825646E-3</c:v>
                </c:pt>
                <c:pt idx="71">
                  <c:v>1.366383118372136E-3</c:v>
                </c:pt>
                <c:pt idx="72">
                  <c:v>1.2643115465326357E-3</c:v>
                </c:pt>
                <c:pt idx="73">
                  <c:v>1.1657436728441158E-3</c:v>
                </c:pt>
                <c:pt idx="74">
                  <c:v>1.0710737505455429E-3</c:v>
                </c:pt>
                <c:pt idx="75">
                  <c:v>9.8062515840042163E-4</c:v>
                </c:pt>
                <c:pt idx="76">
                  <c:v>8.9465178434093746E-4</c:v>
                </c:pt>
                <c:pt idx="77">
                  <c:v>8.1334046562398703E-4</c:v>
                </c:pt>
                <c:pt idx="78">
                  <c:v>7.3681434716026562E-4</c:v>
                </c:pt>
                <c:pt idx="79">
                  <c:v>6.6513700996171895E-4</c:v>
                </c:pt>
                <c:pt idx="80">
                  <c:v>5.983172167611506E-4</c:v>
                </c:pt>
                <c:pt idx="81">
                  <c:v>5.3631412150849161E-4</c:v>
                </c:pt>
                <c:pt idx="82">
                  <c:v>4.7904279323266125E-4</c:v>
                </c:pt>
                <c:pt idx="83">
                  <c:v>4.2637991216778803E-4</c:v>
                </c:pt>
                <c:pt idx="84">
                  <c:v>3.7816950649799044E-4</c:v>
                </c:pt>
                <c:pt idx="85">
                  <c:v>3.3422861095276911E-4</c:v>
                </c:pt>
                <c:pt idx="86">
                  <c:v>2.9435274314612797E-4</c:v>
                </c:pt>
                <c:pt idx="87">
                  <c:v>2.5832110936650424E-4</c:v>
                </c:pt>
                <c:pt idx="88">
                  <c:v>2.2590146789203084E-4</c:v>
                </c:pt>
                <c:pt idx="89">
                  <c:v>1.9685459427652154E-4</c:v>
                </c:pt>
                <c:pt idx="90">
                  <c:v>1.7093830893934376E-4</c:v>
                </c:pt>
                <c:pt idx="91">
                  <c:v>1.4791104238438021E-4</c:v>
                </c:pt>
                <c:pt idx="92">
                  <c:v>1.2753492713671669E-4</c:v>
                </c:pt>
                <c:pt idx="93">
                  <c:v>1.0957841776968985E-4</c:v>
                </c:pt>
                <c:pt idx="94">
                  <c:v>9.3818451029280698E-5</c:v>
                </c:pt>
                <c:pt idx="95">
                  <c:v>8.0042166953670605E-5</c:v>
                </c:pt>
                <c:pt idx="96">
                  <c:v>6.8048219008769883E-5</c:v>
                </c:pt>
                <c:pt idx="97">
                  <c:v>5.7647706652330522E-5</c:v>
                </c:pt>
                <c:pt idx="98">
                  <c:v>4.8664767487742406E-5</c:v>
                </c:pt>
                <c:pt idx="99">
                  <c:v>4.0936868402431787E-5</c:v>
                </c:pt>
                <c:pt idx="100">
                  <c:v>3.4314835963886104E-5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0.83086855529732873</c:v>
                </c:pt>
                <c:pt idx="1">
                  <c:v>8.4565722351335693E-2</c:v>
                </c:pt>
                <c:pt idx="2">
                  <c:v>8.4565722351335637E-2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266700</xdr:colOff>
      <xdr:row>0</xdr:row>
      <xdr:rowOff>47625</xdr:rowOff>
    </xdr:from>
    <xdr:to>
      <xdr:col>7</xdr:col>
      <xdr:colOff>9525</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772525"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9.bin"/><Relationship Id="rId1" Type="http://schemas.openxmlformats.org/officeDocument/2006/relationships/hyperlink" Target="https://www.gnu.org/licens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47" t="s">
        <v>147</v>
      </c>
      <c r="C2" s="217"/>
    </row>
    <row r="3" spans="1:7" x14ac:dyDescent="0.25">
      <c r="A3" s="5"/>
      <c r="B3" s="5"/>
    </row>
    <row r="4" spans="1:7" ht="17.25" x14ac:dyDescent="0.3">
      <c r="A4" s="5"/>
      <c r="B4" s="5" t="s">
        <v>144</v>
      </c>
      <c r="D4" s="251" t="s">
        <v>244</v>
      </c>
      <c r="G4" s="218"/>
    </row>
    <row r="5" spans="1:7" x14ac:dyDescent="0.25">
      <c r="A5" s="5"/>
      <c r="B5" s="5" t="s">
        <v>93</v>
      </c>
      <c r="D5" s="252" t="s">
        <v>243</v>
      </c>
      <c r="G5" s="218"/>
    </row>
    <row r="6" spans="1:7" x14ac:dyDescent="0.25">
      <c r="A6" s="5"/>
      <c r="B6" s="5" t="s">
        <v>43</v>
      </c>
      <c r="G6" s="218"/>
    </row>
    <row r="7" spans="1:7" x14ac:dyDescent="0.25">
      <c r="A7" s="5"/>
      <c r="B7" s="5"/>
      <c r="G7" s="218"/>
    </row>
    <row r="8" spans="1:7" ht="17.25" x14ac:dyDescent="0.3">
      <c r="A8" s="5"/>
      <c r="B8" s="5" t="s">
        <v>139</v>
      </c>
      <c r="D8" s="253" t="s">
        <v>245</v>
      </c>
      <c r="G8" s="218"/>
    </row>
    <row r="9" spans="1:7" x14ac:dyDescent="0.25">
      <c r="A9" s="5"/>
      <c r="B9" s="5" t="s">
        <v>96</v>
      </c>
      <c r="D9" s="252" t="s">
        <v>242</v>
      </c>
      <c r="G9" s="218"/>
    </row>
    <row r="10" spans="1:7" x14ac:dyDescent="0.25">
      <c r="A10" s="5"/>
      <c r="B10" s="5" t="s">
        <v>140</v>
      </c>
      <c r="G10" s="218"/>
    </row>
    <row r="11" spans="1:7" x14ac:dyDescent="0.25">
      <c r="A11" s="5"/>
      <c r="B11" s="5" t="s">
        <v>226</v>
      </c>
      <c r="G11" s="218"/>
    </row>
    <row r="12" spans="1:7" x14ac:dyDescent="0.25">
      <c r="A12" s="5"/>
      <c r="B12" s="5"/>
      <c r="G12" s="218"/>
    </row>
    <row r="13" spans="1:7" x14ac:dyDescent="0.25">
      <c r="A13" s="5"/>
      <c r="B13" s="5" t="s">
        <v>46</v>
      </c>
      <c r="G13" s="218"/>
    </row>
    <row r="14" spans="1:7" x14ac:dyDescent="0.25">
      <c r="A14" s="5"/>
      <c r="B14" s="48" t="s">
        <v>145</v>
      </c>
      <c r="G14" s="218"/>
    </row>
    <row r="15" spans="1:7" x14ac:dyDescent="0.25">
      <c r="A15" s="5"/>
      <c r="B15" s="5" t="s">
        <v>141</v>
      </c>
      <c r="G15" s="218"/>
    </row>
    <row r="16" spans="1:7" x14ac:dyDescent="0.25">
      <c r="A16" s="5"/>
      <c r="B16" s="5" t="s">
        <v>97</v>
      </c>
      <c r="G16" s="219"/>
    </row>
    <row r="17" spans="1:9" x14ac:dyDescent="0.25">
      <c r="A17" s="5"/>
      <c r="B17" s="5"/>
      <c r="G17" s="218"/>
    </row>
    <row r="18" spans="1:9" x14ac:dyDescent="0.25">
      <c r="A18" s="5"/>
      <c r="B18" s="5" t="s">
        <v>68</v>
      </c>
      <c r="G18" s="343"/>
      <c r="H18" s="343"/>
      <c r="I18" s="343"/>
    </row>
    <row r="19" spans="1:9" x14ac:dyDescent="0.25">
      <c r="A19" s="5"/>
      <c r="B19" s="5" t="s">
        <v>72</v>
      </c>
      <c r="G19" s="218"/>
    </row>
    <row r="20" spans="1:9" x14ac:dyDescent="0.25">
      <c r="A20" s="5"/>
      <c r="B20" s="5" t="s">
        <v>47</v>
      </c>
    </row>
    <row r="21" spans="1:9" x14ac:dyDescent="0.25">
      <c r="A21" s="5"/>
      <c r="B21" s="5"/>
    </row>
    <row r="22" spans="1:9" x14ac:dyDescent="0.25">
      <c r="A22" s="5"/>
      <c r="B22" s="5" t="s">
        <v>44</v>
      </c>
      <c r="D22" s="275" t="s">
        <v>280</v>
      </c>
    </row>
    <row r="23" spans="1:9" x14ac:dyDescent="0.25">
      <c r="A23" s="5"/>
      <c r="B23" s="48" t="s">
        <v>45</v>
      </c>
    </row>
    <row r="24" spans="1:9" x14ac:dyDescent="0.25">
      <c r="A24" s="5"/>
      <c r="B24" s="5"/>
      <c r="D24" s="275" t="s">
        <v>276</v>
      </c>
    </row>
    <row r="25" spans="1:9" x14ac:dyDescent="0.25">
      <c r="A25" s="5"/>
      <c r="B25" s="19" t="str">
        <f>CONCATENATE("Version ",'Change Log'!$B$3," – © 2015-",YEAR('Change Log'!$A$3),", William W. Davis, MSPM, PMP")</f>
        <v>Version 4k – © 2015-2019, William W. Davis, MSPM, PMP</v>
      </c>
      <c r="C25" s="12"/>
      <c r="D25" s="275" t="s">
        <v>277</v>
      </c>
      <c r="H25" s="12"/>
    </row>
    <row r="26" spans="1:9" x14ac:dyDescent="0.25">
      <c r="A26" s="5"/>
      <c r="B26" s="104" t="s">
        <v>142</v>
      </c>
      <c r="C26" s="103"/>
      <c r="D26" s="275" t="s">
        <v>278</v>
      </c>
      <c r="E26" s="103"/>
      <c r="F26" s="103"/>
      <c r="G26" s="103"/>
      <c r="H26" s="103"/>
    </row>
    <row r="27" spans="1:9" x14ac:dyDescent="0.25">
      <c r="A27" s="5"/>
      <c r="B27" s="104" t="s">
        <v>143</v>
      </c>
      <c r="C27" s="103"/>
      <c r="D27" s="275" t="s">
        <v>279</v>
      </c>
      <c r="H27" s="12"/>
    </row>
    <row r="28" spans="1:9" x14ac:dyDescent="0.25">
      <c r="A28" s="5"/>
      <c r="B28" s="104" t="s">
        <v>94</v>
      </c>
      <c r="C28" s="103"/>
      <c r="D28" s="275" t="s">
        <v>281</v>
      </c>
      <c r="H28" s="12"/>
    </row>
    <row r="29" spans="1:9" x14ac:dyDescent="0.25">
      <c r="A29" s="5"/>
      <c r="B29" s="104" t="s">
        <v>225</v>
      </c>
      <c r="C29" s="103"/>
      <c r="D29" s="275"/>
      <c r="H29" s="12"/>
    </row>
    <row r="30" spans="1:9" x14ac:dyDescent="0.25">
      <c r="A30" s="5"/>
      <c r="B30" s="104" t="s">
        <v>95</v>
      </c>
      <c r="C30" s="103"/>
      <c r="D30" s="275"/>
      <c r="H30" s="12"/>
    </row>
    <row r="31" spans="1:9" x14ac:dyDescent="0.25">
      <c r="A31" s="5"/>
      <c r="B31" s="155" t="s">
        <v>220</v>
      </c>
      <c r="C31" s="12"/>
      <c r="D31" s="275"/>
      <c r="H31" s="12"/>
    </row>
    <row r="32" spans="1:9" x14ac:dyDescent="0.25">
      <c r="A32" s="5"/>
      <c r="B32" s="155" t="s">
        <v>92</v>
      </c>
      <c r="C32" s="12"/>
      <c r="D32" s="275"/>
      <c r="H32" s="12"/>
    </row>
    <row r="33" spans="1:8" x14ac:dyDescent="0.25">
      <c r="A33" s="5"/>
      <c r="B33" s="155" t="s">
        <v>219</v>
      </c>
      <c r="C33" s="12"/>
      <c r="H33" s="12"/>
    </row>
    <row r="34" spans="1:8" x14ac:dyDescent="0.25">
      <c r="A34" s="5"/>
      <c r="B34" s="155" t="s">
        <v>221</v>
      </c>
      <c r="C34" s="12"/>
      <c r="H34" s="12"/>
    </row>
    <row r="35" spans="1:8" x14ac:dyDescent="0.25">
      <c r="A35" s="5"/>
      <c r="B35" s="155" t="s">
        <v>799</v>
      </c>
      <c r="C35" s="12"/>
      <c r="H35" s="12"/>
    </row>
    <row r="36" spans="1:8" x14ac:dyDescent="0.25">
      <c r="A36" s="5"/>
      <c r="B36" s="155" t="s">
        <v>800</v>
      </c>
      <c r="C36" s="12"/>
      <c r="H36" s="12"/>
    </row>
    <row r="37" spans="1:8" x14ac:dyDescent="0.25">
      <c r="A37" s="5"/>
      <c r="B37" s="155"/>
      <c r="C37" s="12"/>
      <c r="H37" s="12"/>
    </row>
    <row r="38" spans="1:8" x14ac:dyDescent="0.25">
      <c r="A38" s="5"/>
      <c r="B38" s="155" t="s">
        <v>801</v>
      </c>
      <c r="C38" s="12"/>
      <c r="H38" s="12"/>
    </row>
    <row r="39" spans="1:8" x14ac:dyDescent="0.25">
      <c r="A39" s="19"/>
      <c r="B39" s="155" t="s">
        <v>91</v>
      </c>
      <c r="C39" s="12"/>
      <c r="H39" s="12"/>
    </row>
    <row r="40" spans="1:8" x14ac:dyDescent="0.25">
      <c r="A40" s="5"/>
      <c r="B40" s="276" t="s">
        <v>806</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14" activePane="bottomLeft" state="frozen"/>
      <selection pane="bottomLeft" activeCell="C26" sqref="C26"/>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5"/>
      <c r="B1" s="141" t="s">
        <v>260</v>
      </c>
      <c r="C1" s="5"/>
      <c r="D1" s="5"/>
      <c r="E1" s="5"/>
      <c r="F1" s="2"/>
      <c r="G1" s="2"/>
      <c r="H1" s="5"/>
      <c r="I1" s="5"/>
      <c r="J1" s="5"/>
      <c r="K1" s="5"/>
      <c r="L1" s="35"/>
      <c r="M1" s="35"/>
      <c r="N1" s="35"/>
      <c r="O1" s="35"/>
      <c r="P1" s="35"/>
      <c r="Q1" s="35"/>
      <c r="R1" s="5"/>
    </row>
    <row r="2" spans="1:18" ht="8.25" customHeight="1" x14ac:dyDescent="0.25">
      <c r="A2" s="55"/>
      <c r="B2" s="55"/>
      <c r="C2" s="5"/>
      <c r="D2" s="5"/>
      <c r="E2" s="5"/>
      <c r="F2" s="2"/>
      <c r="G2" s="2"/>
      <c r="H2" s="5"/>
      <c r="I2" s="5"/>
      <c r="J2" s="5"/>
      <c r="K2" s="5"/>
      <c r="L2" s="35"/>
      <c r="M2" s="35"/>
      <c r="N2" s="35"/>
      <c r="O2" s="35"/>
      <c r="P2" s="35"/>
      <c r="Q2" s="35"/>
      <c r="R2" s="5"/>
    </row>
    <row r="3" spans="1:18" ht="15" customHeight="1" x14ac:dyDescent="0.25">
      <c r="A3" s="55"/>
      <c r="B3" s="55"/>
      <c r="C3" s="268" t="s">
        <v>246</v>
      </c>
      <c r="D3" s="269"/>
      <c r="E3" s="269"/>
      <c r="F3" s="270"/>
      <c r="G3" s="2"/>
      <c r="H3" s="5"/>
      <c r="I3" s="5"/>
      <c r="J3" s="5"/>
      <c r="K3" s="5"/>
      <c r="L3" s="35"/>
      <c r="M3" s="35"/>
      <c r="N3" s="35"/>
      <c r="O3" s="35"/>
      <c r="P3" s="35"/>
      <c r="Q3" s="35"/>
      <c r="R3" s="5"/>
    </row>
    <row r="4" spans="1:18" ht="15" customHeight="1" x14ac:dyDescent="0.25">
      <c r="A4" s="55"/>
      <c r="B4" s="55"/>
      <c r="D4" s="5"/>
      <c r="E4" s="5"/>
      <c r="F4" s="2"/>
      <c r="G4" s="2"/>
      <c r="H4" s="5"/>
      <c r="I4" s="5"/>
      <c r="J4" s="5"/>
      <c r="K4" s="5"/>
      <c r="L4" s="35"/>
      <c r="M4" s="35"/>
      <c r="N4" s="35"/>
      <c r="O4" s="35"/>
      <c r="P4" s="35"/>
      <c r="Q4" s="35"/>
      <c r="R4" s="5"/>
    </row>
    <row r="5" spans="1:18" ht="15" customHeight="1" x14ac:dyDescent="0.25">
      <c r="A5" s="55"/>
      <c r="B5" s="55"/>
      <c r="C5" s="271" t="s">
        <v>253</v>
      </c>
      <c r="D5" s="272"/>
      <c r="E5" s="272"/>
      <c r="F5" s="273"/>
      <c r="G5" s="2"/>
      <c r="H5" s="5"/>
      <c r="I5" s="5"/>
      <c r="J5" s="5"/>
      <c r="K5" s="5"/>
      <c r="L5" s="35"/>
      <c r="M5" s="35"/>
      <c r="N5" s="35"/>
      <c r="O5" s="35"/>
      <c r="P5" s="35"/>
      <c r="Q5" s="35"/>
      <c r="R5" s="5"/>
    </row>
    <row r="6" spans="1:18" ht="15" customHeight="1" x14ac:dyDescent="0.25">
      <c r="A6" s="55"/>
      <c r="B6" s="55"/>
      <c r="C6" s="171" t="s">
        <v>258</v>
      </c>
      <c r="D6" s="5"/>
      <c r="E6" s="5"/>
      <c r="F6" s="2"/>
      <c r="G6" s="2"/>
      <c r="H6" s="5"/>
      <c r="I6" s="5"/>
      <c r="J6" s="5"/>
      <c r="K6" s="5"/>
      <c r="L6" s="35"/>
      <c r="M6" s="35"/>
      <c r="N6" s="35"/>
      <c r="O6" s="35"/>
      <c r="P6" s="35"/>
      <c r="Q6" s="35"/>
      <c r="R6" s="5"/>
    </row>
    <row r="7" spans="1:18" ht="15" customHeight="1" x14ac:dyDescent="0.25">
      <c r="A7" s="55"/>
      <c r="B7" s="55"/>
      <c r="C7" s="171" t="s">
        <v>257</v>
      </c>
      <c r="D7" s="5"/>
      <c r="E7" s="5"/>
      <c r="F7" s="2"/>
      <c r="G7" s="2"/>
      <c r="H7" s="5"/>
      <c r="I7" s="5"/>
      <c r="J7" s="5"/>
      <c r="K7" s="5"/>
      <c r="L7" s="35"/>
      <c r="M7" s="35"/>
      <c r="N7" s="35"/>
      <c r="O7" s="35"/>
      <c r="P7" s="35"/>
      <c r="Q7" s="35"/>
      <c r="R7" s="5"/>
    </row>
    <row r="8" spans="1:18" ht="15" customHeight="1" x14ac:dyDescent="0.25">
      <c r="A8" s="55"/>
      <c r="B8" s="55"/>
      <c r="C8" s="171" t="s">
        <v>259</v>
      </c>
      <c r="D8" s="5"/>
      <c r="E8" s="5"/>
      <c r="F8" s="2"/>
      <c r="G8" s="2"/>
      <c r="H8" s="5"/>
      <c r="I8" s="5"/>
      <c r="J8" s="5"/>
      <c r="K8" s="5"/>
      <c r="L8" s="35"/>
      <c r="M8" s="35"/>
      <c r="N8" s="35"/>
      <c r="O8" s="35"/>
      <c r="P8" s="35"/>
      <c r="Q8" s="35"/>
      <c r="R8" s="5"/>
    </row>
    <row r="9" spans="1:18" ht="15" customHeight="1" x14ac:dyDescent="0.25">
      <c r="A9" s="55"/>
      <c r="B9" s="55"/>
      <c r="C9" s="171" t="s">
        <v>256</v>
      </c>
      <c r="D9" s="5"/>
      <c r="E9" s="5"/>
      <c r="F9" s="2"/>
      <c r="G9" s="2"/>
      <c r="H9" s="5"/>
      <c r="I9" s="5"/>
      <c r="J9" s="5"/>
      <c r="K9" s="5"/>
      <c r="L9" s="35"/>
      <c r="M9" s="35"/>
      <c r="N9" s="35"/>
      <c r="O9" s="35"/>
      <c r="P9" s="35"/>
      <c r="Q9" s="35"/>
      <c r="R9" s="5"/>
    </row>
    <row r="10" spans="1:18" ht="15" customHeight="1" x14ac:dyDescent="0.25">
      <c r="A10" s="55"/>
      <c r="B10" s="55"/>
      <c r="C10" s="171" t="s">
        <v>865</v>
      </c>
      <c r="D10" s="5"/>
      <c r="E10" s="5"/>
      <c r="F10" s="2"/>
      <c r="G10" s="2"/>
      <c r="H10" s="5"/>
      <c r="I10" s="5"/>
      <c r="J10" s="5"/>
      <c r="K10" s="5"/>
      <c r="L10" s="35"/>
      <c r="M10" s="35"/>
      <c r="N10" s="35"/>
      <c r="O10" s="35"/>
      <c r="P10" s="35"/>
      <c r="Q10" s="35"/>
      <c r="R10" s="5"/>
    </row>
    <row r="11" spans="1:18" ht="15" customHeight="1" x14ac:dyDescent="0.25">
      <c r="A11" s="55"/>
      <c r="B11" s="55"/>
      <c r="C11" s="171" t="s">
        <v>261</v>
      </c>
      <c r="D11" s="5"/>
      <c r="E11" s="5"/>
      <c r="F11" s="2"/>
      <c r="G11" s="2"/>
      <c r="H11" s="5"/>
      <c r="I11" s="5"/>
      <c r="J11" s="5"/>
      <c r="K11" s="5"/>
      <c r="L11" s="35"/>
      <c r="M11" s="35"/>
      <c r="N11" s="35"/>
      <c r="O11" s="35"/>
      <c r="P11" s="35"/>
      <c r="Q11" s="35"/>
      <c r="R11" s="5"/>
    </row>
    <row r="12" spans="1:18" ht="15" customHeight="1" x14ac:dyDescent="0.25">
      <c r="A12" s="55"/>
      <c r="B12" s="55"/>
      <c r="C12" s="171"/>
      <c r="D12" s="5"/>
      <c r="E12" s="5"/>
      <c r="F12" s="2"/>
      <c r="G12" s="2"/>
      <c r="H12" s="5"/>
      <c r="I12" s="5"/>
      <c r="J12" s="5"/>
      <c r="K12" s="5"/>
      <c r="L12" s="35"/>
      <c r="M12" s="35"/>
      <c r="N12" s="35"/>
      <c r="O12" s="35"/>
      <c r="P12" s="35"/>
      <c r="Q12" s="35"/>
      <c r="R12" s="5"/>
    </row>
    <row r="13" spans="1:18" ht="15" customHeight="1" x14ac:dyDescent="0.25">
      <c r="A13" s="55"/>
      <c r="B13" s="55"/>
      <c r="C13" s="171" t="s">
        <v>247</v>
      </c>
      <c r="D13" s="5"/>
      <c r="E13" s="5"/>
      <c r="F13" s="2"/>
      <c r="G13" s="2"/>
      <c r="H13" s="5"/>
      <c r="I13" s="5"/>
      <c r="J13" s="5"/>
      <c r="K13" s="5"/>
      <c r="L13" s="35"/>
      <c r="M13" s="35"/>
      <c r="N13" s="35"/>
      <c r="O13" s="35"/>
      <c r="P13" s="35"/>
      <c r="Q13" s="35"/>
      <c r="R13" s="5"/>
    </row>
    <row r="14" spans="1:18" ht="15" customHeight="1" x14ac:dyDescent="0.25">
      <c r="A14" s="55"/>
      <c r="B14" s="55"/>
      <c r="C14" s="171" t="s">
        <v>866</v>
      </c>
      <c r="D14" s="5"/>
      <c r="E14" s="5"/>
      <c r="F14" s="2"/>
      <c r="G14" s="2"/>
      <c r="H14" s="5"/>
      <c r="I14" s="5"/>
      <c r="J14" s="5"/>
      <c r="K14" s="5"/>
      <c r="L14" s="35"/>
      <c r="M14" s="35"/>
      <c r="N14" s="35"/>
      <c r="O14" s="35"/>
      <c r="P14" s="35"/>
      <c r="Q14" s="35"/>
      <c r="R14" s="5"/>
    </row>
    <row r="15" spans="1:18" ht="15" customHeight="1" x14ac:dyDescent="0.25">
      <c r="A15" s="55"/>
      <c r="B15" s="55"/>
      <c r="C15" s="171" t="s">
        <v>867</v>
      </c>
      <c r="D15" s="5"/>
      <c r="E15" s="5"/>
      <c r="F15" s="2"/>
      <c r="G15" s="2"/>
      <c r="H15" s="5"/>
      <c r="I15" s="5"/>
      <c r="J15" s="5"/>
      <c r="K15" s="5"/>
      <c r="L15" s="35"/>
      <c r="M15" s="35"/>
      <c r="N15" s="35"/>
      <c r="O15" s="35"/>
      <c r="P15" s="35"/>
      <c r="Q15" s="35"/>
      <c r="R15" s="5"/>
    </row>
    <row r="16" spans="1:18" ht="15" customHeight="1" x14ac:dyDescent="0.25">
      <c r="A16" s="55"/>
      <c r="B16" s="55"/>
      <c r="C16" s="171" t="s">
        <v>262</v>
      </c>
      <c r="D16" s="5"/>
      <c r="E16" s="5"/>
      <c r="F16" s="2"/>
      <c r="G16" s="2"/>
      <c r="H16" s="5"/>
      <c r="I16" s="5"/>
      <c r="J16" s="5"/>
      <c r="K16" s="5"/>
      <c r="L16" s="35"/>
      <c r="M16" s="35"/>
      <c r="N16" s="35"/>
      <c r="O16" s="35"/>
      <c r="P16" s="35"/>
      <c r="Q16" s="35"/>
      <c r="R16" s="5"/>
    </row>
    <row r="17" spans="1:18" ht="15" customHeight="1" x14ac:dyDescent="0.25">
      <c r="A17" s="55"/>
      <c r="B17" s="55"/>
      <c r="C17" s="171" t="s">
        <v>250</v>
      </c>
      <c r="D17" s="5"/>
      <c r="E17" s="5"/>
      <c r="F17" s="2"/>
      <c r="G17" s="2"/>
      <c r="H17" s="5"/>
      <c r="I17" s="5"/>
      <c r="J17" s="5"/>
      <c r="K17" s="5"/>
      <c r="L17" s="35"/>
      <c r="M17" s="35"/>
      <c r="N17" s="35"/>
      <c r="O17" s="35"/>
      <c r="P17" s="35"/>
      <c r="Q17" s="35"/>
      <c r="R17" s="5"/>
    </row>
    <row r="18" spans="1:18" ht="15" customHeight="1" x14ac:dyDescent="0.25">
      <c r="A18" s="55"/>
      <c r="B18" s="55"/>
      <c r="C18" s="171" t="s">
        <v>249</v>
      </c>
      <c r="D18" s="5"/>
      <c r="E18" s="5"/>
      <c r="F18" s="2"/>
      <c r="G18" s="2"/>
      <c r="H18" s="5"/>
      <c r="I18" s="5"/>
      <c r="J18" s="5"/>
      <c r="K18" s="5"/>
      <c r="L18" s="35"/>
      <c r="M18" s="35"/>
      <c r="N18" s="35"/>
      <c r="O18" s="35"/>
      <c r="P18" s="35"/>
      <c r="Q18" s="35"/>
      <c r="R18" s="5"/>
    </row>
    <row r="19" spans="1:18" ht="15" customHeight="1" x14ac:dyDescent="0.25">
      <c r="A19" s="55"/>
      <c r="B19" s="55"/>
      <c r="D19" s="5"/>
      <c r="E19" s="5"/>
      <c r="F19" s="2"/>
      <c r="G19" s="2"/>
      <c r="H19" s="5"/>
      <c r="I19" s="5"/>
      <c r="J19" s="5"/>
      <c r="K19" s="5"/>
      <c r="L19" s="35"/>
      <c r="M19" s="35"/>
      <c r="N19" s="35"/>
      <c r="O19" s="35"/>
      <c r="P19" s="35"/>
      <c r="Q19" s="35"/>
      <c r="R19" s="5"/>
    </row>
    <row r="20" spans="1:18" ht="15" customHeight="1" x14ac:dyDescent="0.25">
      <c r="A20" s="55"/>
      <c r="B20" s="55"/>
      <c r="C20" s="171" t="s">
        <v>254</v>
      </c>
      <c r="D20" s="5"/>
      <c r="E20" s="5"/>
      <c r="F20" s="2"/>
      <c r="G20" s="2"/>
      <c r="H20" s="5"/>
      <c r="I20" s="5"/>
      <c r="J20" s="5"/>
      <c r="K20" s="5"/>
      <c r="L20" s="35"/>
      <c r="M20" s="35"/>
      <c r="N20" s="35"/>
      <c r="O20" s="35"/>
      <c r="P20" s="35"/>
      <c r="Q20" s="35"/>
      <c r="R20" s="5"/>
    </row>
    <row r="21" spans="1:18" ht="15" customHeight="1" x14ac:dyDescent="0.25">
      <c r="A21" s="55"/>
      <c r="B21" s="55"/>
      <c r="C21" s="171" t="s">
        <v>251</v>
      </c>
      <c r="D21" s="5"/>
      <c r="E21" s="5"/>
      <c r="F21" s="2"/>
      <c r="G21" s="2"/>
      <c r="H21" s="5"/>
      <c r="I21" s="5"/>
      <c r="J21" s="5"/>
      <c r="K21" s="5"/>
      <c r="L21" s="35"/>
      <c r="M21" s="35"/>
      <c r="N21" s="35"/>
      <c r="O21" s="35"/>
      <c r="P21" s="35"/>
      <c r="Q21" s="35"/>
      <c r="R21" s="5"/>
    </row>
    <row r="22" spans="1:18" ht="15" customHeight="1" x14ac:dyDescent="0.25">
      <c r="A22" s="55"/>
      <c r="B22" s="55"/>
      <c r="C22" s="171" t="s">
        <v>252</v>
      </c>
      <c r="D22" s="5"/>
      <c r="E22" s="5"/>
      <c r="F22" s="2"/>
      <c r="G22" s="2"/>
      <c r="H22" s="5"/>
      <c r="I22" s="5"/>
      <c r="J22" s="5"/>
      <c r="K22" s="5"/>
      <c r="L22" s="35"/>
      <c r="M22" s="35"/>
      <c r="N22" s="35"/>
      <c r="O22" s="35"/>
      <c r="P22" s="35"/>
      <c r="Q22" s="35"/>
      <c r="R22" s="5"/>
    </row>
    <row r="23" spans="1:18" ht="15" customHeight="1" x14ac:dyDescent="0.25">
      <c r="A23" s="55"/>
      <c r="B23" s="55"/>
      <c r="C23" s="171" t="s">
        <v>255</v>
      </c>
      <c r="D23" s="5"/>
      <c r="E23" s="5"/>
      <c r="F23" s="2"/>
      <c r="G23" s="2"/>
      <c r="H23" s="5"/>
      <c r="I23" s="5"/>
      <c r="J23" s="5"/>
      <c r="K23" s="5"/>
      <c r="L23" s="35"/>
      <c r="M23" s="35"/>
      <c r="N23" s="35"/>
      <c r="O23" s="35"/>
      <c r="P23" s="35"/>
      <c r="Q23" s="35"/>
      <c r="R23" s="5"/>
    </row>
    <row r="24" spans="1:18" ht="15" customHeight="1" x14ac:dyDescent="0.25">
      <c r="A24" s="55"/>
      <c r="B24" s="55"/>
      <c r="C24" s="171"/>
      <c r="D24" s="5"/>
      <c r="E24" s="5"/>
      <c r="F24" s="2"/>
      <c r="G24" s="2"/>
      <c r="H24" s="5"/>
      <c r="I24" s="5"/>
      <c r="J24" s="5"/>
      <c r="K24" s="5"/>
      <c r="L24" s="35"/>
      <c r="M24" s="35"/>
      <c r="N24" s="35"/>
      <c r="O24" s="35"/>
      <c r="P24" s="35"/>
      <c r="Q24" s="35"/>
      <c r="R24" s="5"/>
    </row>
    <row r="25" spans="1:18" s="256" customFormat="1" ht="15" customHeight="1" x14ac:dyDescent="0.25">
      <c r="A25" s="254"/>
      <c r="B25" s="254"/>
      <c r="C25" s="255" t="s">
        <v>868</v>
      </c>
      <c r="F25" s="257"/>
      <c r="G25" s="257"/>
      <c r="L25" s="258"/>
      <c r="M25" s="258"/>
      <c r="N25" s="258"/>
      <c r="O25" s="258"/>
      <c r="P25" s="258"/>
      <c r="Q25" s="258"/>
    </row>
    <row r="26" spans="1:18" s="256" customFormat="1" ht="15" hidden="1" customHeight="1" x14ac:dyDescent="0.25">
      <c r="A26" s="254"/>
      <c r="B26" s="254"/>
      <c r="C26" s="255" t="s">
        <v>869</v>
      </c>
      <c r="F26" s="257"/>
      <c r="G26" s="257"/>
      <c r="L26" s="258"/>
      <c r="M26" s="258"/>
      <c r="N26" s="258"/>
      <c r="O26" s="258"/>
      <c r="P26" s="258"/>
      <c r="Q26" s="258"/>
    </row>
    <row r="27" spans="1:18" s="256" customFormat="1" ht="15" hidden="1" customHeight="1" x14ac:dyDescent="0.25">
      <c r="A27" s="254"/>
      <c r="B27" s="254"/>
      <c r="C27" s="255" t="s">
        <v>264</v>
      </c>
      <c r="F27" s="257"/>
      <c r="G27" s="257"/>
      <c r="L27" s="258"/>
      <c r="M27" s="258"/>
      <c r="N27" s="258"/>
      <c r="O27" s="258"/>
      <c r="P27" s="258"/>
      <c r="Q27" s="258"/>
    </row>
    <row r="28" spans="1:18" s="256" customFormat="1" ht="15" hidden="1" customHeight="1" x14ac:dyDescent="0.25">
      <c r="A28" s="254"/>
      <c r="B28" s="254"/>
      <c r="C28" s="255" t="s">
        <v>265</v>
      </c>
      <c r="F28" s="257"/>
      <c r="G28" s="257"/>
      <c r="L28" s="258"/>
      <c r="M28" s="258"/>
      <c r="N28" s="258"/>
      <c r="O28" s="258"/>
      <c r="P28" s="258"/>
      <c r="Q28" s="258"/>
    </row>
    <row r="29" spans="1:18" s="256" customFormat="1" ht="15" hidden="1" customHeight="1" x14ac:dyDescent="0.25">
      <c r="A29" s="254"/>
      <c r="B29" s="254"/>
      <c r="C29" s="255" t="s">
        <v>248</v>
      </c>
      <c r="F29" s="257"/>
      <c r="G29" s="257"/>
      <c r="L29" s="258"/>
      <c r="M29" s="258"/>
      <c r="N29" s="258"/>
      <c r="O29" s="258"/>
      <c r="P29" s="258"/>
      <c r="Q29" s="258"/>
    </row>
    <row r="30" spans="1:18" s="256" customFormat="1" ht="15" hidden="1" customHeight="1" x14ac:dyDescent="0.25">
      <c r="A30" s="254"/>
      <c r="C30" s="255" t="s">
        <v>266</v>
      </c>
      <c r="F30" s="257"/>
      <c r="G30" s="257"/>
      <c r="L30" s="258"/>
      <c r="M30" s="258"/>
      <c r="N30" s="258"/>
      <c r="O30" s="258"/>
      <c r="P30" s="258"/>
      <c r="Q30" s="258"/>
    </row>
    <row r="31" spans="1:18" s="256" customFormat="1" ht="15" hidden="1" customHeight="1" x14ac:dyDescent="0.25">
      <c r="A31" s="254"/>
      <c r="C31" s="255" t="s">
        <v>263</v>
      </c>
      <c r="F31" s="257"/>
      <c r="G31" s="257"/>
      <c r="L31" s="258"/>
      <c r="M31" s="258"/>
      <c r="N31" s="258"/>
      <c r="O31" s="258"/>
      <c r="P31" s="258"/>
      <c r="Q31" s="258"/>
    </row>
    <row r="32" spans="1:18" s="256" customFormat="1" ht="15" hidden="1" customHeight="1" x14ac:dyDescent="0.25">
      <c r="A32" s="254"/>
      <c r="C32" s="255" t="s">
        <v>267</v>
      </c>
      <c r="F32" s="257"/>
      <c r="G32" s="257"/>
      <c r="L32" s="258"/>
      <c r="M32" s="258"/>
      <c r="N32" s="258"/>
      <c r="O32" s="258"/>
      <c r="P32" s="258"/>
      <c r="Q32" s="258"/>
    </row>
    <row r="33" spans="1:18" s="256" customFormat="1" ht="15" hidden="1" customHeight="1" x14ac:dyDescent="0.25">
      <c r="A33" s="254"/>
      <c r="C33" s="255"/>
      <c r="F33" s="257"/>
      <c r="G33" s="257"/>
      <c r="L33" s="258"/>
      <c r="M33" s="258"/>
      <c r="N33" s="258"/>
      <c r="O33" s="258"/>
      <c r="P33" s="258"/>
      <c r="Q33" s="258"/>
    </row>
    <row r="34" spans="1:18" s="256" customFormat="1" ht="15" hidden="1" customHeight="1" x14ac:dyDescent="0.25">
      <c r="A34" s="254"/>
      <c r="C34" s="255" t="s">
        <v>269</v>
      </c>
      <c r="F34" s="257"/>
      <c r="G34" s="257"/>
      <c r="L34" s="258"/>
      <c r="M34" s="258"/>
      <c r="N34" s="258"/>
      <c r="O34" s="258"/>
      <c r="P34" s="258"/>
      <c r="Q34" s="258"/>
    </row>
    <row r="35" spans="1:18" s="256" customFormat="1" ht="15" hidden="1" customHeight="1" x14ac:dyDescent="0.25">
      <c r="A35" s="254"/>
      <c r="C35" s="255" t="s">
        <v>268</v>
      </c>
      <c r="F35" s="257"/>
      <c r="G35" s="257"/>
      <c r="L35" s="258"/>
      <c r="M35" s="258"/>
      <c r="N35" s="258"/>
      <c r="O35" s="258"/>
      <c r="P35" s="258"/>
      <c r="Q35" s="258"/>
    </row>
    <row r="36" spans="1:18" s="256" customFormat="1" ht="15" customHeight="1" x14ac:dyDescent="0.25">
      <c r="A36" s="254"/>
      <c r="C36" s="255"/>
      <c r="F36" s="257"/>
      <c r="G36" s="257"/>
      <c r="L36" s="258"/>
      <c r="M36" s="258"/>
      <c r="N36" s="258"/>
      <c r="O36" s="258"/>
      <c r="P36" s="258"/>
      <c r="Q36" s="258"/>
    </row>
    <row r="37" spans="1:18" ht="15" customHeight="1" x14ac:dyDescent="0.25">
      <c r="A37" s="55"/>
      <c r="C37" s="171"/>
      <c r="D37" s="5"/>
      <c r="E37" s="5"/>
      <c r="F37" s="2"/>
      <c r="G37" s="2"/>
      <c r="H37" s="5"/>
      <c r="I37" s="5"/>
      <c r="J37" s="5"/>
      <c r="K37" s="5"/>
      <c r="L37" s="35"/>
      <c r="M37" s="35"/>
      <c r="N37" s="35"/>
      <c r="O37" s="35"/>
      <c r="P37" s="35"/>
      <c r="Q37" s="35"/>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Log'!$B$3," – © 2015-",YEAR('Change Log'!$A$3),", William W. Davis, MSPM, PMP")</f>
        <v>Version 4k – © 2015-2019, William W. Davis, MSPM, PMP</v>
      </c>
      <c r="C39" s="190"/>
      <c r="D39" s="5"/>
      <c r="E39" s="2"/>
      <c r="F39" s="5"/>
      <c r="G39" s="5"/>
      <c r="H39" s="2"/>
      <c r="I39" s="5"/>
      <c r="J39" s="5"/>
      <c r="K39" s="5"/>
      <c r="L39" s="5"/>
      <c r="M39" s="5"/>
      <c r="N39" s="5"/>
      <c r="O39" s="5"/>
      <c r="P39" s="5"/>
      <c r="Q39" s="5"/>
      <c r="R39" s="5"/>
    </row>
    <row r="40" spans="1:18" x14ac:dyDescent="0.25">
      <c r="A40" s="2"/>
      <c r="B40" s="344" t="s">
        <v>142</v>
      </c>
      <c r="C40" s="344"/>
      <c r="D40" s="344"/>
      <c r="E40" s="344"/>
      <c r="F40" s="344"/>
      <c r="G40" s="104"/>
      <c r="H40" s="2"/>
      <c r="I40" s="5"/>
      <c r="J40" s="5"/>
      <c r="K40" s="5"/>
      <c r="L40" s="5"/>
      <c r="M40" s="5"/>
      <c r="N40" s="5"/>
      <c r="O40" s="5"/>
      <c r="P40" s="5"/>
      <c r="Q40" s="5"/>
      <c r="R40" s="5"/>
    </row>
    <row r="41" spans="1:18" x14ac:dyDescent="0.25">
      <c r="A41" s="2"/>
      <c r="B41" s="344" t="s">
        <v>143</v>
      </c>
      <c r="C41" s="344"/>
      <c r="D41" s="344"/>
      <c r="E41" s="344"/>
      <c r="F41" s="344"/>
      <c r="G41" s="104"/>
      <c r="H41" s="2"/>
      <c r="I41" s="5"/>
      <c r="J41" s="5"/>
      <c r="K41" s="5"/>
      <c r="L41" s="5"/>
      <c r="M41" s="5"/>
      <c r="N41" s="5"/>
      <c r="O41" s="5"/>
      <c r="P41" s="5"/>
      <c r="Q41" s="5"/>
      <c r="R41" s="5"/>
    </row>
    <row r="42" spans="1:18" x14ac:dyDescent="0.25">
      <c r="A42" s="2"/>
      <c r="B42" s="344" t="s">
        <v>94</v>
      </c>
      <c r="C42" s="344"/>
      <c r="D42" s="344"/>
      <c r="E42" s="344"/>
      <c r="F42" s="344"/>
      <c r="G42" s="104"/>
      <c r="H42" s="2"/>
      <c r="I42" s="5"/>
      <c r="J42" s="5"/>
      <c r="K42" s="5"/>
      <c r="L42" s="5"/>
      <c r="M42" s="5"/>
      <c r="N42" s="5"/>
      <c r="O42" s="5"/>
      <c r="P42" s="5"/>
      <c r="Q42" s="5"/>
      <c r="R42" s="5"/>
    </row>
    <row r="43" spans="1:18" x14ac:dyDescent="0.25">
      <c r="A43" s="2"/>
      <c r="B43" s="344" t="s">
        <v>225</v>
      </c>
      <c r="C43" s="344"/>
      <c r="D43" s="344"/>
      <c r="E43" s="344"/>
      <c r="F43" s="344"/>
      <c r="G43" s="104"/>
      <c r="H43" s="2"/>
      <c r="I43" s="5"/>
      <c r="J43" s="5"/>
      <c r="K43" s="5"/>
      <c r="L43" s="5"/>
      <c r="M43" s="5"/>
      <c r="N43" s="5"/>
      <c r="O43" s="5"/>
      <c r="P43" s="5"/>
      <c r="Q43" s="5"/>
      <c r="R43" s="5"/>
    </row>
    <row r="44" spans="1:18" x14ac:dyDescent="0.25">
      <c r="A44" s="2"/>
      <c r="B44" s="344" t="s">
        <v>95</v>
      </c>
      <c r="C44" s="344"/>
      <c r="D44" s="344"/>
      <c r="E44" s="344"/>
      <c r="F44" s="344"/>
      <c r="G44" s="104"/>
      <c r="H44" s="2"/>
      <c r="I44" s="5"/>
      <c r="J44" s="5"/>
      <c r="K44" s="5"/>
      <c r="L44" s="5"/>
      <c r="M44" s="5"/>
      <c r="N44" s="5"/>
      <c r="O44" s="5"/>
      <c r="P44" s="5"/>
      <c r="Q44" s="5"/>
      <c r="R44" s="5"/>
    </row>
    <row r="45" spans="1:18" x14ac:dyDescent="0.25">
      <c r="A45" s="2"/>
      <c r="B45" s="155" t="s">
        <v>220</v>
      </c>
      <c r="C45" s="5"/>
      <c r="D45" s="5"/>
      <c r="E45" s="2"/>
      <c r="F45" s="5"/>
      <c r="G45" s="5"/>
      <c r="H45" s="2"/>
      <c r="I45" s="5"/>
      <c r="J45" s="5"/>
      <c r="K45" s="5"/>
      <c r="L45" s="5"/>
      <c r="M45" s="5"/>
      <c r="N45" s="5"/>
      <c r="O45" s="5"/>
      <c r="P45" s="5"/>
      <c r="Q45" s="5"/>
      <c r="R45" s="5"/>
    </row>
    <row r="46" spans="1:18" x14ac:dyDescent="0.25">
      <c r="A46" s="2"/>
      <c r="B46" s="155" t="s">
        <v>92</v>
      </c>
      <c r="C46" s="5"/>
      <c r="D46" s="5"/>
      <c r="E46" s="2"/>
      <c r="F46" s="5"/>
      <c r="G46" s="5"/>
      <c r="H46" s="2"/>
      <c r="I46" s="5"/>
      <c r="J46" s="5"/>
      <c r="K46" s="5"/>
      <c r="L46" s="5"/>
      <c r="M46" s="5"/>
      <c r="N46" s="5"/>
      <c r="O46" s="5"/>
      <c r="P46" s="5"/>
      <c r="Q46" s="5"/>
      <c r="R46" s="5"/>
    </row>
    <row r="47" spans="1:18" x14ac:dyDescent="0.25">
      <c r="A47" s="19"/>
      <c r="B47" s="155" t="s">
        <v>219</v>
      </c>
      <c r="C47" s="5"/>
      <c r="D47" s="5"/>
      <c r="E47" s="5"/>
      <c r="F47" s="2"/>
      <c r="G47" s="2"/>
      <c r="H47" s="5"/>
      <c r="I47" s="5"/>
      <c r="J47" s="5"/>
      <c r="K47" s="5"/>
      <c r="L47" s="5"/>
      <c r="M47" s="5"/>
      <c r="N47" s="5"/>
      <c r="O47" s="5"/>
      <c r="P47" s="5"/>
      <c r="Q47" s="5"/>
      <c r="R47" s="5"/>
    </row>
    <row r="48" spans="1:18" x14ac:dyDescent="0.25">
      <c r="A48" s="19"/>
      <c r="B48" s="155" t="s">
        <v>221</v>
      </c>
      <c r="C48" s="5"/>
      <c r="D48" s="5"/>
      <c r="E48" s="5"/>
      <c r="F48" s="2"/>
      <c r="G48" s="2"/>
      <c r="H48" s="5"/>
      <c r="I48" s="5"/>
      <c r="J48" s="5"/>
      <c r="K48" s="5"/>
      <c r="L48" s="5"/>
      <c r="M48" s="5"/>
      <c r="N48" s="5"/>
      <c r="O48" s="5"/>
      <c r="P48" s="5"/>
      <c r="Q48" s="5"/>
      <c r="R48" s="5"/>
    </row>
    <row r="49" spans="1:18" x14ac:dyDescent="0.25">
      <c r="A49" s="19"/>
      <c r="B49" s="155" t="s">
        <v>799</v>
      </c>
      <c r="C49" s="5"/>
      <c r="D49" s="5"/>
      <c r="E49" s="5"/>
      <c r="F49" s="2"/>
      <c r="G49" s="2"/>
      <c r="H49" s="5"/>
      <c r="I49" s="5"/>
      <c r="J49" s="5"/>
      <c r="K49" s="5"/>
      <c r="L49" s="5"/>
      <c r="M49" s="5"/>
      <c r="N49" s="5"/>
      <c r="O49" s="5"/>
      <c r="P49" s="5"/>
      <c r="Q49" s="5"/>
      <c r="R49" s="5"/>
    </row>
    <row r="50" spans="1:18" x14ac:dyDescent="0.25">
      <c r="A50" s="19"/>
      <c r="B50" s="155" t="s">
        <v>800</v>
      </c>
      <c r="C50" s="5"/>
      <c r="D50" s="5"/>
      <c r="E50" s="5"/>
      <c r="F50" s="2"/>
      <c r="G50" s="2"/>
      <c r="H50" s="5"/>
      <c r="I50" s="5"/>
      <c r="J50" s="5"/>
      <c r="K50" s="5"/>
      <c r="L50" s="5"/>
      <c r="M50" s="5"/>
      <c r="N50" s="5"/>
      <c r="O50" s="5"/>
      <c r="P50" s="5"/>
      <c r="Q50" s="5"/>
      <c r="R50" s="5"/>
    </row>
    <row r="51" spans="1:18" x14ac:dyDescent="0.25">
      <c r="A51" s="19"/>
      <c r="B51" s="155"/>
      <c r="C51" s="5"/>
      <c r="D51" s="5"/>
      <c r="E51" s="5"/>
      <c r="F51" s="2"/>
      <c r="G51" s="2"/>
      <c r="H51" s="5"/>
      <c r="I51" s="5"/>
      <c r="J51" s="5"/>
      <c r="K51" s="5"/>
      <c r="L51" s="5"/>
      <c r="M51" s="5"/>
      <c r="N51" s="5"/>
      <c r="O51" s="5"/>
      <c r="P51" s="5"/>
      <c r="Q51" s="5"/>
      <c r="R51" s="5"/>
    </row>
    <row r="52" spans="1:18" x14ac:dyDescent="0.25">
      <c r="A52" s="2"/>
      <c r="B52" s="155" t="s">
        <v>801</v>
      </c>
      <c r="C52" s="5"/>
      <c r="D52" s="5"/>
      <c r="E52" s="5"/>
      <c r="F52" s="2"/>
      <c r="G52" s="2"/>
      <c r="H52" s="5"/>
      <c r="I52" s="5"/>
      <c r="J52" s="5"/>
      <c r="K52" s="5"/>
      <c r="L52" s="5"/>
      <c r="M52" s="5"/>
      <c r="N52" s="5"/>
      <c r="O52" s="5"/>
      <c r="P52" s="5"/>
      <c r="Q52" s="5"/>
      <c r="R52" s="5"/>
    </row>
    <row r="53" spans="1:18" x14ac:dyDescent="0.25">
      <c r="A53"/>
      <c r="B53" s="155" t="s">
        <v>91</v>
      </c>
      <c r="F53"/>
      <c r="G53"/>
    </row>
    <row r="54" spans="1:18" x14ac:dyDescent="0.25">
      <c r="A54"/>
      <c r="B54" s="276" t="s">
        <v>806</v>
      </c>
      <c r="F54"/>
      <c r="G54"/>
    </row>
    <row r="55" spans="1:18" x14ac:dyDescent="0.25">
      <c r="A55"/>
      <c r="C55" s="171"/>
      <c r="F55"/>
      <c r="G55"/>
    </row>
    <row r="56" spans="1:18" x14ac:dyDescent="0.25">
      <c r="A56"/>
      <c r="C56" s="171"/>
      <c r="F56"/>
      <c r="G56"/>
    </row>
    <row r="57" spans="1:18" x14ac:dyDescent="0.25">
      <c r="A57"/>
      <c r="C57" s="171"/>
      <c r="F57"/>
      <c r="G57"/>
    </row>
    <row r="58" spans="1:18" x14ac:dyDescent="0.25">
      <c r="A58"/>
      <c r="C58" s="171"/>
      <c r="F58"/>
      <c r="G58"/>
    </row>
    <row r="59" spans="1:18" x14ac:dyDescent="0.25">
      <c r="A59"/>
      <c r="C59" s="171"/>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189</v>
      </c>
      <c r="C1" s="5"/>
      <c r="D1" s="5"/>
      <c r="E1" s="5"/>
      <c r="F1" s="2"/>
      <c r="G1" s="2"/>
      <c r="H1" s="5"/>
      <c r="I1" s="5"/>
      <c r="J1" s="5"/>
      <c r="K1" s="5"/>
      <c r="L1" s="35"/>
      <c r="M1" s="35"/>
      <c r="N1" s="35"/>
      <c r="O1" s="35"/>
      <c r="P1" s="35"/>
      <c r="Q1" s="35"/>
      <c r="R1" s="5"/>
    </row>
    <row r="2" spans="1:18" ht="30" customHeight="1" x14ac:dyDescent="0.25">
      <c r="A2" s="260"/>
      <c r="B2" s="261"/>
      <c r="C2" s="262" t="s">
        <v>218</v>
      </c>
      <c r="D2" s="263"/>
      <c r="E2" s="263"/>
      <c r="F2" s="264"/>
      <c r="G2" s="264"/>
      <c r="H2" s="263"/>
      <c r="I2" s="263"/>
      <c r="J2" s="263"/>
      <c r="K2" s="265"/>
      <c r="L2" s="35"/>
      <c r="M2" s="35"/>
      <c r="N2" s="35"/>
      <c r="O2" s="35"/>
      <c r="P2" s="35"/>
      <c r="Q2" s="35"/>
      <c r="R2" s="5"/>
    </row>
    <row r="3" spans="1:18" ht="20.100000000000001" customHeight="1" x14ac:dyDescent="0.25">
      <c r="A3" s="191"/>
      <c r="B3" s="192" t="s">
        <v>204</v>
      </c>
      <c r="C3" s="200">
        <v>50</v>
      </c>
      <c r="D3" s="208" t="s">
        <v>202</v>
      </c>
      <c r="E3" s="209"/>
      <c r="F3" s="210"/>
      <c r="G3" s="210"/>
      <c r="H3" s="209"/>
      <c r="I3" s="209"/>
      <c r="J3" s="209"/>
      <c r="K3" s="211"/>
      <c r="L3" s="35"/>
      <c r="M3" s="35"/>
      <c r="N3" s="35"/>
      <c r="O3" s="35"/>
      <c r="P3" s="35"/>
      <c r="Q3" s="35"/>
      <c r="R3" s="5"/>
    </row>
    <row r="4" spans="1:18" ht="20.100000000000001" customHeight="1" x14ac:dyDescent="0.25">
      <c r="A4" s="266"/>
      <c r="B4" s="267" t="s">
        <v>271</v>
      </c>
      <c r="C4" s="187">
        <v>100</v>
      </c>
      <c r="D4" s="208" t="s">
        <v>272</v>
      </c>
      <c r="E4" s="209"/>
      <c r="F4" s="210"/>
      <c r="G4" s="210"/>
      <c r="H4" s="209"/>
      <c r="I4" s="209"/>
      <c r="J4" s="209"/>
      <c r="K4" s="211"/>
      <c r="L4" s="35"/>
      <c r="M4" s="35"/>
      <c r="N4" s="35"/>
      <c r="O4" s="35"/>
      <c r="P4" s="35"/>
      <c r="Q4" s="35"/>
      <c r="R4" s="5"/>
    </row>
    <row r="5" spans="1:18" ht="20.100000000000001" customHeight="1" x14ac:dyDescent="0.25">
      <c r="A5" s="191"/>
      <c r="B5" s="192" t="s">
        <v>205</v>
      </c>
      <c r="C5" s="187">
        <v>150</v>
      </c>
      <c r="D5" s="208" t="s">
        <v>203</v>
      </c>
      <c r="E5" s="209"/>
      <c r="F5" s="210"/>
      <c r="G5" s="210"/>
      <c r="H5" s="209"/>
      <c r="I5" s="209"/>
      <c r="J5" s="209"/>
      <c r="K5" s="211"/>
      <c r="L5" s="35"/>
      <c r="M5" s="35"/>
      <c r="N5" s="35"/>
      <c r="O5" s="35"/>
      <c r="P5" s="35"/>
      <c r="Q5" s="35"/>
      <c r="R5" s="5"/>
    </row>
    <row r="6" spans="1:18" ht="20.100000000000001" customHeight="1" x14ac:dyDescent="0.25">
      <c r="A6" s="206"/>
      <c r="B6" s="207" t="s">
        <v>193</v>
      </c>
      <c r="C6" s="125">
        <f>IF(OR(ISBLANK(C4),ISBLANK(C5),ISBLANK(C3)),"",IF(AND(C3&gt;0,C4&gt;0,C5&gt;0),IF(C4&gt;C3,IF(C5&gt;C4,1,-1),-1)))</f>
        <v>1</v>
      </c>
      <c r="D6" s="208" t="s">
        <v>188</v>
      </c>
      <c r="E6" s="209"/>
      <c r="F6" s="210"/>
      <c r="G6" s="210"/>
      <c r="H6" s="209"/>
      <c r="I6" s="209"/>
      <c r="J6" s="209"/>
      <c r="K6" s="211"/>
      <c r="L6" s="35"/>
      <c r="M6" s="35"/>
      <c r="N6" s="35"/>
      <c r="O6" s="35"/>
      <c r="P6" s="35"/>
      <c r="Q6" s="35"/>
      <c r="R6" s="5"/>
    </row>
    <row r="7" spans="1:18" ht="20.100000000000001" customHeight="1" x14ac:dyDescent="0.25">
      <c r="A7" s="206"/>
      <c r="B7" s="207" t="s">
        <v>194</v>
      </c>
      <c r="C7" s="125">
        <f>IF(OR(ISBLANK(C3),ISBLANK(C4),ISBLANK(C5)),"",IFERROR(MIN(C4-C3,C5-C4)/MAX(C4-C3,C5-C4),""))</f>
        <v>1</v>
      </c>
      <c r="D7" s="208" t="s">
        <v>190</v>
      </c>
      <c r="E7" s="209"/>
      <c r="F7" s="210"/>
      <c r="G7" s="210"/>
      <c r="H7" s="209"/>
      <c r="I7" s="209"/>
      <c r="J7" s="209"/>
      <c r="K7" s="211"/>
      <c r="L7" s="35"/>
      <c r="M7" s="35"/>
      <c r="N7" s="35"/>
      <c r="O7" s="35"/>
      <c r="P7" s="35"/>
      <c r="Q7" s="35"/>
      <c r="R7" s="5"/>
    </row>
    <row r="8" spans="1:18" ht="20.100000000000001" hidden="1" customHeight="1" x14ac:dyDescent="0.25">
      <c r="A8" s="191"/>
      <c r="B8" s="193"/>
      <c r="C8" s="188">
        <f>IF(AND(C3&gt;0,C4&gt;0,C5&gt;0),(C3+(4*C4)+C5)/6,"")</f>
        <v>100</v>
      </c>
      <c r="D8" s="208"/>
      <c r="E8" s="209"/>
      <c r="F8" s="210"/>
      <c r="G8" s="210"/>
      <c r="H8" s="209"/>
      <c r="I8" s="209"/>
      <c r="J8" s="209"/>
      <c r="K8" s="211"/>
      <c r="L8" s="35"/>
      <c r="M8" s="35"/>
      <c r="N8" s="35"/>
      <c r="O8" s="35"/>
      <c r="P8" s="35"/>
      <c r="Q8" s="35"/>
      <c r="R8" s="5"/>
    </row>
    <row r="9" spans="1:18" ht="20.100000000000001" customHeight="1" x14ac:dyDescent="0.25">
      <c r="A9" s="191"/>
      <c r="B9" s="192" t="s">
        <v>199</v>
      </c>
      <c r="C9" s="127" t="s">
        <v>1</v>
      </c>
      <c r="D9" s="208" t="s">
        <v>191</v>
      </c>
      <c r="E9" s="209"/>
      <c r="F9" s="210"/>
      <c r="G9" s="210"/>
      <c r="H9" s="209"/>
      <c r="I9" s="209"/>
      <c r="J9" s="209"/>
      <c r="K9" s="211"/>
      <c r="L9" s="35"/>
      <c r="M9" s="35"/>
      <c r="N9" s="35"/>
      <c r="O9" s="35"/>
      <c r="P9" s="35"/>
      <c r="Q9" s="35"/>
      <c r="R9" s="5"/>
    </row>
    <row r="10" spans="1:18" ht="20.100000000000001" customHeight="1" x14ac:dyDescent="0.25">
      <c r="A10" s="206"/>
      <c r="B10" s="207" t="s">
        <v>200</v>
      </c>
      <c r="C10" s="58"/>
      <c r="D10" s="208" t="s">
        <v>192</v>
      </c>
      <c r="E10" s="209"/>
      <c r="F10" s="210"/>
      <c r="G10" s="210"/>
      <c r="H10" s="209"/>
      <c r="I10" s="209"/>
      <c r="J10" s="209"/>
      <c r="K10" s="211"/>
      <c r="L10" s="35"/>
      <c r="M10" s="35"/>
      <c r="N10" s="35"/>
      <c r="O10" s="35"/>
      <c r="P10" s="35"/>
      <c r="Q10" s="35"/>
      <c r="R10" s="5"/>
    </row>
    <row r="11" spans="1:18" ht="20.100000000000001" hidden="1" customHeight="1" x14ac:dyDescent="0.25">
      <c r="A11" s="191"/>
      <c r="B11" s="193"/>
      <c r="C11" s="189">
        <f>IF(AND(C3&gt;0,C4&gt;0,C5&gt;0,NOT(ISBLANK(C9))),(C5-C3)*VLOOKUP(C9,VLookups!$A$4:$B$13,2,FALSE),"")</f>
        <v>20</v>
      </c>
      <c r="D11" s="209"/>
      <c r="E11" s="209"/>
      <c r="F11" s="210"/>
      <c r="G11" s="210"/>
      <c r="H11" s="209"/>
      <c r="I11" s="209"/>
      <c r="J11" s="209"/>
      <c r="K11" s="211"/>
      <c r="L11" s="35"/>
      <c r="M11" s="35"/>
      <c r="N11" s="35"/>
      <c r="O11" s="35"/>
      <c r="P11" s="35"/>
      <c r="Q11" s="35"/>
      <c r="R11" s="5"/>
    </row>
    <row r="12" spans="1:18" ht="20.100000000000001" customHeight="1" x14ac:dyDescent="0.25">
      <c r="A12" s="191"/>
      <c r="B12" s="192" t="s">
        <v>195</v>
      </c>
      <c r="C12" s="187">
        <v>75</v>
      </c>
      <c r="D12" s="208" t="s">
        <v>273</v>
      </c>
      <c r="E12" s="209"/>
      <c r="F12" s="210"/>
      <c r="G12" s="210"/>
      <c r="H12" s="209"/>
      <c r="I12" s="209"/>
      <c r="J12" s="209"/>
      <c r="K12" s="211"/>
      <c r="L12" s="35"/>
      <c r="M12" s="35"/>
      <c r="N12" s="35"/>
      <c r="O12" s="35"/>
      <c r="P12" s="35"/>
      <c r="Q12" s="35"/>
      <c r="R12" s="5"/>
    </row>
    <row r="13" spans="1:18" ht="20.100000000000001" customHeight="1" x14ac:dyDescent="0.25">
      <c r="A13" s="191"/>
      <c r="B13" s="192" t="s">
        <v>196</v>
      </c>
      <c r="C13" s="186" t="s">
        <v>76</v>
      </c>
      <c r="D13" s="208" t="s">
        <v>201</v>
      </c>
      <c r="E13" s="209"/>
      <c r="F13" s="210"/>
      <c r="G13" s="210"/>
      <c r="H13" s="209"/>
      <c r="I13" s="209"/>
      <c r="J13" s="209"/>
      <c r="K13" s="211"/>
      <c r="L13" s="35"/>
      <c r="M13" s="35"/>
      <c r="N13" s="35"/>
      <c r="O13" s="35"/>
      <c r="P13" s="35"/>
      <c r="Q13" s="35"/>
      <c r="R13" s="5"/>
    </row>
    <row r="14" spans="1:18" ht="20.100000000000001" customHeight="1" x14ac:dyDescent="0.25">
      <c r="A14" s="194"/>
      <c r="B14" s="195"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203">
        <f>IF(AND($C$3&gt;0,$C$4&gt;0,$C$5&gt;0,$C$11&gt;0,$C$12&gt;0,NOT(ISBLANK($C$9))),ABS(VLOOKUP($C$13,VLookups!$A$43:$B$44,2,FALSE)-_xlfn.NORM.DIST($C$12,$C$8,$C$11,TRUE)),"")</f>
        <v>0.10564977366685525</v>
      </c>
      <c r="D14" s="204"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6"/>
      <c r="L14" s="35"/>
      <c r="M14" s="35"/>
      <c r="N14" s="35"/>
      <c r="O14" s="35"/>
      <c r="P14" s="35"/>
      <c r="Q14" s="35"/>
      <c r="R14" s="5"/>
    </row>
    <row r="15" spans="1:18" ht="20.100000000000001" customHeight="1" x14ac:dyDescent="0.25">
      <c r="A15" s="191"/>
      <c r="B15" s="192" t="s">
        <v>197</v>
      </c>
      <c r="C15" s="231">
        <v>0.5</v>
      </c>
      <c r="D15" s="208" t="s">
        <v>198</v>
      </c>
      <c r="E15" s="209"/>
      <c r="F15" s="210"/>
      <c r="G15" s="210"/>
      <c r="H15" s="209"/>
      <c r="I15" s="209"/>
      <c r="J15" s="209"/>
      <c r="K15" s="211"/>
      <c r="L15" s="35"/>
      <c r="M15" s="35"/>
      <c r="N15" s="35"/>
      <c r="O15" s="35"/>
      <c r="P15" s="35"/>
      <c r="Q15" s="35"/>
      <c r="R15" s="5"/>
    </row>
    <row r="16" spans="1:18" ht="20.100000000000001" customHeight="1" thickBot="1" x14ac:dyDescent="0.3">
      <c r="A16" s="201"/>
      <c r="B16" s="202"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232">
        <f>IF(AND($C3&gt;0,$C4&gt;0,$C5&gt;0,$C15&gt;0,NOT(ISBLANK($C9))),_xlfn.NORM.INV(ABS(VLOOKUP($C$13,VLookups!$A$43:$B$44,2,FALSE)-C$15),$C8,$C11),"")</f>
        <v>100</v>
      </c>
      <c r="D16" s="205"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7"/>
      <c r="F16" s="198"/>
      <c r="G16" s="198"/>
      <c r="H16" s="197"/>
      <c r="I16" s="197"/>
      <c r="J16" s="197"/>
      <c r="K16" s="199"/>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4k – © 2015-2019, William W. Davis, MSPM, PMP</v>
      </c>
      <c r="C19" s="190"/>
      <c r="D19" s="5"/>
      <c r="E19" s="2"/>
      <c r="F19" s="5"/>
      <c r="G19" s="5"/>
      <c r="H19" s="2"/>
      <c r="I19" s="5"/>
      <c r="J19" s="5"/>
      <c r="K19" s="5"/>
      <c r="L19" s="5"/>
      <c r="M19" s="5"/>
      <c r="N19" s="5"/>
      <c r="O19" s="5"/>
      <c r="P19" s="5"/>
      <c r="Q19" s="5"/>
      <c r="R19" s="5"/>
    </row>
    <row r="20" spans="1:18" x14ac:dyDescent="0.25">
      <c r="A20" s="2"/>
      <c r="B20" s="344" t="s">
        <v>142</v>
      </c>
      <c r="C20" s="344"/>
      <c r="D20" s="344"/>
      <c r="E20" s="344"/>
      <c r="F20" s="344"/>
      <c r="G20" s="104"/>
      <c r="H20" s="2"/>
      <c r="I20" s="5"/>
      <c r="J20" s="5"/>
      <c r="K20" s="5"/>
      <c r="L20" s="5"/>
      <c r="M20" s="5"/>
      <c r="N20" s="5"/>
      <c r="O20" s="5"/>
      <c r="P20" s="5"/>
      <c r="Q20" s="5"/>
      <c r="R20" s="5"/>
    </row>
    <row r="21" spans="1:18" x14ac:dyDescent="0.25">
      <c r="A21" s="2"/>
      <c r="B21" s="344" t="s">
        <v>143</v>
      </c>
      <c r="C21" s="344"/>
      <c r="D21" s="344"/>
      <c r="E21" s="344"/>
      <c r="F21" s="344"/>
      <c r="G21" s="104"/>
      <c r="H21" s="2"/>
      <c r="I21" s="5"/>
      <c r="J21" s="5"/>
      <c r="K21" s="5"/>
      <c r="L21" s="5"/>
      <c r="M21" s="5"/>
      <c r="N21" s="5"/>
      <c r="O21" s="5"/>
      <c r="P21" s="5"/>
      <c r="Q21" s="5"/>
      <c r="R21" s="5"/>
    </row>
    <row r="22" spans="1:18" x14ac:dyDescent="0.25">
      <c r="A22" s="2"/>
      <c r="B22" s="344" t="s">
        <v>94</v>
      </c>
      <c r="C22" s="344"/>
      <c r="D22" s="344"/>
      <c r="E22" s="344"/>
      <c r="F22" s="344"/>
      <c r="G22" s="104"/>
      <c r="H22" s="2"/>
      <c r="I22" s="5"/>
      <c r="J22" s="5"/>
      <c r="K22" s="5"/>
      <c r="L22" s="5"/>
      <c r="M22" s="5"/>
      <c r="N22" s="5"/>
      <c r="O22" s="5"/>
      <c r="P22" s="5"/>
      <c r="Q22" s="5"/>
      <c r="R22" s="5"/>
    </row>
    <row r="23" spans="1:18" x14ac:dyDescent="0.25">
      <c r="A23" s="2"/>
      <c r="B23" s="344" t="s">
        <v>225</v>
      </c>
      <c r="C23" s="344"/>
      <c r="D23" s="344"/>
      <c r="E23" s="344"/>
      <c r="F23" s="344"/>
      <c r="G23" s="104"/>
      <c r="H23" s="2"/>
      <c r="I23" s="5"/>
      <c r="J23" s="5"/>
      <c r="K23" s="5"/>
      <c r="L23" s="5"/>
      <c r="M23" s="5"/>
      <c r="N23" s="5"/>
      <c r="O23" s="5"/>
      <c r="P23" s="5"/>
      <c r="Q23" s="5"/>
      <c r="R23" s="5"/>
    </row>
    <row r="24" spans="1:18" x14ac:dyDescent="0.25">
      <c r="A24" s="2"/>
      <c r="B24" s="344" t="s">
        <v>95</v>
      </c>
      <c r="C24" s="344"/>
      <c r="D24" s="344"/>
      <c r="E24" s="344"/>
      <c r="F24" s="344"/>
      <c r="G24" s="104"/>
      <c r="H24" s="2"/>
      <c r="I24" s="5"/>
      <c r="J24" s="5"/>
      <c r="K24" s="5"/>
      <c r="L24" s="5"/>
      <c r="M24" s="5"/>
      <c r="N24" s="5"/>
      <c r="O24" s="5"/>
      <c r="P24" s="5"/>
      <c r="Q24" s="5"/>
      <c r="R24" s="5"/>
    </row>
    <row r="25" spans="1:18" x14ac:dyDescent="0.25">
      <c r="A25" s="2"/>
      <c r="B25" s="155" t="s">
        <v>220</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219</v>
      </c>
      <c r="C27" s="5"/>
      <c r="D27" s="5"/>
      <c r="E27" s="5"/>
      <c r="F27" s="2"/>
      <c r="G27" s="2"/>
      <c r="H27" s="5"/>
      <c r="I27" s="5"/>
      <c r="J27" s="5"/>
      <c r="K27" s="5"/>
      <c r="L27" s="5"/>
      <c r="M27" s="5"/>
      <c r="N27" s="5"/>
      <c r="O27" s="5"/>
      <c r="P27" s="5"/>
      <c r="Q27" s="5"/>
      <c r="R27" s="5"/>
    </row>
    <row r="28" spans="1:18" x14ac:dyDescent="0.25">
      <c r="A28" s="19"/>
      <c r="B28" s="155" t="s">
        <v>221</v>
      </c>
      <c r="C28" s="5"/>
      <c r="D28" s="5"/>
      <c r="E28" s="5"/>
      <c r="F28" s="2"/>
      <c r="G28" s="2"/>
      <c r="H28" s="5"/>
      <c r="I28" s="5"/>
      <c r="J28" s="5"/>
      <c r="K28" s="5"/>
      <c r="L28" s="5"/>
      <c r="M28" s="5"/>
      <c r="N28" s="5"/>
      <c r="O28" s="5"/>
      <c r="P28" s="5"/>
      <c r="Q28" s="5"/>
      <c r="R28" s="5"/>
    </row>
    <row r="29" spans="1:18" x14ac:dyDescent="0.25">
      <c r="A29" s="19"/>
      <c r="B29" s="155" t="s">
        <v>799</v>
      </c>
      <c r="C29" s="5"/>
      <c r="D29" s="5"/>
      <c r="E29" s="5"/>
      <c r="F29" s="2"/>
      <c r="G29" s="2"/>
      <c r="H29" s="5"/>
      <c r="I29" s="5"/>
      <c r="J29" s="5"/>
      <c r="K29" s="5"/>
      <c r="L29" s="5"/>
      <c r="M29" s="5"/>
      <c r="N29" s="5"/>
      <c r="O29" s="5"/>
      <c r="P29" s="5"/>
      <c r="Q29" s="5"/>
      <c r="R29" s="5"/>
    </row>
    <row r="30" spans="1:18" x14ac:dyDescent="0.25">
      <c r="A30" s="19"/>
      <c r="B30" s="155" t="s">
        <v>800</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801</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276" t="s">
        <v>806</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idden="1" x14ac:dyDescent="0.25">
      <c r="B36" s="64" t="s">
        <v>24</v>
      </c>
      <c r="C36" s="51">
        <f>IF(AND(C3&gt;0,C4&gt;0,C5&gt;0),ABS(C3-C5)/60,"")</f>
        <v>1.6666666666666667</v>
      </c>
      <c r="D36" s="172" t="s">
        <v>182</v>
      </c>
    </row>
    <row r="37" spans="1:18" hidden="1" x14ac:dyDescent="0.25">
      <c r="B37" s="5"/>
      <c r="C37" s="5"/>
    </row>
    <row r="38" spans="1:18" hidden="1" x14ac:dyDescent="0.25">
      <c r="B38" s="50">
        <f t="shared" ref="B38:B57" si="0">IF(ISNONTEXT($C$36),B39-$C$36,"")</f>
        <v>16.666666666666679</v>
      </c>
      <c r="C38" s="49">
        <f t="shared" ref="C38:C69" si="1">IF(ISNONTEXT($C$11),_xlfn.NORM.DIST(B38,$C$8,$C$11,FALSE),NA())</f>
        <v>3.3881504944408948E-6</v>
      </c>
    </row>
    <row r="39" spans="1:18" hidden="1" x14ac:dyDescent="0.25">
      <c r="B39" s="50">
        <f t="shared" si="0"/>
        <v>18.333333333333346</v>
      </c>
      <c r="C39" s="49">
        <f t="shared" si="1"/>
        <v>4.7780580375069689E-6</v>
      </c>
    </row>
    <row r="40" spans="1:18" hidden="1" x14ac:dyDescent="0.25">
      <c r="B40" s="50">
        <f t="shared" si="0"/>
        <v>20.000000000000014</v>
      </c>
      <c r="C40" s="49">
        <f t="shared" si="1"/>
        <v>6.6915112882442924E-6</v>
      </c>
    </row>
    <row r="41" spans="1:18" hidden="1" x14ac:dyDescent="0.25">
      <c r="B41" s="50">
        <f t="shared" si="0"/>
        <v>21.666666666666682</v>
      </c>
      <c r="C41" s="49">
        <f t="shared" si="1"/>
        <v>9.3063862897872418E-6</v>
      </c>
    </row>
    <row r="42" spans="1:18" hidden="1" x14ac:dyDescent="0.25">
      <c r="B42" s="50">
        <f t="shared" si="0"/>
        <v>23.33333333333335</v>
      </c>
      <c r="C42" s="49">
        <f t="shared" si="1"/>
        <v>1.285351775311534E-5</v>
      </c>
    </row>
    <row r="43" spans="1:18" hidden="1" x14ac:dyDescent="0.25">
      <c r="B43" s="50">
        <f t="shared" si="0"/>
        <v>25.000000000000018</v>
      </c>
      <c r="C43" s="49">
        <f t="shared" si="1"/>
        <v>1.7629784118372334E-5</v>
      </c>
    </row>
    <row r="44" spans="1:18" hidden="1" x14ac:dyDescent="0.25">
      <c r="B44" s="50">
        <f t="shared" si="0"/>
        <v>26.666666666666686</v>
      </c>
      <c r="C44" s="49">
        <f t="shared" si="1"/>
        <v>2.4013532581041099E-5</v>
      </c>
    </row>
    <row r="45" spans="1:18" hidden="1" x14ac:dyDescent="0.25">
      <c r="B45" s="50">
        <f t="shared" si="0"/>
        <v>28.333333333333353</v>
      </c>
      <c r="C45" s="49">
        <f t="shared" si="1"/>
        <v>3.2482479845978332E-5</v>
      </c>
    </row>
    <row r="46" spans="1:18" hidden="1" x14ac:dyDescent="0.25">
      <c r="A46"/>
      <c r="B46" s="50">
        <f t="shared" si="0"/>
        <v>30.000000000000021</v>
      </c>
      <c r="C46" s="49">
        <f t="shared" si="1"/>
        <v>4.3634134752288195E-5</v>
      </c>
      <c r="F46"/>
      <c r="G46"/>
    </row>
    <row r="47" spans="1:18" hidden="1" x14ac:dyDescent="0.25">
      <c r="A47"/>
      <c r="B47" s="50">
        <f t="shared" si="0"/>
        <v>31.666666666666689</v>
      </c>
      <c r="C47" s="49">
        <f t="shared" si="1"/>
        <v>5.8208663185819441E-5</v>
      </c>
      <c r="F47"/>
      <c r="G47"/>
    </row>
    <row r="48" spans="1:18" hidden="1" x14ac:dyDescent="0.25">
      <c r="A48"/>
      <c r="B48" s="50">
        <f t="shared" si="0"/>
        <v>33.333333333333357</v>
      </c>
      <c r="C48" s="49">
        <f t="shared" si="1"/>
        <v>7.7113949814555611E-5</v>
      </c>
      <c r="F48"/>
      <c r="G48"/>
    </row>
    <row r="49" spans="1:7" hidden="1" x14ac:dyDescent="0.25">
      <c r="A49"/>
      <c r="B49" s="50">
        <f t="shared" si="0"/>
        <v>35.000000000000021</v>
      </c>
      <c r="C49" s="49">
        <f t="shared" si="1"/>
        <v>1.0145240286498884E-4</v>
      </c>
      <c r="F49"/>
      <c r="G49"/>
    </row>
    <row r="50" spans="1:7" hidden="1" x14ac:dyDescent="0.25">
      <c r="A50"/>
      <c r="B50" s="50">
        <f t="shared" si="0"/>
        <v>36.666666666666686</v>
      </c>
      <c r="C50" s="49">
        <f t="shared" si="1"/>
        <v>1.3254879772150562E-4</v>
      </c>
      <c r="F50"/>
      <c r="G50"/>
    </row>
    <row r="51" spans="1:7" hidden="1" x14ac:dyDescent="0.25">
      <c r="A51"/>
      <c r="B51" s="50">
        <f t="shared" si="0"/>
        <v>38.33333333333335</v>
      </c>
      <c r="C51" s="49">
        <f t="shared" si="1"/>
        <v>1.719781663591253E-4</v>
      </c>
      <c r="F51"/>
      <c r="G51"/>
    </row>
    <row r="52" spans="1:7" hidden="1" x14ac:dyDescent="0.25">
      <c r="A52"/>
      <c r="B52" s="50">
        <f t="shared" si="0"/>
        <v>40.000000000000014</v>
      </c>
      <c r="C52" s="49">
        <f t="shared" si="1"/>
        <v>2.2159242059690095E-4</v>
      </c>
      <c r="F52"/>
      <c r="G52"/>
    </row>
    <row r="53" spans="1:7" hidden="1" x14ac:dyDescent="0.25">
      <c r="A53"/>
      <c r="B53" s="50">
        <f t="shared" si="0"/>
        <v>41.666666666666679</v>
      </c>
      <c r="C53" s="49">
        <f t="shared" si="1"/>
        <v>2.8354406097229481E-4</v>
      </c>
      <c r="F53"/>
      <c r="G53"/>
    </row>
    <row r="54" spans="1:7" hidden="1" x14ac:dyDescent="0.25">
      <c r="A54"/>
      <c r="B54" s="50">
        <f t="shared" si="0"/>
        <v>43.333333333333343</v>
      </c>
      <c r="C54" s="49">
        <f t="shared" si="1"/>
        <v>3.6030498823046142E-4</v>
      </c>
      <c r="F54"/>
      <c r="G54"/>
    </row>
    <row r="55" spans="1:7" hidden="1" x14ac:dyDescent="0.25">
      <c r="A55"/>
      <c r="B55" s="50">
        <f t="shared" si="0"/>
        <v>45.000000000000007</v>
      </c>
      <c r="C55" s="49">
        <f t="shared" si="1"/>
        <v>4.546781250795533E-4</v>
      </c>
      <c r="F55"/>
      <c r="G55"/>
    </row>
    <row r="56" spans="1:7" hidden="1" x14ac:dyDescent="0.25">
      <c r="A56"/>
      <c r="B56" s="50">
        <f t="shared" si="0"/>
        <v>46.666666666666671</v>
      </c>
      <c r="C56" s="49">
        <f t="shared" si="1"/>
        <v>5.6979930118987215E-4</v>
      </c>
      <c r="F56"/>
      <c r="G56"/>
    </row>
    <row r="57" spans="1:7" hidden="1" x14ac:dyDescent="0.25">
      <c r="A57"/>
      <c r="B57" s="50">
        <f t="shared" si="0"/>
        <v>48.333333333333336</v>
      </c>
      <c r="C57" s="49">
        <f t="shared" si="1"/>
        <v>7.091266877218657E-4</v>
      </c>
      <c r="F57"/>
      <c r="G57"/>
    </row>
    <row r="58" spans="1:7" hidden="1" x14ac:dyDescent="0.25">
      <c r="A58"/>
      <c r="B58" s="65">
        <f>IF(ISNONTEXT($C$36),$C$3,"")</f>
        <v>50</v>
      </c>
      <c r="C58" s="49">
        <f t="shared" si="1"/>
        <v>8.7641502467842702E-4</v>
      </c>
      <c r="F58"/>
      <c r="G58"/>
    </row>
    <row r="59" spans="1:7" hidden="1" x14ac:dyDescent="0.25">
      <c r="A59"/>
      <c r="B59" s="50">
        <f t="shared" ref="B59:B90" si="2">IF(ISNONTEXT($C$36),B58+$C$36,"")</f>
        <v>51.666666666666664</v>
      </c>
      <c r="C59" s="49">
        <f t="shared" si="1"/>
        <v>1.0756720008386815E-3</v>
      </c>
      <c r="F59"/>
      <c r="G59"/>
    </row>
    <row r="60" spans="1:7" hidden="1" x14ac:dyDescent="0.25">
      <c r="A60"/>
      <c r="B60" s="50">
        <f t="shared" si="2"/>
        <v>53.333333333333329</v>
      </c>
      <c r="C60" s="49">
        <f t="shared" si="1"/>
        <v>1.3110944546854742E-3</v>
      </c>
      <c r="F60"/>
      <c r="G60"/>
    </row>
    <row r="61" spans="1:7" hidden="1" x14ac:dyDescent="0.25">
      <c r="A61"/>
      <c r="B61" s="50">
        <f t="shared" si="2"/>
        <v>54.999999999999993</v>
      </c>
      <c r="C61" s="49">
        <f t="shared" si="1"/>
        <v>1.5869825917833695E-3</v>
      </c>
      <c r="F61"/>
      <c r="G61"/>
    </row>
    <row r="62" spans="1:7" hidden="1" x14ac:dyDescent="0.25">
      <c r="A62"/>
      <c r="B62" s="50">
        <f t="shared" si="2"/>
        <v>56.666666666666657</v>
      </c>
      <c r="C62" s="49">
        <f t="shared" si="1"/>
        <v>1.9076311753208972E-3</v>
      </c>
      <c r="F62"/>
      <c r="G62"/>
    </row>
    <row r="63" spans="1:7" hidden="1" x14ac:dyDescent="0.25">
      <c r="A63"/>
      <c r="B63" s="50">
        <f t="shared" si="2"/>
        <v>58.333333333333321</v>
      </c>
      <c r="C63" s="49">
        <f t="shared" si="1"/>
        <v>2.2771976436452767E-3</v>
      </c>
      <c r="F63"/>
      <c r="G63"/>
    </row>
    <row r="64" spans="1:7" hidden="1" x14ac:dyDescent="0.25">
      <c r="A64"/>
      <c r="B64" s="50">
        <f t="shared" si="2"/>
        <v>59.999999999999986</v>
      </c>
      <c r="C64" s="49">
        <f t="shared" si="1"/>
        <v>2.6995483256593979E-3</v>
      </c>
      <c r="F64"/>
      <c r="G64"/>
    </row>
    <row r="65" spans="1:7" hidden="1" x14ac:dyDescent="0.25">
      <c r="A65"/>
      <c r="B65" s="50">
        <f t="shared" si="2"/>
        <v>61.66666666666665</v>
      </c>
      <c r="C65" s="49">
        <f t="shared" si="1"/>
        <v>3.1780853258481134E-3</v>
      </c>
      <c r="F65"/>
      <c r="G65"/>
    </row>
    <row r="66" spans="1:7" hidden="1" x14ac:dyDescent="0.25">
      <c r="A66"/>
      <c r="B66" s="50">
        <f t="shared" si="2"/>
        <v>63.333333333333314</v>
      </c>
      <c r="C66" s="49">
        <f t="shared" si="1"/>
        <v>3.7155581779496475E-3</v>
      </c>
      <c r="F66"/>
      <c r="G66"/>
    </row>
    <row r="67" spans="1:7" hidden="1" x14ac:dyDescent="0.25">
      <c r="A67"/>
      <c r="B67" s="50">
        <f t="shared" si="2"/>
        <v>64.999999999999986</v>
      </c>
      <c r="C67" s="49">
        <f t="shared" si="1"/>
        <v>4.3138659413255714E-3</v>
      </c>
      <c r="F67"/>
      <c r="G67"/>
    </row>
    <row r="68" spans="1:7" hidden="1" x14ac:dyDescent="0.25">
      <c r="A68"/>
      <c r="B68" s="50">
        <f t="shared" si="2"/>
        <v>66.666666666666657</v>
      </c>
      <c r="C68" s="49">
        <f t="shared" si="1"/>
        <v>4.97385693963743E-3</v>
      </c>
      <c r="F68"/>
      <c r="G68"/>
    </row>
    <row r="69" spans="1:7" hidden="1" x14ac:dyDescent="0.25">
      <c r="A69"/>
      <c r="B69" s="50">
        <f t="shared" si="2"/>
        <v>68.333333333333329</v>
      </c>
      <c r="C69" s="49">
        <f t="shared" si="1"/>
        <v>5.6951347060095912E-3</v>
      </c>
      <c r="F69"/>
      <c r="G69"/>
    </row>
    <row r="70" spans="1:7" hidden="1" x14ac:dyDescent="0.25">
      <c r="A70"/>
      <c r="B70" s="50">
        <f t="shared" si="2"/>
        <v>70</v>
      </c>
      <c r="C70" s="49">
        <f t="shared" ref="C70:C101" si="3">IF(ISNONTEXT($C$11),_xlfn.NORM.DIST(B70,$C$8,$C$11,FALSE),NA())</f>
        <v>6.4758797832945867E-3</v>
      </c>
      <c r="F70"/>
      <c r="G70"/>
    </row>
    <row r="71" spans="1:7" hidden="1" x14ac:dyDescent="0.25">
      <c r="A71"/>
      <c r="B71" s="50">
        <f t="shared" si="2"/>
        <v>71.666666666666671</v>
      </c>
      <c r="C71" s="49">
        <f t="shared" si="3"/>
        <v>7.3126977139767874E-3</v>
      </c>
      <c r="F71"/>
      <c r="G71"/>
    </row>
    <row r="72" spans="1:7" hidden="1" x14ac:dyDescent="0.25">
      <c r="A72"/>
      <c r="B72" s="50">
        <f t="shared" si="2"/>
        <v>73.333333333333343</v>
      </c>
      <c r="C72" s="49">
        <f t="shared" si="3"/>
        <v>8.2005037337996873E-3</v>
      </c>
      <c r="F72"/>
      <c r="G72"/>
    </row>
    <row r="73" spans="1:7" hidden="1" x14ac:dyDescent="0.25">
      <c r="A73"/>
      <c r="B73" s="50">
        <f t="shared" si="2"/>
        <v>75.000000000000014</v>
      </c>
      <c r="C73" s="49">
        <f t="shared" si="3"/>
        <v>9.1324542694511037E-3</v>
      </c>
      <c r="F73"/>
      <c r="G73"/>
    </row>
    <row r="74" spans="1:7" hidden="1" x14ac:dyDescent="0.25">
      <c r="A74"/>
      <c r="B74" s="50">
        <f t="shared" si="2"/>
        <v>76.666666666666686</v>
      </c>
      <c r="C74" s="49">
        <f t="shared" si="3"/>
        <v>1.0099934277702957E-2</v>
      </c>
      <c r="F74"/>
      <c r="G74"/>
    </row>
    <row r="75" spans="1:7" hidden="1" x14ac:dyDescent="0.25">
      <c r="A75"/>
      <c r="B75" s="50">
        <f t="shared" si="2"/>
        <v>78.333333333333357</v>
      </c>
      <c r="C75" s="49">
        <f t="shared" si="3"/>
        <v>1.1092607735286811E-2</v>
      </c>
      <c r="F75"/>
      <c r="G75"/>
    </row>
    <row r="76" spans="1:7" hidden="1" x14ac:dyDescent="0.25">
      <c r="A76"/>
      <c r="B76" s="50">
        <f t="shared" si="2"/>
        <v>80.000000000000028</v>
      </c>
      <c r="C76" s="49">
        <f t="shared" si="3"/>
        <v>1.2098536225957185E-2</v>
      </c>
      <c r="F76"/>
      <c r="G76"/>
    </row>
    <row r="77" spans="1:7" hidden="1" x14ac:dyDescent="0.25">
      <c r="A77"/>
      <c r="B77" s="50">
        <f t="shared" si="2"/>
        <v>81.6666666666667</v>
      </c>
      <c r="C77" s="49">
        <f t="shared" si="3"/>
        <v>1.3104367653915091E-2</v>
      </c>
      <c r="F77"/>
      <c r="G77"/>
    </row>
    <row r="78" spans="1:7" hidden="1" x14ac:dyDescent="0.25">
      <c r="A78"/>
      <c r="B78" s="50">
        <f t="shared" si="2"/>
        <v>83.333333333333371</v>
      </c>
      <c r="C78" s="49">
        <f t="shared" si="3"/>
        <v>1.4095593770515152E-2</v>
      </c>
      <c r="F78"/>
      <c r="G78"/>
    </row>
    <row r="79" spans="1:7" hidden="1" x14ac:dyDescent="0.25">
      <c r="A79"/>
      <c r="B79" s="50">
        <f t="shared" si="2"/>
        <v>85.000000000000043</v>
      </c>
      <c r="C79" s="49">
        <f t="shared" si="3"/>
        <v>1.5056871607740243E-2</v>
      </c>
      <c r="F79"/>
      <c r="G79"/>
    </row>
    <row r="80" spans="1:7" hidden="1" x14ac:dyDescent="0.25">
      <c r="A80"/>
      <c r="B80" s="50">
        <f t="shared" si="2"/>
        <v>86.666666666666714</v>
      </c>
      <c r="C80" s="49">
        <f t="shared" si="3"/>
        <v>1.5972400276117637E-2</v>
      </c>
      <c r="F80"/>
      <c r="G80"/>
    </row>
    <row r="81" spans="1:7" hidden="1" x14ac:dyDescent="0.25">
      <c r="A81"/>
      <c r="B81" s="50">
        <f t="shared" si="2"/>
        <v>88.333333333333385</v>
      </c>
      <c r="C81" s="49">
        <f t="shared" si="3"/>
        <v>1.6826341137247684E-2</v>
      </c>
      <c r="F81"/>
      <c r="G81"/>
    </row>
    <row r="82" spans="1:7" hidden="1" x14ac:dyDescent="0.25">
      <c r="A82"/>
      <c r="B82" s="50">
        <f t="shared" si="2"/>
        <v>90.000000000000057</v>
      </c>
      <c r="C82" s="49">
        <f t="shared" si="3"/>
        <v>1.7603266338215001E-2</v>
      </c>
      <c r="F82"/>
      <c r="G82"/>
    </row>
    <row r="83" spans="1:7" hidden="1" x14ac:dyDescent="0.25">
      <c r="A83"/>
      <c r="B83" s="50">
        <f t="shared" si="2"/>
        <v>91.666666666666728</v>
      </c>
      <c r="C83" s="49">
        <f t="shared" si="3"/>
        <v>1.8288618320700143E-2</v>
      </c>
      <c r="F83"/>
      <c r="G83"/>
    </row>
    <row r="84" spans="1:7" hidden="1" x14ac:dyDescent="0.25">
      <c r="A84"/>
      <c r="B84" s="50">
        <f t="shared" si="2"/>
        <v>93.3333333333334</v>
      </c>
      <c r="C84" s="49">
        <f t="shared" si="3"/>
        <v>1.8869161384649683E-2</v>
      </c>
      <c r="F84"/>
      <c r="G84"/>
    </row>
    <row r="85" spans="1:7" hidden="1" x14ac:dyDescent="0.25">
      <c r="A85"/>
      <c r="B85" s="50">
        <f t="shared" si="2"/>
        <v>95.000000000000071</v>
      </c>
      <c r="C85" s="49">
        <f t="shared" si="3"/>
        <v>1.9333405840142478E-2</v>
      </c>
      <c r="F85"/>
      <c r="G85"/>
    </row>
    <row r="86" spans="1:7" hidden="1" x14ac:dyDescent="0.25">
      <c r="A86"/>
      <c r="B86" s="50">
        <f t="shared" si="2"/>
        <v>96.666666666666742</v>
      </c>
      <c r="C86" s="49">
        <f t="shared" si="3"/>
        <v>1.9671985805097006E-2</v>
      </c>
      <c r="F86"/>
      <c r="G86"/>
    </row>
    <row r="87" spans="1:7" hidden="1" x14ac:dyDescent="0.25">
      <c r="A87"/>
      <c r="B87" s="50">
        <f t="shared" si="2"/>
        <v>98.333333333333414</v>
      </c>
      <c r="C87" s="49">
        <f t="shared" si="3"/>
        <v>1.9877973312917106E-2</v>
      </c>
      <c r="F87"/>
      <c r="G87"/>
    </row>
    <row r="88" spans="1:7" hidden="1" x14ac:dyDescent="0.25">
      <c r="A88"/>
      <c r="B88" s="50">
        <f t="shared" si="2"/>
        <v>100.00000000000009</v>
      </c>
      <c r="C88" s="49">
        <f t="shared" si="3"/>
        <v>1.9947114020071637E-2</v>
      </c>
      <c r="F88"/>
      <c r="G88"/>
    </row>
    <row r="89" spans="1:7" hidden="1" x14ac:dyDescent="0.25">
      <c r="A89"/>
      <c r="B89" s="50">
        <f t="shared" si="2"/>
        <v>101.66666666666676</v>
      </c>
      <c r="C89" s="49">
        <f t="shared" si="3"/>
        <v>1.9877973312917092E-2</v>
      </c>
      <c r="F89"/>
      <c r="G89"/>
    </row>
    <row r="90" spans="1:7" hidden="1" x14ac:dyDescent="0.25">
      <c r="A90"/>
      <c r="B90" s="50">
        <f t="shared" si="2"/>
        <v>103.33333333333343</v>
      </c>
      <c r="C90" s="49">
        <f t="shared" si="3"/>
        <v>1.9671985805096978E-2</v>
      </c>
      <c r="F90"/>
      <c r="G90"/>
    </row>
    <row r="91" spans="1:7" hidden="1" x14ac:dyDescent="0.25">
      <c r="A91"/>
      <c r="B91" s="50">
        <f t="shared" ref="B91:B122" si="4">IF(ISNONTEXT($C$36),B90+$C$36,"")</f>
        <v>105.0000000000001</v>
      </c>
      <c r="C91" s="49">
        <f t="shared" si="3"/>
        <v>1.933340584014244E-2</v>
      </c>
      <c r="F91"/>
      <c r="G91"/>
    </row>
    <row r="92" spans="1:7" hidden="1" x14ac:dyDescent="0.25">
      <c r="A92"/>
      <c r="B92" s="50">
        <f t="shared" si="4"/>
        <v>106.66666666666677</v>
      </c>
      <c r="C92" s="49">
        <f t="shared" si="3"/>
        <v>1.8869161384649627E-2</v>
      </c>
      <c r="F92"/>
      <c r="G92"/>
    </row>
    <row r="93" spans="1:7" hidden="1" x14ac:dyDescent="0.25">
      <c r="A93"/>
      <c r="B93" s="50">
        <f t="shared" si="4"/>
        <v>108.33333333333344</v>
      </c>
      <c r="C93" s="49">
        <f t="shared" si="3"/>
        <v>1.8288618320700077E-2</v>
      </c>
      <c r="F93"/>
      <c r="G93"/>
    </row>
    <row r="94" spans="1:7" hidden="1" x14ac:dyDescent="0.25">
      <c r="A94"/>
      <c r="B94" s="50">
        <f t="shared" si="4"/>
        <v>110.00000000000011</v>
      </c>
      <c r="C94" s="49">
        <f t="shared" si="3"/>
        <v>1.7603266338214924E-2</v>
      </c>
      <c r="F94"/>
      <c r="G94"/>
    </row>
    <row r="95" spans="1:7" hidden="1" x14ac:dyDescent="0.25">
      <c r="A95"/>
      <c r="B95" s="50">
        <f t="shared" si="4"/>
        <v>111.66666666666679</v>
      </c>
      <c r="C95" s="49">
        <f t="shared" si="3"/>
        <v>1.68263411372476E-2</v>
      </c>
      <c r="F95"/>
      <c r="G95"/>
    </row>
    <row r="96" spans="1:7" hidden="1" x14ac:dyDescent="0.25">
      <c r="A96"/>
      <c r="B96" s="50">
        <f t="shared" si="4"/>
        <v>113.33333333333346</v>
      </c>
      <c r="C96" s="49">
        <f t="shared" si="3"/>
        <v>1.5972400276117547E-2</v>
      </c>
      <c r="F96"/>
      <c r="G96"/>
    </row>
    <row r="97" spans="1:7" hidden="1" x14ac:dyDescent="0.25">
      <c r="A97"/>
      <c r="B97" s="50">
        <f t="shared" si="4"/>
        <v>115.00000000000013</v>
      </c>
      <c r="C97" s="49">
        <f t="shared" si="3"/>
        <v>1.5056871607740149E-2</v>
      </c>
      <c r="F97"/>
      <c r="G97"/>
    </row>
    <row r="98" spans="1:7" hidden="1" x14ac:dyDescent="0.25">
      <c r="A98"/>
      <c r="B98" s="50">
        <f t="shared" si="4"/>
        <v>116.6666666666668</v>
      </c>
      <c r="C98" s="49">
        <f t="shared" si="3"/>
        <v>1.4095593770515051E-2</v>
      </c>
      <c r="F98"/>
      <c r="G98"/>
    </row>
    <row r="99" spans="1:7" hidden="1" x14ac:dyDescent="0.25">
      <c r="A99"/>
      <c r="B99" s="50">
        <f t="shared" si="4"/>
        <v>118.33333333333347</v>
      </c>
      <c r="C99" s="49">
        <f t="shared" si="3"/>
        <v>1.3104367653914989E-2</v>
      </c>
      <c r="F99"/>
      <c r="G99"/>
    </row>
    <row r="100" spans="1:7" hidden="1" x14ac:dyDescent="0.25">
      <c r="A100"/>
      <c r="B100" s="50">
        <f t="shared" si="4"/>
        <v>120.00000000000014</v>
      </c>
      <c r="C100" s="49">
        <f t="shared" si="3"/>
        <v>1.2098536225957081E-2</v>
      </c>
      <c r="F100"/>
      <c r="G100"/>
    </row>
    <row r="101" spans="1:7" hidden="1" x14ac:dyDescent="0.25">
      <c r="A101"/>
      <c r="B101" s="50">
        <f t="shared" si="4"/>
        <v>121.66666666666681</v>
      </c>
      <c r="C101" s="49">
        <f t="shared" si="3"/>
        <v>1.1092607735286711E-2</v>
      </c>
      <c r="F101"/>
      <c r="G101"/>
    </row>
    <row r="102" spans="1:7" hidden="1" x14ac:dyDescent="0.25">
      <c r="A102"/>
      <c r="B102" s="50">
        <f t="shared" si="4"/>
        <v>123.33333333333348</v>
      </c>
      <c r="C102" s="49">
        <f t="shared" ref="C102:C133" si="5">IF(ISNONTEXT($C$11),_xlfn.NORM.DIST(B102,$C$8,$C$11,FALSE),NA())</f>
        <v>1.0099934277702855E-2</v>
      </c>
      <c r="F102"/>
      <c r="G102"/>
    </row>
    <row r="103" spans="1:7" hidden="1" x14ac:dyDescent="0.25">
      <c r="A103"/>
      <c r="B103" s="50">
        <f t="shared" si="4"/>
        <v>125.00000000000016</v>
      </c>
      <c r="C103" s="49">
        <f t="shared" si="5"/>
        <v>9.1324542694510048E-3</v>
      </c>
      <c r="F103"/>
      <c r="G103"/>
    </row>
    <row r="104" spans="1:7" hidden="1" x14ac:dyDescent="0.25">
      <c r="A104"/>
      <c r="B104" s="50">
        <f t="shared" si="4"/>
        <v>126.66666666666683</v>
      </c>
      <c r="C104" s="49">
        <f t="shared" si="5"/>
        <v>8.2005037337995936E-3</v>
      </c>
      <c r="F104"/>
      <c r="G104"/>
    </row>
    <row r="105" spans="1:7" hidden="1" x14ac:dyDescent="0.25">
      <c r="A105"/>
      <c r="B105" s="50">
        <f t="shared" si="4"/>
        <v>128.33333333333348</v>
      </c>
      <c r="C105" s="49">
        <f t="shared" si="5"/>
        <v>7.3126977139767067E-3</v>
      </c>
      <c r="F105"/>
      <c r="G105"/>
    </row>
    <row r="106" spans="1:7" hidden="1" x14ac:dyDescent="0.25">
      <c r="A106"/>
      <c r="B106" s="50">
        <f t="shared" si="4"/>
        <v>130.00000000000014</v>
      </c>
      <c r="C106" s="49">
        <f t="shared" si="5"/>
        <v>6.475879783294519E-3</v>
      </c>
      <c r="F106"/>
      <c r="G106"/>
    </row>
    <row r="107" spans="1:7" hidden="1" x14ac:dyDescent="0.25">
      <c r="A107"/>
      <c r="B107" s="50">
        <f t="shared" si="4"/>
        <v>131.6666666666668</v>
      </c>
      <c r="C107" s="49">
        <f t="shared" si="5"/>
        <v>5.6951347060095331E-3</v>
      </c>
      <c r="F107"/>
      <c r="G107"/>
    </row>
    <row r="108" spans="1:7" hidden="1" x14ac:dyDescent="0.25">
      <c r="A108"/>
      <c r="B108" s="50">
        <f t="shared" si="4"/>
        <v>133.33333333333346</v>
      </c>
      <c r="C108" s="49">
        <f t="shared" si="5"/>
        <v>4.973856939637384E-3</v>
      </c>
      <c r="F108"/>
      <c r="G108"/>
    </row>
    <row r="109" spans="1:7" hidden="1" x14ac:dyDescent="0.25">
      <c r="A109"/>
      <c r="B109" s="50">
        <f t="shared" si="4"/>
        <v>135.00000000000011</v>
      </c>
      <c r="C109" s="49">
        <f t="shared" si="5"/>
        <v>4.3138659413255315E-3</v>
      </c>
      <c r="F109"/>
      <c r="G109"/>
    </row>
    <row r="110" spans="1:7" hidden="1" x14ac:dyDescent="0.25">
      <c r="A110"/>
      <c r="B110" s="50">
        <f t="shared" si="4"/>
        <v>136.66666666666677</v>
      </c>
      <c r="C110" s="49">
        <f t="shared" si="5"/>
        <v>3.7155581779496185E-3</v>
      </c>
      <c r="F110"/>
      <c r="G110"/>
    </row>
    <row r="111" spans="1:7" hidden="1" x14ac:dyDescent="0.25">
      <c r="A111"/>
      <c r="B111" s="50">
        <f t="shared" si="4"/>
        <v>138.33333333333343</v>
      </c>
      <c r="C111" s="49">
        <f t="shared" si="5"/>
        <v>3.1780853258480887E-3</v>
      </c>
      <c r="F111"/>
      <c r="G111"/>
    </row>
    <row r="112" spans="1:7" hidden="1" x14ac:dyDescent="0.25">
      <c r="A112"/>
      <c r="B112" s="50">
        <f t="shared" si="4"/>
        <v>140.00000000000009</v>
      </c>
      <c r="C112" s="49">
        <f t="shared" si="5"/>
        <v>2.6995483256593783E-3</v>
      </c>
      <c r="F112"/>
      <c r="G112"/>
    </row>
    <row r="113" spans="1:7" hidden="1" x14ac:dyDescent="0.25">
      <c r="A113"/>
      <c r="B113" s="50">
        <f t="shared" si="4"/>
        <v>141.66666666666674</v>
      </c>
      <c r="C113" s="49">
        <f t="shared" si="5"/>
        <v>2.2771976436452629E-3</v>
      </c>
      <c r="F113"/>
      <c r="G113"/>
    </row>
    <row r="114" spans="1:7" hidden="1" x14ac:dyDescent="0.25">
      <c r="A114"/>
      <c r="B114" s="50">
        <f t="shared" si="4"/>
        <v>143.3333333333334</v>
      </c>
      <c r="C114" s="49">
        <f t="shared" si="5"/>
        <v>1.9076311753208845E-3</v>
      </c>
      <c r="F114"/>
      <c r="G114"/>
    </row>
    <row r="115" spans="1:7" hidden="1" x14ac:dyDescent="0.25">
      <c r="A115"/>
      <c r="B115" s="50">
        <f t="shared" si="4"/>
        <v>145.00000000000006</v>
      </c>
      <c r="C115" s="49">
        <f t="shared" si="5"/>
        <v>1.5869825917833608E-3</v>
      </c>
      <c r="F115"/>
      <c r="G115"/>
    </row>
    <row r="116" spans="1:7" hidden="1" x14ac:dyDescent="0.25">
      <c r="A116"/>
      <c r="B116" s="50">
        <f t="shared" si="4"/>
        <v>146.66666666666671</v>
      </c>
      <c r="C116" s="49">
        <f t="shared" si="5"/>
        <v>1.3110944546854677E-3</v>
      </c>
      <c r="F116"/>
      <c r="G116"/>
    </row>
    <row r="117" spans="1:7" hidden="1" x14ac:dyDescent="0.25">
      <c r="A117"/>
      <c r="B117" s="50">
        <f t="shared" si="4"/>
        <v>148.33333333333337</v>
      </c>
      <c r="C117" s="49">
        <f t="shared" si="5"/>
        <v>1.0756720008386772E-3</v>
      </c>
      <c r="F117"/>
      <c r="G117"/>
    </row>
    <row r="118" spans="1:7" hidden="1" x14ac:dyDescent="0.25">
      <c r="A118"/>
      <c r="B118" s="50">
        <f t="shared" si="4"/>
        <v>150.00000000000003</v>
      </c>
      <c r="C118" s="49">
        <f t="shared" si="5"/>
        <v>8.7641502467842376E-4</v>
      </c>
      <c r="F118"/>
      <c r="G118"/>
    </row>
    <row r="119" spans="1:7" hidden="1" x14ac:dyDescent="0.25">
      <c r="A119"/>
      <c r="B119" s="50">
        <f t="shared" si="4"/>
        <v>151.66666666666669</v>
      </c>
      <c r="C119" s="49">
        <f t="shared" si="5"/>
        <v>7.0912668772186353E-4</v>
      </c>
      <c r="F119"/>
      <c r="G119"/>
    </row>
    <row r="120" spans="1:7" hidden="1" x14ac:dyDescent="0.25">
      <c r="A120"/>
      <c r="B120" s="50">
        <f t="shared" si="4"/>
        <v>153.33333333333334</v>
      </c>
      <c r="C120" s="49">
        <f t="shared" si="5"/>
        <v>5.6979930118987161E-4</v>
      </c>
      <c r="F120"/>
      <c r="G120"/>
    </row>
    <row r="121" spans="1:7" hidden="1" x14ac:dyDescent="0.25">
      <c r="A121"/>
      <c r="B121" s="50">
        <f t="shared" si="4"/>
        <v>155</v>
      </c>
      <c r="C121" s="49">
        <f t="shared" si="5"/>
        <v>4.5467812507955259E-4</v>
      </c>
      <c r="F121"/>
      <c r="G121"/>
    </row>
    <row r="122" spans="1:7" hidden="1" x14ac:dyDescent="0.25">
      <c r="A122"/>
      <c r="B122" s="50">
        <f t="shared" si="4"/>
        <v>156.66666666666666</v>
      </c>
      <c r="C122" s="49">
        <f t="shared" si="5"/>
        <v>3.6030498823046142E-4</v>
      </c>
      <c r="F122"/>
      <c r="G122"/>
    </row>
    <row r="123" spans="1:7" hidden="1" x14ac:dyDescent="0.25">
      <c r="A123"/>
      <c r="B123" s="50">
        <f t="shared" ref="B123:B138" si="6">IF(ISNONTEXT($C$36),B122+$C$36,"")</f>
        <v>158.33333333333331</v>
      </c>
      <c r="C123" s="49">
        <f t="shared" si="5"/>
        <v>2.835440609722953E-4</v>
      </c>
      <c r="F123"/>
      <c r="G123"/>
    </row>
    <row r="124" spans="1:7" hidden="1" x14ac:dyDescent="0.25">
      <c r="A124"/>
      <c r="B124" s="50">
        <f t="shared" si="6"/>
        <v>159.99999999999997</v>
      </c>
      <c r="C124" s="49">
        <f t="shared" si="5"/>
        <v>2.2159242059690117E-4</v>
      </c>
      <c r="F124"/>
      <c r="G124"/>
    </row>
    <row r="125" spans="1:7" hidden="1" x14ac:dyDescent="0.25">
      <c r="A125"/>
      <c r="B125" s="50">
        <f t="shared" si="6"/>
        <v>161.66666666666663</v>
      </c>
      <c r="C125" s="49">
        <f t="shared" si="5"/>
        <v>1.7197816635912587E-4</v>
      </c>
      <c r="F125"/>
      <c r="G125"/>
    </row>
    <row r="126" spans="1:7" hidden="1" x14ac:dyDescent="0.25">
      <c r="A126"/>
      <c r="B126" s="50">
        <f t="shared" si="6"/>
        <v>163.33333333333329</v>
      </c>
      <c r="C126" s="49">
        <f t="shared" si="5"/>
        <v>1.3254879772150622E-4</v>
      </c>
      <c r="F126"/>
      <c r="G126"/>
    </row>
    <row r="127" spans="1:7" hidden="1" x14ac:dyDescent="0.25">
      <c r="A127"/>
      <c r="B127" s="50">
        <f t="shared" si="6"/>
        <v>164.99999999999994</v>
      </c>
      <c r="C127" s="49">
        <f t="shared" si="5"/>
        <v>1.014524028649893E-4</v>
      </c>
      <c r="F127"/>
      <c r="G127"/>
    </row>
    <row r="128" spans="1:7" hidden="1" x14ac:dyDescent="0.25">
      <c r="A128"/>
      <c r="B128" s="50">
        <f t="shared" si="6"/>
        <v>166.6666666666666</v>
      </c>
      <c r="C128" s="49">
        <f t="shared" si="5"/>
        <v>7.7113949814556221E-5</v>
      </c>
      <c r="F128"/>
      <c r="G128"/>
    </row>
    <row r="129" spans="1:7" hidden="1" x14ac:dyDescent="0.25">
      <c r="A129"/>
      <c r="B129" s="50">
        <f t="shared" si="6"/>
        <v>168.33333333333326</v>
      </c>
      <c r="C129" s="49">
        <f t="shared" si="5"/>
        <v>5.8208663185819963E-5</v>
      </c>
      <c r="F129"/>
      <c r="G129"/>
    </row>
    <row r="130" spans="1:7" hidden="1" x14ac:dyDescent="0.25">
      <c r="A130"/>
      <c r="B130" s="50">
        <f t="shared" si="6"/>
        <v>169.99999999999991</v>
      </c>
      <c r="C130" s="49">
        <f t="shared" si="5"/>
        <v>4.363413475228871E-5</v>
      </c>
      <c r="F130"/>
      <c r="G130"/>
    </row>
    <row r="131" spans="1:7" hidden="1" x14ac:dyDescent="0.25">
      <c r="A131"/>
      <c r="B131" s="50">
        <f t="shared" si="6"/>
        <v>171.66666666666657</v>
      </c>
      <c r="C131" s="49">
        <f t="shared" si="5"/>
        <v>3.2482479845978766E-5</v>
      </c>
      <c r="F131"/>
      <c r="G131"/>
    </row>
    <row r="132" spans="1:7" hidden="1" x14ac:dyDescent="0.25">
      <c r="A132"/>
      <c r="B132" s="50">
        <f t="shared" si="6"/>
        <v>173.33333333333323</v>
      </c>
      <c r="C132" s="49">
        <f t="shared" si="5"/>
        <v>2.4013532581041461E-5</v>
      </c>
      <c r="F132"/>
      <c r="G132"/>
    </row>
    <row r="133" spans="1:7" hidden="1" x14ac:dyDescent="0.25">
      <c r="A133"/>
      <c r="B133" s="50">
        <f t="shared" si="6"/>
        <v>174.99999999999989</v>
      </c>
      <c r="C133" s="49">
        <f t="shared" si="5"/>
        <v>1.7629784118372646E-5</v>
      </c>
      <c r="F133"/>
      <c r="G133"/>
    </row>
    <row r="134" spans="1:7" hidden="1" x14ac:dyDescent="0.25">
      <c r="A134"/>
      <c r="B134" s="50">
        <f t="shared" si="6"/>
        <v>176.66666666666654</v>
      </c>
      <c r="C134" s="49">
        <f t="shared" ref="C134:C138" si="7">IF(ISNONTEXT($C$11),_xlfn.NORM.DIST(B134,$C$8,$C$11,FALSE),NA())</f>
        <v>1.2853517753115626E-5</v>
      </c>
      <c r="F134"/>
      <c r="G134"/>
    </row>
    <row r="135" spans="1:7" hidden="1" x14ac:dyDescent="0.25">
      <c r="A135"/>
      <c r="B135" s="50">
        <f t="shared" si="6"/>
        <v>178.3333333333332</v>
      </c>
      <c r="C135" s="49">
        <f t="shared" si="7"/>
        <v>9.3063862897874485E-6</v>
      </c>
      <c r="F135"/>
      <c r="G135"/>
    </row>
    <row r="136" spans="1:7" hidden="1" x14ac:dyDescent="0.25">
      <c r="A136"/>
      <c r="B136" s="50">
        <f t="shared" si="6"/>
        <v>179.99999999999986</v>
      </c>
      <c r="C136" s="49">
        <f t="shared" si="7"/>
        <v>6.6915112882444585E-6</v>
      </c>
      <c r="F136"/>
      <c r="G136"/>
    </row>
    <row r="137" spans="1:7" hidden="1" x14ac:dyDescent="0.25">
      <c r="A137"/>
      <c r="B137" s="50">
        <f t="shared" si="6"/>
        <v>181.66666666666652</v>
      </c>
      <c r="C137" s="49">
        <f t="shared" si="7"/>
        <v>4.7780580375071044E-6</v>
      </c>
      <c r="F137"/>
      <c r="G137"/>
    </row>
    <row r="138" spans="1:7" hidden="1" x14ac:dyDescent="0.25">
      <c r="A138"/>
      <c r="B138" s="50">
        <f t="shared" si="6"/>
        <v>183.33333333333317</v>
      </c>
      <c r="C138" s="49">
        <f t="shared" si="7"/>
        <v>3.3881504944409969E-6</v>
      </c>
      <c r="F138"/>
      <c r="G138"/>
    </row>
    <row r="139" spans="1:7" x14ac:dyDescent="0.25">
      <c r="A139"/>
      <c r="B139" s="171" t="s">
        <v>802</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5">
    <mergeCell ref="B24:F24"/>
    <mergeCell ref="B20:F20"/>
    <mergeCell ref="B21:F21"/>
    <mergeCell ref="B22:F22"/>
    <mergeCell ref="B23:F23"/>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DFA425DB-9C7F-4134-BF9D-F487946318C0}">
          <x14:formula1>
            <xm:f>VLookups!$A$43:$A$44</xm:f>
          </x14:formula1>
          <xm:sqref>C13</xm:sqref>
        </x14:dataValidation>
        <x14:dataValidation type="list" allowBlank="1" showInputMessage="1" showErrorMessage="1" xr:uid="{9FD68E0B-F531-4749-9EA8-FBF81CDF0D73}">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B6775076-11D7-4D56-8634-12F43C2D026C}">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14" activePane="bottomLeft" state="frozen"/>
      <selection pane="bottomLeft" activeCell="N23" sqref="N23"/>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146</v>
      </c>
      <c r="C1" s="5"/>
      <c r="D1" s="5"/>
      <c r="E1" s="2"/>
      <c r="F1" s="2"/>
      <c r="G1" s="5"/>
      <c r="H1" s="2"/>
      <c r="I1" s="2"/>
      <c r="J1" s="5"/>
      <c r="K1" s="5"/>
      <c r="L1" s="5"/>
      <c r="M1" s="5"/>
      <c r="N1" s="35"/>
      <c r="O1" s="35"/>
      <c r="P1" s="35"/>
      <c r="Q1" s="35"/>
      <c r="R1" s="35"/>
      <c r="S1" s="35"/>
      <c r="T1" s="5"/>
    </row>
    <row r="2" spans="1:22" ht="24.95" customHeight="1" x14ac:dyDescent="0.25">
      <c r="A2" s="160" t="s">
        <v>136</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126</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137</v>
      </c>
      <c r="E6" s="125">
        <f>IF(OR(ISBLANK(C4),ISBLANK(D4),ISBLANK(B4)),"",IF(AND(B4&gt;0,C4&gt;0,D4&gt;0),IF(C4&gt;B4,IF(D4&gt;C4,1,-1),-1)))</f>
        <v>1</v>
      </c>
      <c r="F6" s="125">
        <f>IF(OR(ISBLANK(B4),ISBLANK(C4),ISBLANK(D4)),"",IFERROR(MIN(C4-B4,D4-C4)/MAX(C4-B4,D4-C4),""))</f>
        <v>0.5</v>
      </c>
      <c r="G6" s="346" t="s">
        <v>116</v>
      </c>
      <c r="H6" s="347"/>
      <c r="I6" s="347"/>
      <c r="J6" s="347"/>
      <c r="K6" s="347"/>
      <c r="L6" s="347"/>
      <c r="M6" s="347"/>
      <c r="N6" s="347"/>
      <c r="O6" s="347"/>
      <c r="P6" s="347"/>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127</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128</v>
      </c>
      <c r="G9" s="133">
        <f>IF(AND(B4&gt;0,C4&gt;0,D4&gt;0),(B4+(4*C4)+D4)/6,"")</f>
        <v>130</v>
      </c>
      <c r="H9" s="150" t="s">
        <v>129</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138</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131</v>
      </c>
      <c r="H12" s="127" t="s">
        <v>1</v>
      </c>
      <c r="I12" s="149" t="s">
        <v>119</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62" t="s">
        <v>184</v>
      </c>
      <c r="B14" s="362"/>
      <c r="C14" s="362"/>
      <c r="D14" s="362"/>
      <c r="E14" s="362"/>
      <c r="F14" s="362"/>
      <c r="G14" s="362"/>
      <c r="H14" s="363"/>
      <c r="I14" s="58" t="s">
        <v>180</v>
      </c>
      <c r="J14" s="173" t="s">
        <v>183</v>
      </c>
      <c r="K14" s="183"/>
      <c r="L14" s="183"/>
      <c r="M14" s="183"/>
      <c r="N14" s="183"/>
      <c r="O14" s="183"/>
      <c r="P14" s="183"/>
      <c r="Q14" s="183"/>
      <c r="R14" s="183"/>
      <c r="S14" s="183"/>
      <c r="T14" s="183"/>
    </row>
    <row r="15" spans="1:22" ht="20.100000000000001" customHeight="1" x14ac:dyDescent="0.25">
      <c r="A15" s="362"/>
      <c r="B15" s="362"/>
      <c r="C15" s="362"/>
      <c r="D15" s="362"/>
      <c r="E15" s="362"/>
      <c r="F15" s="362"/>
      <c r="G15" s="362"/>
      <c r="H15" s="363"/>
      <c r="I15" s="58"/>
      <c r="J15" s="173" t="s">
        <v>185</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60" t="s">
        <v>118</v>
      </c>
      <c r="B17" s="360"/>
      <c r="C17" s="360"/>
      <c r="D17" s="360"/>
      <c r="E17" s="360"/>
      <c r="F17" s="360"/>
      <c r="G17" s="360"/>
      <c r="H17" s="360"/>
      <c r="I17" s="361"/>
      <c r="J17" s="57" t="s">
        <v>67</v>
      </c>
      <c r="K17" s="2"/>
      <c r="L17" s="359" t="s">
        <v>110</v>
      </c>
      <c r="M17" s="359"/>
      <c r="N17" s="359"/>
      <c r="O17" s="359"/>
      <c r="P17" s="359"/>
      <c r="Q17" s="359"/>
      <c r="R17" s="359"/>
      <c r="S17" s="359"/>
      <c r="T17" s="359"/>
    </row>
    <row r="18" spans="1:20" ht="19.899999999999999" customHeight="1" x14ac:dyDescent="0.25">
      <c r="A18" s="360"/>
      <c r="B18" s="360"/>
      <c r="C18" s="360"/>
      <c r="D18" s="360"/>
      <c r="E18" s="360"/>
      <c r="F18" s="360"/>
      <c r="G18" s="360"/>
      <c r="H18" s="360"/>
      <c r="I18" s="361"/>
      <c r="J18" s="128">
        <f>IF(AND(B4&gt;0,C4&gt;0,D4&gt;0,NOT(ISBLANK(H12))),(D4-B4)*VLOOKUP(H12,VLookups!$A$4:$B$13,2,FALSE),"")</f>
        <v>36</v>
      </c>
      <c r="K18" s="2"/>
      <c r="L18" s="359"/>
      <c r="M18" s="359"/>
      <c r="N18" s="359"/>
      <c r="O18" s="359"/>
      <c r="P18" s="359"/>
      <c r="Q18" s="359"/>
      <c r="R18" s="359"/>
      <c r="S18" s="359"/>
      <c r="T18" s="359"/>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115</v>
      </c>
      <c r="K20" s="2"/>
      <c r="L20" s="348" t="s">
        <v>76</v>
      </c>
      <c r="M20" s="349"/>
      <c r="N20" s="150" t="s">
        <v>125</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51" t="s">
        <v>73</v>
      </c>
      <c r="M22" s="351" t="s">
        <v>74</v>
      </c>
      <c r="N22" s="176" t="s">
        <v>122</v>
      </c>
      <c r="O22" s="35"/>
      <c r="P22" s="35"/>
      <c r="Q22" s="35"/>
      <c r="R22" s="35"/>
      <c r="S22" s="35"/>
      <c r="T22" s="5"/>
    </row>
    <row r="23" spans="1:20" ht="15" customHeight="1" x14ac:dyDescent="0.25">
      <c r="A23" s="2"/>
      <c r="B23" s="5"/>
      <c r="C23" s="5"/>
      <c r="D23" s="5"/>
      <c r="E23" s="2"/>
      <c r="F23" s="2"/>
      <c r="G23" s="5"/>
      <c r="H23" s="2"/>
      <c r="I23" s="2"/>
      <c r="J23" s="175"/>
      <c r="K23" s="2"/>
      <c r="L23" s="352"/>
      <c r="M23" s="352"/>
      <c r="N23" s="176" t="s">
        <v>864</v>
      </c>
      <c r="O23" s="35"/>
      <c r="P23" s="35"/>
      <c r="Q23" s="35"/>
      <c r="R23" s="35"/>
      <c r="S23" s="35"/>
      <c r="T23" s="5"/>
    </row>
    <row r="24" spans="1:20" ht="20.100000000000001" customHeight="1" x14ac:dyDescent="0.25">
      <c r="A24" s="2"/>
      <c r="B24" s="5"/>
      <c r="C24" s="5"/>
      <c r="D24" s="5"/>
      <c r="E24" s="2"/>
      <c r="F24" s="2"/>
      <c r="G24" s="5"/>
      <c r="H24" s="2"/>
      <c r="I24" s="2"/>
      <c r="J24" s="126" t="s">
        <v>111</v>
      </c>
      <c r="K24" s="2"/>
      <c r="L24" s="159">
        <v>150</v>
      </c>
      <c r="M24" s="286">
        <f>IF(AND(L24&gt;0,C4&gt;0,J18&gt;0,NOT(ISBLANK(H12))),ABS(VLOOKUP($L$20,VLookups!$A$43:$B$44,2,FALSE)-_xlfn.NORM.DIST(L24,G9,J18,TRUE)),"")</f>
        <v>0.7107426392460281</v>
      </c>
      <c r="N24" s="177" t="s">
        <v>130</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863</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50" t="str">
        <f>VLOOKUP(L20,VLookups!A43:C44,3,FALSE)</f>
        <v>Show the likelihood that the SPERT estimates will be EQUAL TO or GREATER THAN an uncertainty</v>
      </c>
      <c r="O27" s="350"/>
      <c r="P27" s="350"/>
      <c r="Q27" s="350"/>
      <c r="R27" s="350"/>
      <c r="S27" s="350"/>
      <c r="T27" s="136"/>
    </row>
    <row r="28" spans="1:20" ht="20.100000000000001" customHeight="1" x14ac:dyDescent="0.25">
      <c r="A28" s="134"/>
      <c r="B28" s="136"/>
      <c r="C28" s="136"/>
      <c r="D28" s="136"/>
      <c r="E28" s="136"/>
      <c r="F28" s="136"/>
      <c r="G28" s="136"/>
      <c r="H28" s="136"/>
      <c r="I28" s="136"/>
      <c r="J28" s="136"/>
      <c r="K28" s="136"/>
      <c r="L28" s="136"/>
      <c r="M28" s="179" t="s">
        <v>113</v>
      </c>
      <c r="N28" s="353" t="s">
        <v>54</v>
      </c>
      <c r="O28" s="354"/>
      <c r="P28" s="354"/>
      <c r="Q28" s="354"/>
      <c r="R28" s="354"/>
      <c r="S28" s="355"/>
      <c r="T28" s="136"/>
    </row>
    <row r="29" spans="1:20" ht="15.75" customHeight="1" x14ac:dyDescent="0.25">
      <c r="A29" s="134"/>
      <c r="B29" s="136"/>
      <c r="C29" s="136"/>
      <c r="D29" s="136"/>
      <c r="E29" s="136"/>
      <c r="F29" s="136"/>
      <c r="G29" s="136"/>
      <c r="H29" s="136"/>
      <c r="I29" s="136"/>
      <c r="J29" s="136"/>
      <c r="K29" s="136"/>
      <c r="L29" s="136"/>
      <c r="M29" s="180" t="s">
        <v>133</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134</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132</v>
      </c>
      <c r="B32" s="5"/>
      <c r="C32" s="5"/>
      <c r="D32" s="5"/>
      <c r="E32" s="2"/>
      <c r="F32" s="2"/>
      <c r="G32" s="5"/>
      <c r="H32" s="5"/>
      <c r="I32" s="5"/>
      <c r="J32" s="5"/>
      <c r="K32" s="5"/>
      <c r="L32" s="5"/>
      <c r="M32" s="5"/>
      <c r="N32" s="5"/>
      <c r="O32" s="5"/>
      <c r="P32" s="5"/>
      <c r="Q32" s="5"/>
      <c r="R32" s="5"/>
      <c r="S32" s="5"/>
      <c r="T32" s="5"/>
    </row>
    <row r="33" spans="1:20" x14ac:dyDescent="0.25">
      <c r="A33" s="5"/>
      <c r="B33" s="356" t="s">
        <v>79</v>
      </c>
      <c r="C33" s="357"/>
      <c r="D33" s="358"/>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121</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120</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112</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123</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117</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124</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4k – © 2015-2019, William W. Davis, MSPM, PMP</v>
      </c>
      <c r="C45" s="5"/>
      <c r="D45" s="5"/>
      <c r="E45" s="5"/>
      <c r="F45" s="2"/>
      <c r="G45" s="2"/>
      <c r="H45" s="5"/>
      <c r="I45" s="5"/>
      <c r="J45" s="2"/>
      <c r="K45" s="5"/>
      <c r="L45" s="5"/>
      <c r="M45" s="5"/>
      <c r="N45" s="5"/>
      <c r="O45" s="5"/>
      <c r="P45" s="5"/>
      <c r="Q45" s="5"/>
      <c r="R45" s="5"/>
      <c r="S45" s="5"/>
      <c r="T45" s="5"/>
    </row>
    <row r="46" spans="1:20" x14ac:dyDescent="0.25">
      <c r="A46" s="2"/>
      <c r="B46" s="344" t="s">
        <v>142</v>
      </c>
      <c r="C46" s="344"/>
      <c r="D46" s="344"/>
      <c r="E46" s="344"/>
      <c r="F46" s="344"/>
      <c r="G46" s="344"/>
      <c r="H46" s="344"/>
      <c r="I46" s="104"/>
      <c r="J46" s="2"/>
      <c r="K46" s="5"/>
      <c r="L46" s="5"/>
      <c r="M46" s="5"/>
      <c r="N46" s="5"/>
      <c r="O46" s="5"/>
      <c r="P46" s="5"/>
      <c r="Q46" s="5"/>
      <c r="R46" s="5"/>
      <c r="S46" s="5"/>
      <c r="T46" s="5"/>
    </row>
    <row r="47" spans="1:20" x14ac:dyDescent="0.25">
      <c r="A47" s="2"/>
      <c r="B47" s="344" t="s">
        <v>143</v>
      </c>
      <c r="C47" s="344"/>
      <c r="D47" s="344"/>
      <c r="E47" s="344"/>
      <c r="F47" s="344"/>
      <c r="G47" s="344"/>
      <c r="H47" s="344"/>
      <c r="I47" s="104"/>
      <c r="J47" s="2"/>
      <c r="K47" s="5"/>
      <c r="L47" s="5"/>
      <c r="M47" s="5"/>
      <c r="N47" s="5"/>
      <c r="O47" s="5"/>
      <c r="P47" s="5"/>
      <c r="Q47" s="5"/>
      <c r="R47" s="5"/>
      <c r="S47" s="5"/>
      <c r="T47" s="5"/>
    </row>
    <row r="48" spans="1:20" x14ac:dyDescent="0.25">
      <c r="A48" s="2"/>
      <c r="B48" s="344" t="s">
        <v>94</v>
      </c>
      <c r="C48" s="344"/>
      <c r="D48" s="344"/>
      <c r="E48" s="344"/>
      <c r="F48" s="344"/>
      <c r="G48" s="344"/>
      <c r="H48" s="344"/>
      <c r="I48" s="104"/>
      <c r="J48" s="2"/>
      <c r="K48" s="5"/>
      <c r="L48" s="5"/>
      <c r="M48" s="5"/>
      <c r="N48" s="5"/>
      <c r="O48" s="5"/>
      <c r="P48" s="5"/>
      <c r="Q48" s="5"/>
      <c r="R48" s="5"/>
      <c r="S48" s="5"/>
      <c r="T48" s="5"/>
    </row>
    <row r="49" spans="1:20" x14ac:dyDescent="0.25">
      <c r="A49" s="2"/>
      <c r="B49" s="344" t="s">
        <v>225</v>
      </c>
      <c r="C49" s="344"/>
      <c r="D49" s="344"/>
      <c r="E49" s="344"/>
      <c r="F49" s="344"/>
      <c r="G49" s="344"/>
      <c r="H49" s="344"/>
      <c r="I49" s="104"/>
      <c r="J49" s="2"/>
      <c r="K49" s="5"/>
      <c r="L49" s="5"/>
      <c r="M49" s="5"/>
      <c r="N49" s="5"/>
      <c r="O49" s="5"/>
      <c r="P49" s="5"/>
      <c r="Q49" s="5"/>
      <c r="R49" s="5"/>
      <c r="S49" s="5"/>
      <c r="T49" s="5"/>
    </row>
    <row r="50" spans="1:20" x14ac:dyDescent="0.25">
      <c r="A50" s="2"/>
      <c r="B50" s="344" t="s">
        <v>95</v>
      </c>
      <c r="C50" s="344"/>
      <c r="D50" s="344"/>
      <c r="E50" s="344"/>
      <c r="F50" s="344"/>
      <c r="G50" s="344"/>
      <c r="H50" s="344"/>
      <c r="I50" s="104"/>
      <c r="J50" s="2"/>
      <c r="K50" s="5"/>
      <c r="L50" s="5"/>
      <c r="M50" s="5"/>
      <c r="N50" s="5"/>
      <c r="O50" s="5"/>
      <c r="P50" s="5"/>
      <c r="Q50" s="5"/>
      <c r="R50" s="5"/>
      <c r="S50" s="5"/>
      <c r="T50" s="5"/>
    </row>
    <row r="51" spans="1:20" x14ac:dyDescent="0.25">
      <c r="A51" s="2"/>
      <c r="B51" s="155" t="s">
        <v>220</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219</v>
      </c>
      <c r="C53" s="5"/>
      <c r="D53" s="5"/>
      <c r="E53" s="2"/>
      <c r="F53" s="2"/>
      <c r="G53" s="5"/>
      <c r="H53" s="2"/>
      <c r="I53" s="2"/>
      <c r="J53" s="5"/>
      <c r="K53" s="5"/>
      <c r="L53" s="5"/>
      <c r="M53" s="5"/>
      <c r="N53" s="5"/>
      <c r="O53" s="5"/>
      <c r="P53" s="5"/>
      <c r="Q53" s="5"/>
      <c r="R53" s="5"/>
      <c r="S53" s="5"/>
      <c r="T53" s="5"/>
    </row>
    <row r="54" spans="1:20" x14ac:dyDescent="0.25">
      <c r="A54" s="19"/>
      <c r="B54" s="155" t="s">
        <v>221</v>
      </c>
      <c r="C54" s="5"/>
      <c r="D54" s="5"/>
      <c r="E54" s="2"/>
      <c r="F54" s="2"/>
      <c r="G54" s="5"/>
      <c r="H54" s="2"/>
      <c r="I54" s="2"/>
      <c r="J54" s="5"/>
      <c r="K54" s="5"/>
      <c r="L54" s="5"/>
      <c r="M54" s="5"/>
      <c r="N54" s="5"/>
      <c r="O54" s="5"/>
      <c r="P54" s="5"/>
      <c r="Q54" s="5"/>
      <c r="R54" s="5"/>
      <c r="S54" s="5"/>
      <c r="T54" s="5"/>
    </row>
    <row r="55" spans="1:20" x14ac:dyDescent="0.25">
      <c r="A55" s="19"/>
      <c r="B55" s="155" t="s">
        <v>799</v>
      </c>
      <c r="C55" s="5"/>
      <c r="D55" s="5"/>
      <c r="E55" s="2"/>
      <c r="F55" s="2"/>
      <c r="G55" s="5"/>
      <c r="H55" s="2"/>
      <c r="I55" s="2"/>
      <c r="J55" s="5"/>
      <c r="K55" s="5"/>
      <c r="L55" s="5"/>
      <c r="M55" s="5"/>
      <c r="N55" s="5"/>
      <c r="O55" s="5"/>
      <c r="P55" s="5"/>
      <c r="Q55" s="5"/>
      <c r="R55" s="5"/>
      <c r="S55" s="5"/>
      <c r="T55" s="5"/>
    </row>
    <row r="56" spans="1:20" x14ac:dyDescent="0.25">
      <c r="A56" s="19"/>
      <c r="B56" s="155" t="s">
        <v>800</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801</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45" t="s">
        <v>806</v>
      </c>
      <c r="C60" s="345"/>
      <c r="D60" s="345"/>
      <c r="E60" s="345"/>
      <c r="F60" s="345"/>
      <c r="G60" s="345"/>
      <c r="H60" s="345"/>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182</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803</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827</v>
      </c>
      <c r="C1" s="5"/>
      <c r="D1" s="5"/>
      <c r="E1" s="2"/>
      <c r="F1" s="2"/>
      <c r="G1" s="5"/>
      <c r="H1" s="2"/>
      <c r="I1" s="2"/>
      <c r="J1" s="5"/>
      <c r="K1" s="5"/>
      <c r="L1" s="5"/>
      <c r="M1" s="348" t="s">
        <v>76</v>
      </c>
      <c r="N1" s="349"/>
      <c r="O1" s="364" t="str">
        <f>VLOOKUP(M1,VLookups!A43:C44,3,FALSE)</f>
        <v>Show the likelihood that the SPERT estimates will be EQUAL TO or GREATER THAN an uncertainty</v>
      </c>
      <c r="P1" s="364"/>
      <c r="Q1" s="364"/>
      <c r="R1" s="364"/>
      <c r="S1" s="364"/>
      <c r="T1" s="364"/>
      <c r="U1" s="5"/>
    </row>
    <row r="2" spans="1:225" ht="15" customHeight="1" x14ac:dyDescent="0.25">
      <c r="B2" s="53">
        <v>-0.5</v>
      </c>
      <c r="C2" s="90" t="s">
        <v>89</v>
      </c>
      <c r="D2" s="102">
        <v>1</v>
      </c>
      <c r="E2" s="26"/>
      <c r="F2" s="26"/>
      <c r="G2" s="25"/>
      <c r="H2" s="26"/>
      <c r="I2" s="26"/>
      <c r="J2" s="5"/>
      <c r="K2" s="5"/>
      <c r="L2" s="5"/>
      <c r="M2" s="368" t="s">
        <v>73</v>
      </c>
      <c r="N2" s="368" t="s">
        <v>74</v>
      </c>
      <c r="O2" s="365" t="s">
        <v>54</v>
      </c>
      <c r="P2" s="366"/>
      <c r="Q2" s="366"/>
      <c r="R2" s="366"/>
      <c r="S2" s="366"/>
      <c r="T2" s="367"/>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69"/>
      <c r="N3" s="369"/>
      <c r="O3" s="101">
        <v>0.1</v>
      </c>
      <c r="P3" s="54">
        <v>0.9</v>
      </c>
      <c r="Q3" s="54">
        <v>0.85</v>
      </c>
      <c r="R3" s="54">
        <v>0.8</v>
      </c>
      <c r="S3" s="54">
        <v>0.75</v>
      </c>
      <c r="T3" s="54">
        <v>0.5</v>
      </c>
      <c r="U3" s="5"/>
      <c r="V3" s="168" t="s">
        <v>187</v>
      </c>
      <c r="DT3" s="168" t="s">
        <v>181</v>
      </c>
      <c r="HQ3" s="171" t="s">
        <v>227</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2">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852</v>
      </c>
      <c r="I5" s="58"/>
      <c r="J5" s="297"/>
      <c r="K5" s="75">
        <f>IF(AND(B5&gt;0,C5&gt;0,D5&gt;0),IF(ISBLANK(J5),IF(ISBLANK(H5),"",(D5-B5)*VLOOKUP(H5,VLookups!$A$4:$B$13,2,FALSE)),J5),"")</f>
        <v>18</v>
      </c>
      <c r="L5" s="76">
        <f t="shared" si="2"/>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97"/>
      <c r="K6" s="75">
        <f>IF(AND(B6&gt;0,C6&gt;0,D6&gt;0),IF(ISBLANK(J6),IF(ISBLANK(H6),"",(D6-B6)*VLOOKUP(H6,VLookups!$A$4:$B$13,2,FALSE)),J6),"")</f>
        <v>25.45584412271571</v>
      </c>
      <c r="L6" s="76">
        <f t="shared" si="2"/>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97"/>
      <c r="K7" s="75">
        <f>IF(AND(B7&gt;0,C7&gt;0,D7&gt;0),IF(ISBLANK(J7),IF(ISBLANK(H7),"",(D7-B7)*VLOOKUP(H7,VLookups!$A$4:$B$13,2,FALSE)),J7),"")</f>
        <v>31.176914536239792</v>
      </c>
      <c r="L7" s="76">
        <f t="shared" si="2"/>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97"/>
      <c r="K8" s="75">
        <f>IF(AND(B8&gt;0,C8&gt;0,D8&gt;0),IF(ISBLANK(J8),IF(ISBLANK(H8),"",(D8-B8)*VLOOKUP(H8,VLookups!$A$4:$B$13,2,FALSE)),J8),"")</f>
        <v>36</v>
      </c>
      <c r="L8" s="76">
        <f t="shared" si="2"/>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97"/>
      <c r="K9" s="75">
        <f>IF(AND(B9&gt;0,C9&gt;0,D9&gt;0),IF(ISBLANK(J9),IF(ISBLANK(H9),"",(D9-B9)*VLOOKUP(H9,VLookups!$A$4:$B$13,2,FALSE)),J9),"")</f>
        <v>42.213741838410861</v>
      </c>
      <c r="L9" s="76">
        <f t="shared" si="2"/>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97"/>
      <c r="K10" s="75">
        <f>IF(AND(B10&gt;0,C10&gt;0,D10&gt;0),IF(ISBLANK(J10),IF(ISBLANK(H10),"",(D10-B10)*VLOOKUP(H10,VLookups!$A$4:$B$13,2,FALSE)),J10),"")</f>
        <v>49.295030175464944</v>
      </c>
      <c r="L10" s="76">
        <f t="shared" si="2"/>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853</v>
      </c>
      <c r="I11" s="58"/>
      <c r="J11" s="297"/>
      <c r="K11" s="75">
        <f>IF(AND(B11&gt;0,C11&gt;0,D11&gt;0),IF(ISBLANK(J11),IF(ISBLANK(H11),"",(D11-B11)*VLOOKUP(H11,VLookups!$A$4:$B$13,2,FALSE)),J11),"")</f>
        <v>56.920997883030829</v>
      </c>
      <c r="L11" s="76">
        <f t="shared" si="2"/>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854</v>
      </c>
      <c r="I12" s="58"/>
      <c r="J12" s="297"/>
      <c r="K12" s="75">
        <f>IF(AND(B12&gt;0,C12&gt;0,D12&gt;0),IF(ISBLANK(J12),IF(ISBLANK(H12),"",(D12-B12)*VLOOKUP(H12,VLookups!$A$4:$B$13,2,FALSE)),J12),"")</f>
        <v>63.63961030678928</v>
      </c>
      <c r="L12" s="76">
        <f t="shared" si="2"/>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97"/>
      <c r="K13" s="75">
        <f>IF(AND(B13&gt;0,C13&gt;0,D13&gt;0),IF(ISBLANK(J13),IF(ISBLANK(H13),"",(D13-B13)*VLOOKUP(H13,VLookups!$A$4:$B$13,2,FALSE)),J13),"")</f>
        <v>73.11634564172364</v>
      </c>
      <c r="L13" s="76">
        <f t="shared" si="2"/>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97"/>
      <c r="K14" s="75" t="str">
        <f>IF(AND(B14&gt;0,C14&gt;0,D14&gt;0),IF(ISBLANK(J14),IF(ISBLANK(H14),"",(D14-B14)*VLOOKUP(H14,VLookups!$A$4:$B$13,2,FALSE)),J14),"")</f>
        <v/>
      </c>
      <c r="L14" s="76" t="str">
        <f t="shared" si="2"/>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97"/>
      <c r="K15" s="75" t="str">
        <f>IF(AND(B15&gt;0,C15&gt;0,D15&gt;0),IF(ISBLANK(J15),IF(ISBLANK(H15),"",(D15-B15)*VLOOKUP(H15,VLookups!$A$4:$B$13,2,FALSE)),J15),"")</f>
        <v/>
      </c>
      <c r="L15" s="76" t="str">
        <f t="shared" si="2"/>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97"/>
      <c r="K16" s="75" t="str">
        <f>IF(AND(B16&gt;0,C16&gt;0,D16&gt;0),IF(ISBLANK(J16),IF(ISBLANK(H16),"",(D16-B16)*VLOOKUP(H16,VLookups!$A$4:$B$13,2,FALSE)),J16),"")</f>
        <v/>
      </c>
      <c r="L16" s="76" t="str">
        <f t="shared" si="2"/>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97"/>
      <c r="K17" s="75" t="str">
        <f>IF(AND(B17&gt;0,C17&gt;0,D17&gt;0),IF(ISBLANK(J17),IF(ISBLANK(H17),"",(D17-B17)*VLOOKUP(H17,VLookups!$A$4:$B$13,2,FALSE)),J17),"")</f>
        <v/>
      </c>
      <c r="L17" s="76" t="str">
        <f t="shared" si="2"/>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97"/>
      <c r="K18" s="75" t="str">
        <f>IF(AND(B18&gt;0,C18&gt;0,D18&gt;0),IF(ISBLANK(J18),IF(ISBLANK(H18),"",(D18-B18)*VLOOKUP(H18,VLookups!$A$4:$B$13,2,FALSE)),J18),"")</f>
        <v/>
      </c>
      <c r="L18" s="76" t="str">
        <f t="shared" si="2"/>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97"/>
      <c r="K19" s="75" t="str">
        <f>IF(AND(B19&gt;0,C19&gt;0,D19&gt;0),IF(ISBLANK(J19),IF(ISBLANK(H19),"",(D19-B19)*VLOOKUP(H19,VLookups!$A$4:$B$13,2,FALSE)),J19),"")</f>
        <v/>
      </c>
      <c r="L19" s="76" t="str">
        <f t="shared" si="2"/>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97"/>
      <c r="K20" s="75" t="str">
        <f>IF(AND(B20&gt;0,C20&gt;0,D20&gt;0),IF(ISBLANK(J20),IF(ISBLANK(H20),"",(D20-B20)*VLOOKUP(H20,VLookups!$A$4:$B$13,2,FALSE)),J20),"")</f>
        <v/>
      </c>
      <c r="L20" s="76" t="str">
        <f t="shared" si="2"/>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97"/>
      <c r="K21" s="75" t="str">
        <f>IF(AND(B21&gt;0,C21&gt;0,D21&gt;0),IF(ISBLANK(J21),IF(ISBLANK(H21),"",(D21-B21)*VLOOKUP(H21,VLookups!$A$4:$B$13,2,FALSE)),J21),"")</f>
        <v/>
      </c>
      <c r="L21" s="76" t="str">
        <f t="shared" si="2"/>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97"/>
      <c r="K22" s="75" t="str">
        <f>IF(AND(B22&gt;0,C22&gt;0,D22&gt;0),IF(ISBLANK(J22),IF(ISBLANK(H22),"",(D22-B22)*VLOOKUP(H22,VLookups!$A$4:$B$13,2,FALSE)),J22),"")</f>
        <v/>
      </c>
      <c r="L22" s="76" t="str">
        <f t="shared" si="2"/>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97"/>
      <c r="K23" s="75" t="str">
        <f>IF(AND(B23&gt;0,C23&gt;0,D23&gt;0),IF(ISBLANK(J23),IF(ISBLANK(H23),"",(D23-B23)*VLOOKUP(H23,VLookups!$A$4:$B$13,2,FALSE)),J23),"")</f>
        <v/>
      </c>
      <c r="L23" s="76" t="str">
        <f t="shared" si="2"/>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97"/>
      <c r="K24" s="75" t="str">
        <f>IF(AND(B24&gt;0,C24&gt;0,D24&gt;0),IF(ISBLANK(J24),IF(ISBLANK(H24),"",(D24-B24)*VLOOKUP(H24,VLookups!$A$4:$B$13,2,FALSE)),J24),"")</f>
        <v/>
      </c>
      <c r="L24" s="76" t="str">
        <f t="shared" si="2"/>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97"/>
      <c r="K25" s="75" t="str">
        <f>IF(AND(B25&gt;0,C25&gt;0,D25&gt;0),IF(ISBLANK(J25),IF(ISBLANK(H25),"",(D25-B25)*VLOOKUP(H25,VLookups!$A$4:$B$13,2,FALSE)),J25),"")</f>
        <v/>
      </c>
      <c r="L25" s="76" t="str">
        <f t="shared" si="2"/>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97"/>
      <c r="K26" s="75" t="str">
        <f>IF(AND(B26&gt;0,C26&gt;0,D26&gt;0),IF(ISBLANK(J26),IF(ISBLANK(H26),"",(D26-B26)*VLOOKUP(H26,VLookups!$A$4:$B$13,2,FALSE)),J26),"")</f>
        <v/>
      </c>
      <c r="L26" s="76" t="str">
        <f t="shared" si="2"/>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97"/>
      <c r="K27" s="75" t="str">
        <f>IF(AND(B27&gt;0,C27&gt;0,D27&gt;0),IF(ISBLANK(J27),IF(ISBLANK(H27),"",(D27-B27)*VLOOKUP(H27,VLookups!$A$4:$B$13,2,FALSE)),J27),"")</f>
        <v/>
      </c>
      <c r="L27" s="76" t="str">
        <f t="shared" si="2"/>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97"/>
      <c r="K28" s="75" t="str">
        <f>IF(AND(B28&gt;0,C28&gt;0,D28&gt;0),IF(ISBLANK(J28),IF(ISBLANK(H28),"",(D28-B28)*VLOOKUP(H28,VLookups!$A$4:$B$13,2,FALSE)),J28),"")</f>
        <v/>
      </c>
      <c r="L28" s="76" t="str">
        <f t="shared" si="2"/>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97"/>
      <c r="K29" s="75" t="str">
        <f>IF(AND(B29&gt;0,C29&gt;0,D29&gt;0),IF(ISBLANK(J29),IF(ISBLANK(H29),"",(D29-B29)*VLOOKUP(H29,VLookups!$A$4:$B$13,2,FALSE)),J29),"")</f>
        <v/>
      </c>
      <c r="L29" s="76" t="str">
        <f t="shared" si="2"/>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97"/>
      <c r="K30" s="75" t="str">
        <f>IF(AND(B30&gt;0,C30&gt;0,D30&gt;0),IF(ISBLANK(J30),IF(ISBLANK(H30),"",(D30-B30)*VLOOKUP(H30,VLookups!$A$4:$B$13,2,FALSE)),J30),"")</f>
        <v/>
      </c>
      <c r="L30" s="76" t="str">
        <f t="shared" si="2"/>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97"/>
      <c r="K31" s="75" t="str">
        <f>IF(AND(B31&gt;0,C31&gt;0,D31&gt;0),IF(ISBLANK(J31),IF(ISBLANK(H31),"",(D31-B31)*VLOOKUP(H31,VLookups!$A$4:$B$13,2,FALSE)),J31),"")</f>
        <v/>
      </c>
      <c r="L31" s="76" t="str">
        <f t="shared" si="2"/>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97"/>
      <c r="K32" s="75" t="str">
        <f>IF(AND(B32&gt;0,C32&gt;0,D32&gt;0),IF(ISBLANK(J32),IF(ISBLANK(H32),"",(D32-B32)*VLOOKUP(H32,VLookups!$A$4:$B$13,2,FALSE)),J32),"")</f>
        <v/>
      </c>
      <c r="L32" s="76" t="str">
        <f t="shared" si="2"/>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97"/>
      <c r="K33" s="75" t="str">
        <f>IF(AND(B33&gt;0,C33&gt;0,D33&gt;0),IF(ISBLANK(J33),IF(ISBLANK(H33),"",(D33-B33)*VLOOKUP(H33,VLookups!$A$4:$B$13,2,FALSE)),J33),"")</f>
        <v/>
      </c>
      <c r="L33" s="76" t="str">
        <f t="shared" si="2"/>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97"/>
      <c r="K34" s="75" t="str">
        <f>IF(AND(B34&gt;0,C34&gt;0,D34&gt;0),IF(ISBLANK(J34),IF(ISBLANK(H34),"",(D34-B34)*VLOOKUP(H34,VLookups!$A$4:$B$13,2,FALSE)),J34),"")</f>
        <v/>
      </c>
      <c r="L34" s="76" t="str">
        <f t="shared" si="2"/>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97"/>
      <c r="K35" s="75" t="str">
        <f>IF(AND(B35&gt;0,C35&gt;0,D35&gt;0),IF(ISBLANK(J35),IF(ISBLANK(H35),"",(D35-B35)*VLOOKUP(H35,VLookups!$A$4:$B$13,2,FALSE)),J35),"")</f>
        <v/>
      </c>
      <c r="L35" s="76" t="str">
        <f t="shared" si="2"/>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97"/>
      <c r="K36" s="75" t="str">
        <f>IF(AND(B36&gt;0,C36&gt;0,D36&gt;0),IF(ISBLANK(J36),IF(ISBLANK(H36),"",(D36-B36)*VLOOKUP(H36,VLookups!$A$4:$B$13,2,FALSE)),J36),"")</f>
        <v/>
      </c>
      <c r="L36" s="76" t="str">
        <f t="shared" ref="L36:L67" si="205">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97"/>
      <c r="K37" s="75" t="str">
        <f>IF(AND(B37&gt;0,C37&gt;0,D37&gt;0),IF(ISBLANK(J37),IF(ISBLANK(H37),"",(D37-B37)*VLOOKUP(H37,VLookups!$A$4:$B$13,2,FALSE)),J37),"")</f>
        <v/>
      </c>
      <c r="L37" s="76" t="str">
        <f t="shared" si="205"/>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97"/>
      <c r="K38" s="75" t="str">
        <f>IF(AND(B38&gt;0,C38&gt;0,D38&gt;0),IF(ISBLANK(J38),IF(ISBLANK(H38),"",(D38-B38)*VLOOKUP(H38,VLookups!$A$4:$B$13,2,FALSE)),J38),"")</f>
        <v/>
      </c>
      <c r="L38" s="76" t="str">
        <f t="shared" si="205"/>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97"/>
      <c r="K39" s="75" t="str">
        <f>IF(AND(B39&gt;0,C39&gt;0,D39&gt;0),IF(ISBLANK(J39),IF(ISBLANK(H39),"",(D39-B39)*VLOOKUP(H39,VLookups!$A$4:$B$13,2,FALSE)),J39),"")</f>
        <v/>
      </c>
      <c r="L39" s="76" t="str">
        <f t="shared" si="205"/>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97"/>
      <c r="K40" s="75" t="str">
        <f>IF(AND(B40&gt;0,C40&gt;0,D40&gt;0),IF(ISBLANK(J40),IF(ISBLANK(H40),"",(D40-B40)*VLOOKUP(H40,VLookups!$A$4:$B$13,2,FALSE)),J40),"")</f>
        <v/>
      </c>
      <c r="L40" s="76" t="str">
        <f t="shared" si="205"/>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97"/>
      <c r="K41" s="75" t="str">
        <f>IF(AND(B41&gt;0,C41&gt;0,D41&gt;0),IF(ISBLANK(J41),IF(ISBLANK(H41),"",(D41-B41)*VLOOKUP(H41,VLookups!$A$4:$B$13,2,FALSE)),J41),"")</f>
        <v/>
      </c>
      <c r="L41" s="76" t="str">
        <f t="shared" si="205"/>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97"/>
      <c r="K42" s="75" t="str">
        <f>IF(AND(B42&gt;0,C42&gt;0,D42&gt;0),IF(ISBLANK(J42),IF(ISBLANK(H42),"",(D42-B42)*VLOOKUP(H42,VLookups!$A$4:$B$13,2,FALSE)),J42),"")</f>
        <v/>
      </c>
      <c r="L42" s="76" t="str">
        <f t="shared" si="205"/>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97"/>
      <c r="K43" s="75" t="str">
        <f>IF(AND(B43&gt;0,C43&gt;0,D43&gt;0),IF(ISBLANK(J43),IF(ISBLANK(H43),"",(D43-B43)*VLOOKUP(H43,VLookups!$A$4:$B$13,2,FALSE)),J43),"")</f>
        <v/>
      </c>
      <c r="L43" s="76" t="str">
        <f t="shared" si="205"/>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97"/>
      <c r="K44" s="75" t="str">
        <f>IF(AND(B44&gt;0,C44&gt;0,D44&gt;0),IF(ISBLANK(J44),IF(ISBLANK(H44),"",(D44-B44)*VLOOKUP(H44,VLookups!$A$4:$B$13,2,FALSE)),J44),"")</f>
        <v/>
      </c>
      <c r="L44" s="76" t="str">
        <f t="shared" si="205"/>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97"/>
      <c r="K45" s="75" t="str">
        <f>IF(AND(B45&gt;0,C45&gt;0,D45&gt;0),IF(ISBLANK(J45),IF(ISBLANK(H45),"",(D45-B45)*VLOOKUP(H45,VLookups!$A$4:$B$13,2,FALSE)),J45),"")</f>
        <v/>
      </c>
      <c r="L45" s="76" t="str">
        <f t="shared" si="205"/>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97"/>
      <c r="K46" s="75" t="str">
        <f>IF(AND(B46&gt;0,C46&gt;0,D46&gt;0),IF(ISBLANK(J46),IF(ISBLANK(H46),"",(D46-B46)*VLOOKUP(H46,VLookups!$A$4:$B$13,2,FALSE)),J46),"")</f>
        <v/>
      </c>
      <c r="L46" s="76" t="str">
        <f t="shared" si="205"/>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97"/>
      <c r="K47" s="75" t="str">
        <f>IF(AND(B47&gt;0,C47&gt;0,D47&gt;0),IF(ISBLANK(J47),IF(ISBLANK(H47),"",(D47-B47)*VLOOKUP(H47,VLookups!$A$4:$B$13,2,FALSE)),J47),"")</f>
        <v/>
      </c>
      <c r="L47" s="76" t="str">
        <f t="shared" si="205"/>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97"/>
      <c r="K48" s="75" t="str">
        <f>IF(AND(B48&gt;0,C48&gt;0,D48&gt;0),IF(ISBLANK(J48),IF(ISBLANK(H48),"",(D48-B48)*VLOOKUP(H48,VLookups!$A$4:$B$13,2,FALSE)),J48),"")</f>
        <v/>
      </c>
      <c r="L48" s="76" t="str">
        <f t="shared" si="205"/>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97"/>
      <c r="K49" s="75" t="str">
        <f>IF(AND(B49&gt;0,C49&gt;0,D49&gt;0),IF(ISBLANK(J49),IF(ISBLANK(H49),"",(D49-B49)*VLOOKUP(H49,VLookups!$A$4:$B$13,2,FALSE)),J49),"")</f>
        <v/>
      </c>
      <c r="L49" s="76" t="str">
        <f t="shared" si="205"/>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97"/>
      <c r="K50" s="75" t="str">
        <f>IF(AND(B50&gt;0,C50&gt;0,D50&gt;0),IF(ISBLANK(J50),IF(ISBLANK(H50),"",(D50-B50)*VLOOKUP(H50,VLookups!$A$4:$B$13,2,FALSE)),J50),"")</f>
        <v/>
      </c>
      <c r="L50" s="76" t="str">
        <f t="shared" si="205"/>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97"/>
      <c r="K51" s="75" t="str">
        <f>IF(AND(B51&gt;0,C51&gt;0,D51&gt;0),IF(ISBLANK(J51),IF(ISBLANK(H51),"",(D51-B51)*VLOOKUP(H51,VLookups!$A$4:$B$13,2,FALSE)),J51),"")</f>
        <v/>
      </c>
      <c r="L51" s="76" t="str">
        <f t="shared" si="205"/>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97"/>
      <c r="K52" s="75" t="str">
        <f>IF(AND(B52&gt;0,C52&gt;0,D52&gt;0),IF(ISBLANK(J52),IF(ISBLANK(H52),"",(D52-B52)*VLOOKUP(H52,VLookups!$A$4:$B$13,2,FALSE)),J52),"")</f>
        <v/>
      </c>
      <c r="L52" s="76" t="str">
        <f t="shared" si="205"/>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97"/>
      <c r="K53" s="75" t="str">
        <f>IF(AND(B53&gt;0,C53&gt;0,D53&gt;0),IF(ISBLANK(J53),IF(ISBLANK(H53),"",(D53-B53)*VLOOKUP(H53,VLookups!$A$4:$B$13,2,FALSE)),J53),"")</f>
        <v/>
      </c>
      <c r="L53" s="76" t="str">
        <f t="shared" si="205"/>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97"/>
      <c r="K54" s="75" t="str">
        <f>IF(AND(B54&gt;0,C54&gt;0,D54&gt;0),IF(ISBLANK(J54),IF(ISBLANK(H54),"",(D54-B54)*VLOOKUP(H54,VLookups!$A$4:$B$13,2,FALSE)),J54),"")</f>
        <v/>
      </c>
      <c r="L54" s="76" t="str">
        <f t="shared" si="205"/>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97"/>
      <c r="K55" s="75" t="str">
        <f>IF(AND(B55&gt;0,C55&gt;0,D55&gt;0),IF(ISBLANK(J55),IF(ISBLANK(H55),"",(D55-B55)*VLOOKUP(H55,VLookups!$A$4:$B$13,2,FALSE)),J55),"")</f>
        <v/>
      </c>
      <c r="L55" s="76" t="str">
        <f t="shared" si="205"/>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97"/>
      <c r="K56" s="75" t="str">
        <f>IF(AND(B56&gt;0,C56&gt;0,D56&gt;0),IF(ISBLANK(J56),IF(ISBLANK(H56),"",(D56-B56)*VLOOKUP(H56,VLookups!$A$4:$B$13,2,FALSE)),J56),"")</f>
        <v/>
      </c>
      <c r="L56" s="76" t="str">
        <f t="shared" si="205"/>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97"/>
      <c r="K57" s="75" t="str">
        <f>IF(AND(B57&gt;0,C57&gt;0,D57&gt;0),IF(ISBLANK(J57),IF(ISBLANK(H57),"",(D57-B57)*VLOOKUP(H57,VLookups!$A$4:$B$13,2,FALSE)),J57),"")</f>
        <v/>
      </c>
      <c r="L57" s="76" t="str">
        <f t="shared" si="205"/>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97"/>
      <c r="K58" s="75" t="str">
        <f>IF(AND(B58&gt;0,C58&gt;0,D58&gt;0),IF(ISBLANK(J58),IF(ISBLANK(H58),"",(D58-B58)*VLOOKUP(H58,VLookups!$A$4:$B$13,2,FALSE)),J58),"")</f>
        <v/>
      </c>
      <c r="L58" s="76" t="str">
        <f t="shared" si="205"/>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97"/>
      <c r="K59" s="75" t="str">
        <f>IF(AND(B59&gt;0,C59&gt;0,D59&gt;0),IF(ISBLANK(J59),IF(ISBLANK(H59),"",(D59-B59)*VLOOKUP(H59,VLookups!$A$4:$B$13,2,FALSE)),J59),"")</f>
        <v/>
      </c>
      <c r="L59" s="76" t="str">
        <f t="shared" si="205"/>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97"/>
      <c r="K60" s="75" t="str">
        <f>IF(AND(B60&gt;0,C60&gt;0,D60&gt;0),IF(ISBLANK(J60),IF(ISBLANK(H60),"",(D60-B60)*VLOOKUP(H60,VLookups!$A$4:$B$13,2,FALSE)),J60),"")</f>
        <v/>
      </c>
      <c r="L60" s="76" t="str">
        <f t="shared" si="205"/>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97"/>
      <c r="K61" s="75" t="str">
        <f>IF(AND(B61&gt;0,C61&gt;0,D61&gt;0),IF(ISBLANK(J61),IF(ISBLANK(H61),"",(D61-B61)*VLOOKUP(H61,VLookups!$A$4:$B$13,2,FALSE)),J61),"")</f>
        <v/>
      </c>
      <c r="L61" s="76" t="str">
        <f t="shared" si="205"/>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97"/>
      <c r="K62" s="75" t="str">
        <f>IF(AND(B62&gt;0,C62&gt;0,D62&gt;0),IF(ISBLANK(J62),IF(ISBLANK(H62),"",(D62-B62)*VLOOKUP(H62,VLookups!$A$4:$B$13,2,FALSE)),J62),"")</f>
        <v/>
      </c>
      <c r="L62" s="76" t="str">
        <f t="shared" si="205"/>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97"/>
      <c r="K63" s="75" t="str">
        <f>IF(AND(B63&gt;0,C63&gt;0,D63&gt;0),IF(ISBLANK(J63),IF(ISBLANK(H63),"",(D63-B63)*VLOOKUP(H63,VLookups!$A$4:$B$13,2,FALSE)),J63),"")</f>
        <v/>
      </c>
      <c r="L63" s="76" t="str">
        <f t="shared" si="205"/>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97"/>
      <c r="K64" s="75" t="str">
        <f>IF(AND(B64&gt;0,C64&gt;0,D64&gt;0),IF(ISBLANK(J64),IF(ISBLANK(H64),"",(D64-B64)*VLOOKUP(H64,VLookups!$A$4:$B$13,2,FALSE)),J64),"")</f>
        <v/>
      </c>
      <c r="L64" s="76" t="str">
        <f t="shared" si="205"/>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97"/>
      <c r="K65" s="75" t="str">
        <f>IF(AND(B65&gt;0,C65&gt;0,D65&gt;0),IF(ISBLANK(J65),IF(ISBLANK(H65),"",(D65-B65)*VLOOKUP(H65,VLookups!$A$4:$B$13,2,FALSE)),J65),"")</f>
        <v/>
      </c>
      <c r="L65" s="76" t="str">
        <f t="shared" si="205"/>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97"/>
      <c r="K66" s="75" t="str">
        <f>IF(AND(B66&gt;0,C66&gt;0,D66&gt;0),IF(ISBLANK(J66),IF(ISBLANK(H66),"",(D66-B66)*VLOOKUP(H66,VLookups!$A$4:$B$13,2,FALSE)),J66),"")</f>
        <v/>
      </c>
      <c r="L66" s="76" t="str">
        <f t="shared" si="205"/>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97"/>
      <c r="K67" s="75" t="str">
        <f>IF(AND(B67&gt;0,C67&gt;0,D67&gt;0),IF(ISBLANK(J67),IF(ISBLANK(H67),"",(D67-B67)*VLOOKUP(H67,VLookups!$A$4:$B$13,2,FALSE)),J67),"")</f>
        <v/>
      </c>
      <c r="L67" s="76" t="str">
        <f t="shared" si="205"/>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97"/>
      <c r="K68" s="75" t="str">
        <f>IF(AND(B68&gt;0,C68&gt;0,D68&gt;0),IF(ISBLANK(J68),IF(ISBLANK(H68),"",(D68-B68)*VLOOKUP(H68,VLookups!$A$4:$B$13,2,FALSE)),J68),"")</f>
        <v/>
      </c>
      <c r="L68" s="76" t="str">
        <f t="shared" ref="L68:L99" si="405">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97"/>
      <c r="K69" s="75" t="str">
        <f>IF(AND(B69&gt;0,C69&gt;0,D69&gt;0),IF(ISBLANK(J69),IF(ISBLANK(H69),"",(D69-B69)*VLOOKUP(H69,VLookups!$A$4:$B$13,2,FALSE)),J69),"")</f>
        <v/>
      </c>
      <c r="L69" s="76" t="str">
        <f t="shared" si="405"/>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97"/>
      <c r="K70" s="75" t="str">
        <f>IF(AND(B70&gt;0,C70&gt;0,D70&gt;0),IF(ISBLANK(J70),IF(ISBLANK(H70),"",(D70-B70)*VLOOKUP(H70,VLookups!$A$4:$B$13,2,FALSE)),J70),"")</f>
        <v/>
      </c>
      <c r="L70" s="76" t="str">
        <f t="shared" si="405"/>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97"/>
      <c r="K71" s="75" t="str">
        <f>IF(AND(B71&gt;0,C71&gt;0,D71&gt;0),IF(ISBLANK(J71),IF(ISBLANK(H71),"",(D71-B71)*VLOOKUP(H71,VLookups!$A$4:$B$13,2,FALSE)),J71),"")</f>
        <v/>
      </c>
      <c r="L71" s="76" t="str">
        <f t="shared" si="405"/>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97"/>
      <c r="K72" s="75" t="str">
        <f>IF(AND(B72&gt;0,C72&gt;0,D72&gt;0),IF(ISBLANK(J72),IF(ISBLANK(H72),"",(D72-B72)*VLOOKUP(H72,VLookups!$A$4:$B$13,2,FALSE)),J72),"")</f>
        <v/>
      </c>
      <c r="L72" s="76" t="str">
        <f t="shared" si="405"/>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97"/>
      <c r="K73" s="75" t="str">
        <f>IF(AND(B73&gt;0,C73&gt;0,D73&gt;0),IF(ISBLANK(J73),IF(ISBLANK(H73),"",(D73-B73)*VLOOKUP(H73,VLookups!$A$4:$B$13,2,FALSE)),J73),"")</f>
        <v/>
      </c>
      <c r="L73" s="76" t="str">
        <f t="shared" si="405"/>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97"/>
      <c r="K74" s="75" t="str">
        <f>IF(AND(B74&gt;0,C74&gt;0,D74&gt;0),IF(ISBLANK(J74),IF(ISBLANK(H74),"",(D74-B74)*VLOOKUP(H74,VLookups!$A$4:$B$13,2,FALSE)),J74),"")</f>
        <v/>
      </c>
      <c r="L74" s="76" t="str">
        <f t="shared" si="405"/>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97"/>
      <c r="K75" s="75" t="str">
        <f>IF(AND(B75&gt;0,C75&gt;0,D75&gt;0),IF(ISBLANK(J75),IF(ISBLANK(H75),"",(D75-B75)*VLOOKUP(H75,VLookups!$A$4:$B$13,2,FALSE)),J75),"")</f>
        <v/>
      </c>
      <c r="L75" s="76" t="str">
        <f t="shared" si="405"/>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97"/>
      <c r="K76" s="75" t="str">
        <f>IF(AND(B76&gt;0,C76&gt;0,D76&gt;0),IF(ISBLANK(J76),IF(ISBLANK(H76),"",(D76-B76)*VLOOKUP(H76,VLookups!$A$4:$B$13,2,FALSE)),J76),"")</f>
        <v/>
      </c>
      <c r="L76" s="76" t="str">
        <f t="shared" si="405"/>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97"/>
      <c r="K77" s="75" t="str">
        <f>IF(AND(B77&gt;0,C77&gt;0,D77&gt;0),IF(ISBLANK(J77),IF(ISBLANK(H77),"",(D77-B77)*VLOOKUP(H77,VLookups!$A$4:$B$13,2,FALSE)),J77),"")</f>
        <v/>
      </c>
      <c r="L77" s="76" t="str">
        <f t="shared" si="405"/>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97"/>
      <c r="K78" s="75" t="str">
        <f>IF(AND(B78&gt;0,C78&gt;0,D78&gt;0),IF(ISBLANK(J78),IF(ISBLANK(H78),"",(D78-B78)*VLOOKUP(H78,VLookups!$A$4:$B$13,2,FALSE)),J78),"")</f>
        <v/>
      </c>
      <c r="L78" s="76" t="str">
        <f t="shared" si="405"/>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97"/>
      <c r="K79" s="75" t="str">
        <f>IF(AND(B79&gt;0,C79&gt;0,D79&gt;0),IF(ISBLANK(J79),IF(ISBLANK(H79),"",(D79-B79)*VLOOKUP(H79,VLookups!$A$4:$B$13,2,FALSE)),J79),"")</f>
        <v/>
      </c>
      <c r="L79" s="76" t="str">
        <f t="shared" si="405"/>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97"/>
      <c r="K80" s="75" t="str">
        <f>IF(AND(B80&gt;0,C80&gt;0,D80&gt;0),IF(ISBLANK(J80),IF(ISBLANK(H80),"",(D80-B80)*VLOOKUP(H80,VLookups!$A$4:$B$13,2,FALSE)),J80),"")</f>
        <v/>
      </c>
      <c r="L80" s="76" t="str">
        <f t="shared" si="405"/>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97"/>
      <c r="K81" s="75" t="str">
        <f>IF(AND(B81&gt;0,C81&gt;0,D81&gt;0),IF(ISBLANK(J81),IF(ISBLANK(H81),"",(D81-B81)*VLOOKUP(H81,VLookups!$A$4:$B$13,2,FALSE)),J81),"")</f>
        <v/>
      </c>
      <c r="L81" s="76" t="str">
        <f t="shared" si="405"/>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97"/>
      <c r="K82" s="75" t="str">
        <f>IF(AND(B82&gt;0,C82&gt;0,D82&gt;0),IF(ISBLANK(J82),IF(ISBLANK(H82),"",(D82-B82)*VLOOKUP(H82,VLookups!$A$4:$B$13,2,FALSE)),J82),"")</f>
        <v/>
      </c>
      <c r="L82" s="76" t="str">
        <f t="shared" si="405"/>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97"/>
      <c r="K83" s="75" t="str">
        <f>IF(AND(B83&gt;0,C83&gt;0,D83&gt;0),IF(ISBLANK(J83),IF(ISBLANK(H83),"",(D83-B83)*VLOOKUP(H83,VLookups!$A$4:$B$13,2,FALSE)),J83),"")</f>
        <v/>
      </c>
      <c r="L83" s="76" t="str">
        <f t="shared" si="405"/>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97"/>
      <c r="K84" s="75" t="str">
        <f>IF(AND(B84&gt;0,C84&gt;0,D84&gt;0),IF(ISBLANK(J84),IF(ISBLANK(H84),"",(D84-B84)*VLOOKUP(H84,VLookups!$A$4:$B$13,2,FALSE)),J84),"")</f>
        <v/>
      </c>
      <c r="L84" s="76" t="str">
        <f t="shared" si="405"/>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97"/>
      <c r="K85" s="75" t="str">
        <f>IF(AND(B85&gt;0,C85&gt;0,D85&gt;0),IF(ISBLANK(J85),IF(ISBLANK(H85),"",(D85-B85)*VLOOKUP(H85,VLookups!$A$4:$B$13,2,FALSE)),J85),"")</f>
        <v/>
      </c>
      <c r="L85" s="76" t="str">
        <f t="shared" si="405"/>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97"/>
      <c r="K86" s="75" t="str">
        <f>IF(AND(B86&gt;0,C86&gt;0,D86&gt;0),IF(ISBLANK(J86),IF(ISBLANK(H86),"",(D86-B86)*VLOOKUP(H86,VLookups!$A$4:$B$13,2,FALSE)),J86),"")</f>
        <v/>
      </c>
      <c r="L86" s="76" t="str">
        <f t="shared" si="405"/>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97"/>
      <c r="K87" s="75" t="str">
        <f>IF(AND(B87&gt;0,C87&gt;0,D87&gt;0),IF(ISBLANK(J87),IF(ISBLANK(H87),"",(D87-B87)*VLOOKUP(H87,VLookups!$A$4:$B$13,2,FALSE)),J87),"")</f>
        <v/>
      </c>
      <c r="L87" s="76" t="str">
        <f t="shared" si="405"/>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97"/>
      <c r="K88" s="75" t="str">
        <f>IF(AND(B88&gt;0,C88&gt;0,D88&gt;0),IF(ISBLANK(J88),IF(ISBLANK(H88),"",(D88-B88)*VLOOKUP(H88,VLookups!$A$4:$B$13,2,FALSE)),J88),"")</f>
        <v/>
      </c>
      <c r="L88" s="76" t="str">
        <f t="shared" si="405"/>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97"/>
      <c r="K89" s="75" t="str">
        <f>IF(AND(B89&gt;0,C89&gt;0,D89&gt;0),IF(ISBLANK(J89),IF(ISBLANK(H89),"",(D89-B89)*VLOOKUP(H89,VLookups!$A$4:$B$13,2,FALSE)),J89),"")</f>
        <v/>
      </c>
      <c r="L89" s="76" t="str">
        <f t="shared" si="405"/>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97"/>
      <c r="K90" s="75" t="str">
        <f>IF(AND(B90&gt;0,C90&gt;0,D90&gt;0),IF(ISBLANK(J90),IF(ISBLANK(H90),"",(D90-B90)*VLOOKUP(H90,VLookups!$A$4:$B$13,2,FALSE)),J90),"")</f>
        <v/>
      </c>
      <c r="L90" s="76" t="str">
        <f t="shared" si="405"/>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97"/>
      <c r="K91" s="75" t="str">
        <f>IF(AND(B91&gt;0,C91&gt;0,D91&gt;0),IF(ISBLANK(J91),IF(ISBLANK(H91),"",(D91-B91)*VLOOKUP(H91,VLookups!$A$4:$B$13,2,FALSE)),J91),"")</f>
        <v/>
      </c>
      <c r="L91" s="76" t="str">
        <f t="shared" si="405"/>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97"/>
      <c r="K92" s="75" t="str">
        <f>IF(AND(B92&gt;0,C92&gt;0,D92&gt;0),IF(ISBLANK(J92),IF(ISBLANK(H92),"",(D92-B92)*VLOOKUP(H92,VLookups!$A$4:$B$13,2,FALSE)),J92),"")</f>
        <v/>
      </c>
      <c r="L92" s="76" t="str">
        <f t="shared" si="405"/>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97"/>
      <c r="K93" s="75" t="str">
        <f>IF(AND(B93&gt;0,C93&gt;0,D93&gt;0),IF(ISBLANK(J93),IF(ISBLANK(H93),"",(D93-B93)*VLOOKUP(H93,VLookups!$A$4:$B$13,2,FALSE)),J93),"")</f>
        <v/>
      </c>
      <c r="L93" s="76" t="str">
        <f t="shared" si="405"/>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97"/>
      <c r="K94" s="75" t="str">
        <f>IF(AND(B94&gt;0,C94&gt;0,D94&gt;0),IF(ISBLANK(J94),IF(ISBLANK(H94),"",(D94-B94)*VLOOKUP(H94,VLookups!$A$4:$B$13,2,FALSE)),J94),"")</f>
        <v/>
      </c>
      <c r="L94" s="76" t="str">
        <f t="shared" si="405"/>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97"/>
      <c r="K95" s="75" t="str">
        <f>IF(AND(B95&gt;0,C95&gt;0,D95&gt;0),IF(ISBLANK(J95),IF(ISBLANK(H95),"",(D95-B95)*VLOOKUP(H95,VLookups!$A$4:$B$13,2,FALSE)),J95),"")</f>
        <v/>
      </c>
      <c r="L95" s="76" t="str">
        <f t="shared" si="405"/>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97"/>
      <c r="K96" s="75" t="str">
        <f>IF(AND(B96&gt;0,C96&gt;0,D96&gt;0),IF(ISBLANK(J96),IF(ISBLANK(H96),"",(D96-B96)*VLOOKUP(H96,VLookups!$A$4:$B$13,2,FALSE)),J96),"")</f>
        <v/>
      </c>
      <c r="L96" s="76" t="str">
        <f t="shared" si="405"/>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97"/>
      <c r="K97" s="75" t="str">
        <f>IF(AND(B97&gt;0,C97&gt;0,D97&gt;0),IF(ISBLANK(J97),IF(ISBLANK(H97),"",(D97-B97)*VLOOKUP(H97,VLookups!$A$4:$B$13,2,FALSE)),J97),"")</f>
        <v/>
      </c>
      <c r="L97" s="76" t="str">
        <f t="shared" si="405"/>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97"/>
      <c r="K98" s="75" t="str">
        <f>IF(AND(B98&gt;0,C98&gt;0,D98&gt;0),IF(ISBLANK(J98),IF(ISBLANK(H98),"",(D98-B98)*VLOOKUP(H98,VLookups!$A$4:$B$13,2,FALSE)),J98),"")</f>
        <v/>
      </c>
      <c r="L98" s="76" t="str">
        <f t="shared" si="405"/>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97"/>
      <c r="K99" s="75" t="str">
        <f>IF(AND(B99&gt;0,C99&gt;0,D99&gt;0),IF(ISBLANK(J99),IF(ISBLANK(H99),"",(D99-B99)*VLOOKUP(H99,VLookups!$A$4:$B$13,2,FALSE)),J99),"")</f>
        <v/>
      </c>
      <c r="L99" s="76" t="str">
        <f t="shared" si="405"/>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97"/>
      <c r="K100" s="75" t="str">
        <f>IF(AND(B100&gt;0,C100&gt;0,D100&gt;0),IF(ISBLANK(J100),IF(ISBLANK(H100),"",(D100-B100)*VLOOKUP(H100,VLookups!$A$4:$B$13,2,FALSE)),J100),"")</f>
        <v/>
      </c>
      <c r="L100" s="76" t="str">
        <f t="shared" ref="L100:L103" si="60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97"/>
      <c r="K101" s="75" t="str">
        <f>IF(AND(B101&gt;0,C101&gt;0,D101&gt;0),IF(ISBLANK(J101),IF(ISBLANK(H101),"",(D101-B101)*VLOOKUP(H101,VLookups!$A$4:$B$13,2,FALSE)),J101),"")</f>
        <v/>
      </c>
      <c r="L101" s="76" t="str">
        <f t="shared" si="60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97"/>
      <c r="K102" s="75" t="str">
        <f>IF(AND(B102&gt;0,C102&gt;0,D102&gt;0),IF(ISBLANK(J102),IF(ISBLANK(H102),"",(D102-B102)*VLOOKUP(H102,VLookups!$A$4:$B$13,2,FALSE)),J102),"")</f>
        <v/>
      </c>
      <c r="L102" s="76" t="str">
        <f t="shared" si="60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97"/>
      <c r="K103" s="75" t="str">
        <f>IF(AND(B103&gt;0,C103&gt;0,D103&gt;0),IF(ISBLANK(J103),IF(ISBLANK(H103),"",(D103-B103)*VLOOKUP(H103,VLookups!$A$4:$B$13,2,FALSE)),J103),"")</f>
        <v/>
      </c>
      <c r="L103" s="76" t="str">
        <f t="shared" si="60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9">
        <f>IF(ISNONTEXT($V104),V104+(($DS$104-$V$104)/101),"")</f>
        <v>881.54612942425365</v>
      </c>
      <c r="X104" s="259">
        <f t="shared" ref="X104:CI104" si="622">IF(ISNONTEXT($V104),W104+(($DS$104-$V$104)/101),"")</f>
        <v>889.99974297123845</v>
      </c>
      <c r="Y104" s="259">
        <f t="shared" si="622"/>
        <v>898.45335651822325</v>
      </c>
      <c r="Z104" s="259">
        <f t="shared" si="622"/>
        <v>906.90697006520804</v>
      </c>
      <c r="AA104" s="259">
        <f t="shared" si="622"/>
        <v>915.36058361219284</v>
      </c>
      <c r="AB104" s="259">
        <f t="shared" si="622"/>
        <v>923.81419715917764</v>
      </c>
      <c r="AC104" s="259">
        <f t="shared" si="622"/>
        <v>932.26781070616244</v>
      </c>
      <c r="AD104" s="259">
        <f t="shared" si="622"/>
        <v>940.72142425314723</v>
      </c>
      <c r="AE104" s="259">
        <f t="shared" si="622"/>
        <v>949.17503780013203</v>
      </c>
      <c r="AF104" s="259">
        <f t="shared" si="622"/>
        <v>957.62865134711683</v>
      </c>
      <c r="AG104" s="259">
        <f t="shared" si="622"/>
        <v>966.08226489410163</v>
      </c>
      <c r="AH104" s="259">
        <f t="shared" si="622"/>
        <v>974.53587844108642</v>
      </c>
      <c r="AI104" s="259">
        <f t="shared" si="622"/>
        <v>982.98949198807122</v>
      </c>
      <c r="AJ104" s="259">
        <f t="shared" si="622"/>
        <v>991.44310553505602</v>
      </c>
      <c r="AK104" s="259">
        <f t="shared" si="622"/>
        <v>999.89671908204082</v>
      </c>
      <c r="AL104" s="259">
        <f t="shared" si="622"/>
        <v>1008.3503326290256</v>
      </c>
      <c r="AM104" s="259">
        <f t="shared" si="622"/>
        <v>1016.8039461760104</v>
      </c>
      <c r="AN104" s="259">
        <f t="shared" si="622"/>
        <v>1025.2575597229952</v>
      </c>
      <c r="AO104" s="259">
        <f t="shared" si="622"/>
        <v>1033.71117326998</v>
      </c>
      <c r="AP104" s="259">
        <f t="shared" si="622"/>
        <v>1042.1647868169648</v>
      </c>
      <c r="AQ104" s="259">
        <f t="shared" si="622"/>
        <v>1050.6184003639496</v>
      </c>
      <c r="AR104" s="259">
        <f t="shared" si="622"/>
        <v>1059.0720139109344</v>
      </c>
      <c r="AS104" s="259">
        <f t="shared" si="622"/>
        <v>1067.5256274579192</v>
      </c>
      <c r="AT104" s="259">
        <f t="shared" si="622"/>
        <v>1075.979241004904</v>
      </c>
      <c r="AU104" s="259">
        <f t="shared" si="622"/>
        <v>1084.4328545518888</v>
      </c>
      <c r="AV104" s="259">
        <f t="shared" si="622"/>
        <v>1092.8864680988736</v>
      </c>
      <c r="AW104" s="259">
        <f t="shared" si="622"/>
        <v>1101.3400816458584</v>
      </c>
      <c r="AX104" s="259">
        <f t="shared" si="622"/>
        <v>1109.7936951928432</v>
      </c>
      <c r="AY104" s="259">
        <f t="shared" si="622"/>
        <v>1118.247308739828</v>
      </c>
      <c r="AZ104" s="259">
        <f t="shared" si="622"/>
        <v>1126.7009222868128</v>
      </c>
      <c r="BA104" s="259">
        <f t="shared" si="622"/>
        <v>1135.1545358337976</v>
      </c>
      <c r="BB104" s="259">
        <f t="shared" si="622"/>
        <v>1143.6081493807824</v>
      </c>
      <c r="BC104" s="259">
        <f t="shared" si="622"/>
        <v>1152.0617629277672</v>
      </c>
      <c r="BD104" s="259">
        <f t="shared" si="622"/>
        <v>1160.515376474752</v>
      </c>
      <c r="BE104" s="259">
        <f t="shared" si="622"/>
        <v>1168.9689900217368</v>
      </c>
      <c r="BF104" s="259">
        <f t="shared" si="622"/>
        <v>1177.4226035687216</v>
      </c>
      <c r="BG104" s="259">
        <f t="shared" si="622"/>
        <v>1185.8762171157064</v>
      </c>
      <c r="BH104" s="259">
        <f t="shared" si="622"/>
        <v>1194.3298306626912</v>
      </c>
      <c r="BI104" s="259">
        <f t="shared" si="622"/>
        <v>1202.783444209676</v>
      </c>
      <c r="BJ104" s="259">
        <f t="shared" si="622"/>
        <v>1211.2370577566608</v>
      </c>
      <c r="BK104" s="259">
        <f t="shared" si="622"/>
        <v>1219.6906713036456</v>
      </c>
      <c r="BL104" s="259">
        <f t="shared" si="622"/>
        <v>1228.1442848506304</v>
      </c>
      <c r="BM104" s="259">
        <f t="shared" si="622"/>
        <v>1236.5978983976152</v>
      </c>
      <c r="BN104" s="259">
        <f t="shared" si="622"/>
        <v>1245.0515119446</v>
      </c>
      <c r="BO104" s="259">
        <f t="shared" si="622"/>
        <v>1253.5051254915847</v>
      </c>
      <c r="BP104" s="259">
        <f t="shared" si="622"/>
        <v>1261.9587390385695</v>
      </c>
      <c r="BQ104" s="259">
        <f t="shared" si="622"/>
        <v>1270.4123525855543</v>
      </c>
      <c r="BR104" s="259">
        <f t="shared" si="622"/>
        <v>1278.8659661325391</v>
      </c>
      <c r="BS104" s="259">
        <f t="shared" si="622"/>
        <v>1287.3195796795239</v>
      </c>
      <c r="BT104" s="259">
        <f t="shared" si="622"/>
        <v>1295.7731932265087</v>
      </c>
      <c r="BU104" s="259">
        <f t="shared" si="622"/>
        <v>1304.2268067734935</v>
      </c>
      <c r="BV104" s="259">
        <f t="shared" si="622"/>
        <v>1312.6804203204783</v>
      </c>
      <c r="BW104" s="259">
        <f t="shared" si="622"/>
        <v>1321.1340338674631</v>
      </c>
      <c r="BX104" s="259">
        <f t="shared" si="622"/>
        <v>1329.5876474144479</v>
      </c>
      <c r="BY104" s="259">
        <f t="shared" si="622"/>
        <v>1338.0412609614327</v>
      </c>
      <c r="BZ104" s="259">
        <f t="shared" si="622"/>
        <v>1346.4948745084175</v>
      </c>
      <c r="CA104" s="259">
        <f t="shared" si="622"/>
        <v>1354.9484880554023</v>
      </c>
      <c r="CB104" s="259">
        <f t="shared" si="622"/>
        <v>1363.4021016023871</v>
      </c>
      <c r="CC104" s="259">
        <f t="shared" si="622"/>
        <v>1371.8557151493719</v>
      </c>
      <c r="CD104" s="259">
        <f t="shared" si="622"/>
        <v>1380.3093286963567</v>
      </c>
      <c r="CE104" s="259">
        <f t="shared" si="622"/>
        <v>1388.7629422433415</v>
      </c>
      <c r="CF104" s="259">
        <f t="shared" si="622"/>
        <v>1397.2165557903263</v>
      </c>
      <c r="CG104" s="259">
        <f t="shared" si="622"/>
        <v>1405.6701693373111</v>
      </c>
      <c r="CH104" s="259">
        <f t="shared" si="622"/>
        <v>1414.1237828842959</v>
      </c>
      <c r="CI104" s="259">
        <f t="shared" si="622"/>
        <v>1422.5773964312807</v>
      </c>
      <c r="CJ104" s="259">
        <f t="shared" ref="CJ104:DR104" si="623">IF(ISNONTEXT($V104),CI104+(($DS$104-$V$104)/101),"")</f>
        <v>1431.0310099782655</v>
      </c>
      <c r="CK104" s="259">
        <f t="shared" si="623"/>
        <v>1439.4846235252503</v>
      </c>
      <c r="CL104" s="259">
        <f t="shared" si="623"/>
        <v>1447.9382370722351</v>
      </c>
      <c r="CM104" s="259">
        <f t="shared" si="623"/>
        <v>1456.3918506192199</v>
      </c>
      <c r="CN104" s="259">
        <f t="shared" si="623"/>
        <v>1464.8454641662047</v>
      </c>
      <c r="CO104" s="259">
        <f t="shared" si="623"/>
        <v>1473.2990777131895</v>
      </c>
      <c r="CP104" s="259">
        <f t="shared" si="623"/>
        <v>1481.7526912601743</v>
      </c>
      <c r="CQ104" s="259">
        <f t="shared" si="623"/>
        <v>1490.2063048071591</v>
      </c>
      <c r="CR104" s="259">
        <f t="shared" si="623"/>
        <v>1498.6599183541439</v>
      </c>
      <c r="CS104" s="259">
        <f t="shared" si="623"/>
        <v>1507.1135319011287</v>
      </c>
      <c r="CT104" s="259">
        <f t="shared" si="623"/>
        <v>1515.5671454481135</v>
      </c>
      <c r="CU104" s="259">
        <f t="shared" si="623"/>
        <v>1524.0207589950983</v>
      </c>
      <c r="CV104" s="259">
        <f t="shared" si="623"/>
        <v>1532.4743725420831</v>
      </c>
      <c r="CW104" s="259">
        <f t="shared" si="623"/>
        <v>1540.9279860890679</v>
      </c>
      <c r="CX104" s="259">
        <f t="shared" si="623"/>
        <v>1549.3815996360527</v>
      </c>
      <c r="CY104" s="259">
        <f t="shared" si="623"/>
        <v>1557.8352131830375</v>
      </c>
      <c r="CZ104" s="259">
        <f t="shared" si="623"/>
        <v>1566.2888267300223</v>
      </c>
      <c r="DA104" s="259">
        <f t="shared" si="623"/>
        <v>1574.7424402770071</v>
      </c>
      <c r="DB104" s="259">
        <f t="shared" si="623"/>
        <v>1583.1960538239919</v>
      </c>
      <c r="DC104" s="259">
        <f t="shared" si="623"/>
        <v>1591.6496673709767</v>
      </c>
      <c r="DD104" s="259">
        <f t="shared" si="623"/>
        <v>1600.1032809179615</v>
      </c>
      <c r="DE104" s="259">
        <f t="shared" si="623"/>
        <v>1608.5568944649463</v>
      </c>
      <c r="DF104" s="259">
        <f t="shared" si="623"/>
        <v>1617.0105080119311</v>
      </c>
      <c r="DG104" s="259">
        <f t="shared" si="623"/>
        <v>1625.4641215589158</v>
      </c>
      <c r="DH104" s="259">
        <f t="shared" si="623"/>
        <v>1633.9177351059006</v>
      </c>
      <c r="DI104" s="259">
        <f t="shared" si="623"/>
        <v>1642.3713486528854</v>
      </c>
      <c r="DJ104" s="259">
        <f t="shared" si="623"/>
        <v>1650.8249621998702</v>
      </c>
      <c r="DK104" s="259">
        <f t="shared" si="623"/>
        <v>1659.278575746855</v>
      </c>
      <c r="DL104" s="259">
        <f t="shared" si="623"/>
        <v>1667.7321892938398</v>
      </c>
      <c r="DM104" s="259">
        <f t="shared" si="623"/>
        <v>1676.1858028408246</v>
      </c>
      <c r="DN104" s="259">
        <f t="shared" si="623"/>
        <v>1684.6394163878094</v>
      </c>
      <c r="DO104" s="259">
        <f t="shared" si="623"/>
        <v>1693.0930299347942</v>
      </c>
      <c r="DP104" s="259">
        <f t="shared" si="623"/>
        <v>1701.546643481779</v>
      </c>
      <c r="DQ104" s="259">
        <f t="shared" si="623"/>
        <v>1710.0002570287638</v>
      </c>
      <c r="DR104" s="259">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56" t="s">
        <v>79</v>
      </c>
      <c r="C106" s="357"/>
      <c r="D106" s="358"/>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12">
        <f>IF(AND($D$112&gt;0,$D$113&gt;0),IF(OR(W104&lt;$D$112,W104=$D$112),DT104,0),"")</f>
        <v>3.7153956916851966E-5</v>
      </c>
      <c r="DU106" s="212">
        <f t="shared" ref="DU106:GF106" si="624">IF(AND($D$112&gt;0,$D$113&gt;0),IF(OR(X104&lt;$D$112,X104=$D$112),DU104,0),"")</f>
        <v>4.4167733028176379E-5</v>
      </c>
      <c r="DV106" s="212">
        <f t="shared" si="624"/>
        <v>5.2320572943209654E-5</v>
      </c>
      <c r="DW106" s="212">
        <f t="shared" si="624"/>
        <v>6.1759990345772352E-5</v>
      </c>
      <c r="DX106" s="212">
        <f t="shared" si="624"/>
        <v>7.2645596465592988E-5</v>
      </c>
      <c r="DY106" s="212">
        <f t="shared" si="624"/>
        <v>8.5148835843549964E-5</v>
      </c>
      <c r="DZ106" s="212">
        <f t="shared" si="624"/>
        <v>9.9452448897874218E-5</v>
      </c>
      <c r="EA106" s="212">
        <f t="shared" si="624"/>
        <v>1.1574962553681635E-4</v>
      </c>
      <c r="EB106" s="212">
        <f t="shared" si="624"/>
        <v>1.342428160906771E-4</v>
      </c>
      <c r="EC106" s="212">
        <f t="shared" si="624"/>
        <v>1.5514216923819709E-4</v>
      </c>
      <c r="ED106" s="212">
        <f t="shared" si="624"/>
        <v>1.786635714958534E-4</v>
      </c>
      <c r="EE106" s="212">
        <f t="shared" si="624"/>
        <v>2.0502626930338197E-4</v>
      </c>
      <c r="EF106" s="212">
        <f t="shared" si="624"/>
        <v>2.3445006280808507E-4</v>
      </c>
      <c r="EG106" s="212">
        <f t="shared" si="624"/>
        <v>2.6715207010213573E-4</v>
      </c>
      <c r="EH106" s="212">
        <f t="shared" si="624"/>
        <v>3.0334307181593549E-4</v>
      </c>
      <c r="EI106" s="212">
        <f t="shared" si="624"/>
        <v>3.4322345846217071E-4</v>
      </c>
      <c r="EJ106" s="212">
        <f t="shared" si="624"/>
        <v>3.8697881653184621E-4</v>
      </c>
      <c r="EK106" s="212">
        <f t="shared" si="624"/>
        <v>4.3477520376319949E-4</v>
      </c>
      <c r="EL106" s="212">
        <f t="shared" si="624"/>
        <v>4.8675417886244384E-4</v>
      </c>
      <c r="EM106" s="212">
        <f t="shared" si="624"/>
        <v>5.430276658102603E-4</v>
      </c>
      <c r="EN106" s="212">
        <f t="shared" si="624"/>
        <v>6.0367274724055728E-4</v>
      </c>
      <c r="EO106" s="212">
        <f t="shared" si="624"/>
        <v>6.6872649468429756E-4</v>
      </c>
      <c r="EP106" s="212">
        <f t="shared" si="624"/>
        <v>7.3818095515900415E-4</v>
      </c>
      <c r="EQ106" s="212">
        <f t="shared" si="624"/>
        <v>8.119784230738304E-4</v>
      </c>
      <c r="ER106" s="212">
        <f t="shared" si="624"/>
        <v>8.9000713314518179E-4</v>
      </c>
      <c r="ES106" s="212">
        <f t="shared" si="624"/>
        <v>9.7209751345258362E-4</v>
      </c>
      <c r="ET106" s="212">
        <f t="shared" si="624"/>
        <v>1.0580191374474932E-3</v>
      </c>
      <c r="EU106" s="212">
        <f t="shared" si="624"/>
        <v>1.1474785092882402E-3</v>
      </c>
      <c r="EV106" s="212">
        <f t="shared" si="624"/>
        <v>0</v>
      </c>
      <c r="EW106" s="212">
        <f t="shared" si="624"/>
        <v>0</v>
      </c>
      <c r="EX106" s="212">
        <f t="shared" si="624"/>
        <v>0</v>
      </c>
      <c r="EY106" s="212">
        <f t="shared" si="624"/>
        <v>0</v>
      </c>
      <c r="EZ106" s="212">
        <f t="shared" si="624"/>
        <v>0</v>
      </c>
      <c r="FA106" s="212">
        <f t="shared" si="624"/>
        <v>0</v>
      </c>
      <c r="FB106" s="212">
        <f t="shared" si="624"/>
        <v>0</v>
      </c>
      <c r="FC106" s="212">
        <f t="shared" si="624"/>
        <v>0</v>
      </c>
      <c r="FD106" s="212">
        <f t="shared" si="624"/>
        <v>0</v>
      </c>
      <c r="FE106" s="212">
        <f t="shared" si="624"/>
        <v>0</v>
      </c>
      <c r="FF106" s="212">
        <f t="shared" si="624"/>
        <v>0</v>
      </c>
      <c r="FG106" s="212">
        <f t="shared" si="624"/>
        <v>0</v>
      </c>
      <c r="FH106" s="212">
        <f t="shared" si="624"/>
        <v>0</v>
      </c>
      <c r="FI106" s="212">
        <f t="shared" si="624"/>
        <v>0</v>
      </c>
      <c r="FJ106" s="212">
        <f t="shared" si="624"/>
        <v>0</v>
      </c>
      <c r="FK106" s="212">
        <f t="shared" si="624"/>
        <v>0</v>
      </c>
      <c r="FL106" s="212">
        <f t="shared" si="624"/>
        <v>0</v>
      </c>
      <c r="FM106" s="212">
        <f t="shared" si="624"/>
        <v>0</v>
      </c>
      <c r="FN106" s="212">
        <f t="shared" si="624"/>
        <v>0</v>
      </c>
      <c r="FO106" s="212">
        <f t="shared" si="624"/>
        <v>0</v>
      </c>
      <c r="FP106" s="212">
        <f t="shared" si="624"/>
        <v>0</v>
      </c>
      <c r="FQ106" s="212">
        <f t="shared" si="624"/>
        <v>0</v>
      </c>
      <c r="FR106" s="212">
        <f t="shared" si="624"/>
        <v>0</v>
      </c>
      <c r="FS106" s="212">
        <f t="shared" si="624"/>
        <v>0</v>
      </c>
      <c r="FT106" s="212">
        <f t="shared" si="624"/>
        <v>0</v>
      </c>
      <c r="FU106" s="212">
        <f t="shared" si="624"/>
        <v>0</v>
      </c>
      <c r="FV106" s="212">
        <f t="shared" si="624"/>
        <v>0</v>
      </c>
      <c r="FW106" s="212">
        <f t="shared" si="624"/>
        <v>0</v>
      </c>
      <c r="FX106" s="212">
        <f t="shared" si="624"/>
        <v>0</v>
      </c>
      <c r="FY106" s="212">
        <f t="shared" si="624"/>
        <v>0</v>
      </c>
      <c r="FZ106" s="212">
        <f t="shared" si="624"/>
        <v>0</v>
      </c>
      <c r="GA106" s="212">
        <f t="shared" si="624"/>
        <v>0</v>
      </c>
      <c r="GB106" s="212">
        <f t="shared" si="624"/>
        <v>0</v>
      </c>
      <c r="GC106" s="212">
        <f t="shared" si="624"/>
        <v>0</v>
      </c>
      <c r="GD106" s="212">
        <f t="shared" si="624"/>
        <v>0</v>
      </c>
      <c r="GE106" s="212">
        <f t="shared" si="624"/>
        <v>0</v>
      </c>
      <c r="GF106" s="212">
        <f t="shared" si="624"/>
        <v>0</v>
      </c>
      <c r="GG106" s="212">
        <f t="shared" ref="GG106:HP106" si="625">IF(AND($D$112&gt;0,$D$113&gt;0),IF(OR(CJ104&lt;$D$112,CJ104=$D$112),GG104,0),"")</f>
        <v>0</v>
      </c>
      <c r="GH106" s="212">
        <f t="shared" si="625"/>
        <v>0</v>
      </c>
      <c r="GI106" s="212">
        <f t="shared" si="625"/>
        <v>0</v>
      </c>
      <c r="GJ106" s="212">
        <f t="shared" si="625"/>
        <v>0</v>
      </c>
      <c r="GK106" s="212">
        <f t="shared" si="625"/>
        <v>0</v>
      </c>
      <c r="GL106" s="212">
        <f t="shared" si="625"/>
        <v>0</v>
      </c>
      <c r="GM106" s="212">
        <f t="shared" si="625"/>
        <v>0</v>
      </c>
      <c r="GN106" s="212">
        <f t="shared" si="625"/>
        <v>0</v>
      </c>
      <c r="GO106" s="212">
        <f t="shared" si="625"/>
        <v>0</v>
      </c>
      <c r="GP106" s="212">
        <f t="shared" si="625"/>
        <v>0</v>
      </c>
      <c r="GQ106" s="212">
        <f t="shared" si="625"/>
        <v>0</v>
      </c>
      <c r="GR106" s="212">
        <f t="shared" si="625"/>
        <v>0</v>
      </c>
      <c r="GS106" s="212">
        <f t="shared" si="625"/>
        <v>0</v>
      </c>
      <c r="GT106" s="212">
        <f t="shared" si="625"/>
        <v>0</v>
      </c>
      <c r="GU106" s="212">
        <f t="shared" si="625"/>
        <v>0</v>
      </c>
      <c r="GV106" s="212">
        <f t="shared" si="625"/>
        <v>0</v>
      </c>
      <c r="GW106" s="212">
        <f t="shared" si="625"/>
        <v>0</v>
      </c>
      <c r="GX106" s="212">
        <f t="shared" si="625"/>
        <v>0</v>
      </c>
      <c r="GY106" s="212">
        <f t="shared" si="625"/>
        <v>0</v>
      </c>
      <c r="GZ106" s="212">
        <f t="shared" si="625"/>
        <v>0</v>
      </c>
      <c r="HA106" s="212">
        <f t="shared" si="625"/>
        <v>0</v>
      </c>
      <c r="HB106" s="212">
        <f t="shared" si="625"/>
        <v>0</v>
      </c>
      <c r="HC106" s="212">
        <f t="shared" si="625"/>
        <v>0</v>
      </c>
      <c r="HD106" s="212">
        <f t="shared" si="625"/>
        <v>0</v>
      </c>
      <c r="HE106" s="212">
        <f t="shared" si="625"/>
        <v>0</v>
      </c>
      <c r="HF106" s="212">
        <f t="shared" si="625"/>
        <v>0</v>
      </c>
      <c r="HG106" s="212">
        <f t="shared" si="625"/>
        <v>0</v>
      </c>
      <c r="HH106" s="212">
        <f t="shared" si="625"/>
        <v>0</v>
      </c>
      <c r="HI106" s="212">
        <f t="shared" si="625"/>
        <v>0</v>
      </c>
      <c r="HJ106" s="212">
        <f t="shared" si="625"/>
        <v>0</v>
      </c>
      <c r="HK106" s="212">
        <f t="shared" si="625"/>
        <v>0</v>
      </c>
      <c r="HL106" s="212">
        <f t="shared" si="625"/>
        <v>0</v>
      </c>
      <c r="HM106" s="212">
        <f t="shared" si="625"/>
        <v>0</v>
      </c>
      <c r="HN106" s="212">
        <f t="shared" si="625"/>
        <v>0</v>
      </c>
      <c r="HO106" s="212">
        <f t="shared" si="625"/>
        <v>0</v>
      </c>
      <c r="HP106" s="21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626">IF(AND($D$112&gt;0,$D$113&gt;0),IF(AND(X104&gt;$D$112,OR(X104&lt;$D$113,X104=$D$113)),DU104,0),"")</f>
        <v>0</v>
      </c>
      <c r="DV107" s="212">
        <f t="shared" si="626"/>
        <v>0</v>
      </c>
      <c r="DW107" s="212">
        <f t="shared" si="626"/>
        <v>0</v>
      </c>
      <c r="DX107" s="212">
        <f t="shared" si="626"/>
        <v>0</v>
      </c>
      <c r="DY107" s="212">
        <f t="shared" si="626"/>
        <v>0</v>
      </c>
      <c r="DZ107" s="212">
        <f t="shared" si="626"/>
        <v>0</v>
      </c>
      <c r="EA107" s="212">
        <f t="shared" si="626"/>
        <v>0</v>
      </c>
      <c r="EB107" s="212">
        <f t="shared" si="626"/>
        <v>0</v>
      </c>
      <c r="EC107" s="212">
        <f t="shared" si="626"/>
        <v>0</v>
      </c>
      <c r="ED107" s="212">
        <f t="shared" si="626"/>
        <v>0</v>
      </c>
      <c r="EE107" s="212">
        <f t="shared" si="626"/>
        <v>0</v>
      </c>
      <c r="EF107" s="212">
        <f t="shared" si="626"/>
        <v>0</v>
      </c>
      <c r="EG107" s="212">
        <f t="shared" si="626"/>
        <v>0</v>
      </c>
      <c r="EH107" s="212">
        <f t="shared" si="626"/>
        <v>0</v>
      </c>
      <c r="EI107" s="212">
        <f t="shared" si="626"/>
        <v>0</v>
      </c>
      <c r="EJ107" s="212">
        <f t="shared" si="626"/>
        <v>0</v>
      </c>
      <c r="EK107" s="212">
        <f t="shared" si="626"/>
        <v>0</v>
      </c>
      <c r="EL107" s="212">
        <f t="shared" si="626"/>
        <v>0</v>
      </c>
      <c r="EM107" s="212">
        <f t="shared" si="626"/>
        <v>0</v>
      </c>
      <c r="EN107" s="212">
        <f t="shared" si="626"/>
        <v>0</v>
      </c>
      <c r="EO107" s="212">
        <f t="shared" si="626"/>
        <v>0</v>
      </c>
      <c r="EP107" s="212">
        <f t="shared" si="626"/>
        <v>0</v>
      </c>
      <c r="EQ107" s="212">
        <f t="shared" si="626"/>
        <v>0</v>
      </c>
      <c r="ER107" s="212">
        <f t="shared" si="626"/>
        <v>0</v>
      </c>
      <c r="ES107" s="212">
        <f t="shared" si="626"/>
        <v>0</v>
      </c>
      <c r="ET107" s="212">
        <f t="shared" si="626"/>
        <v>0</v>
      </c>
      <c r="EU107" s="212">
        <f t="shared" si="626"/>
        <v>0</v>
      </c>
      <c r="EV107" s="212">
        <f t="shared" si="626"/>
        <v>1.2401178080562619E-3</v>
      </c>
      <c r="EW107" s="212">
        <f t="shared" si="626"/>
        <v>1.3355147030924125E-3</v>
      </c>
      <c r="EX107" s="212">
        <f t="shared" si="626"/>
        <v>1.4331833349116396E-3</v>
      </c>
      <c r="EY107" s="212">
        <f t="shared" si="626"/>
        <v>1.5325765341101213E-3</v>
      </c>
      <c r="EZ107" s="212">
        <f t="shared" si="626"/>
        <v>1.6330893247443533E-3</v>
      </c>
      <c r="FA107" s="212">
        <f t="shared" si="626"/>
        <v>1.7340637293817021E-3</v>
      </c>
      <c r="FB107" s="212">
        <f t="shared" si="626"/>
        <v>1.8347948611052722E-3</v>
      </c>
      <c r="FC107" s="212">
        <f t="shared" si="626"/>
        <v>1.9345382540588054E-3</v>
      </c>
      <c r="FD107" s="212">
        <f t="shared" si="626"/>
        <v>2.0325183496195725E-3</v>
      </c>
      <c r="FE107" s="212">
        <f t="shared" si="626"/>
        <v>2.1279380210619471E-3</v>
      </c>
      <c r="FF107" s="212">
        <f t="shared" si="626"/>
        <v>2.2199889867507757E-3</v>
      </c>
      <c r="FG107" s="212">
        <f t="shared" si="626"/>
        <v>2.3078629316259504E-3</v>
      </c>
      <c r="FH107" s="212">
        <f t="shared" si="626"/>
        <v>2.3907631301222131E-3</v>
      </c>
      <c r="FI107" s="212">
        <f t="shared" si="626"/>
        <v>2.4679163417502242E-3</v>
      </c>
      <c r="FJ107" s="212">
        <f t="shared" si="626"/>
        <v>2.5385847342655151E-3</v>
      </c>
      <c r="FK107" s="212">
        <f t="shared" si="626"/>
        <v>2.6020775794285073E-3</v>
      </c>
      <c r="FL107" s="212">
        <f t="shared" si="626"/>
        <v>2.6577624633706814E-3</v>
      </c>
      <c r="FM107" s="212">
        <f t="shared" si="626"/>
        <v>2.7050757578610451E-3</v>
      </c>
      <c r="FN107" s="212">
        <f t="shared" si="626"/>
        <v>2.7435321103967077E-3</v>
      </c>
      <c r="FO107" s="212">
        <f t="shared" si="626"/>
        <v>2.7727327298461557E-3</v>
      </c>
      <c r="FP107" s="212">
        <f t="shared" si="626"/>
        <v>2.792372269918842E-3</v>
      </c>
      <c r="FQ107" s="212">
        <f t="shared" si="626"/>
        <v>2.8022441443371474E-3</v>
      </c>
      <c r="FR107" s="212">
        <f t="shared" si="626"/>
        <v>2.8022441443371461E-3</v>
      </c>
      <c r="FS107" s="212">
        <f t="shared" si="626"/>
        <v>2.7923722699188377E-3</v>
      </c>
      <c r="FT107" s="212">
        <f t="shared" si="626"/>
        <v>2.7727327298461492E-3</v>
      </c>
      <c r="FU107" s="212">
        <f t="shared" si="626"/>
        <v>2.7435321103966986E-3</v>
      </c>
      <c r="FV107" s="212">
        <f t="shared" si="626"/>
        <v>2.7050757578610338E-3</v>
      </c>
      <c r="FW107" s="212">
        <f t="shared" si="626"/>
        <v>2.6577624633706679E-3</v>
      </c>
      <c r="FX107" s="212">
        <f t="shared" si="626"/>
        <v>2.6020775794284912E-3</v>
      </c>
      <c r="FY107" s="212">
        <f t="shared" si="626"/>
        <v>2.5385847342654973E-3</v>
      </c>
      <c r="FZ107" s="212">
        <f t="shared" si="626"/>
        <v>2.4679163417502042E-3</v>
      </c>
      <c r="GA107" s="212">
        <f t="shared" si="626"/>
        <v>2.3907631301221914E-3</v>
      </c>
      <c r="GB107" s="212">
        <f t="shared" si="626"/>
        <v>2.3078629316259274E-3</v>
      </c>
      <c r="GC107" s="212">
        <f t="shared" si="626"/>
        <v>2.219988986750751E-3</v>
      </c>
      <c r="GD107" s="212">
        <f t="shared" si="626"/>
        <v>2.127938021061922E-3</v>
      </c>
      <c r="GE107" s="212">
        <f t="shared" si="626"/>
        <v>2.0325183496195461E-3</v>
      </c>
      <c r="GF107" s="212">
        <f t="shared" si="626"/>
        <v>1.9345382540587788E-3</v>
      </c>
      <c r="GG107" s="212">
        <f t="shared" ref="GG107:HP107" si="627">IF(AND($D$112&gt;0,$D$113&gt;0),IF(AND(CJ104&gt;$D$112,OR(CJ104&lt;$D$113,CJ104=$D$113)),GG104,0),"")</f>
        <v>1.8347948611052451E-3</v>
      </c>
      <c r="GH107" s="212">
        <f t="shared" si="627"/>
        <v>1.7340637293816749E-3</v>
      </c>
      <c r="GI107" s="212">
        <f t="shared" si="627"/>
        <v>1.6330893247443259E-3</v>
      </c>
      <c r="GJ107" s="212">
        <f t="shared" si="627"/>
        <v>1.5325765341100944E-3</v>
      </c>
      <c r="GK107" s="212">
        <f t="shared" si="627"/>
        <v>1.4331833349116132E-3</v>
      </c>
      <c r="GL107" s="212">
        <f t="shared" si="627"/>
        <v>1.3355147030923865E-3</v>
      </c>
      <c r="GM107" s="212">
        <f t="shared" si="627"/>
        <v>1.2401178080562367E-3</v>
      </c>
      <c r="GN107" s="212">
        <f t="shared" si="627"/>
        <v>0</v>
      </c>
      <c r="GO107" s="212">
        <f t="shared" si="627"/>
        <v>0</v>
      </c>
      <c r="GP107" s="212">
        <f t="shared" si="627"/>
        <v>0</v>
      </c>
      <c r="GQ107" s="212">
        <f t="shared" si="627"/>
        <v>0</v>
      </c>
      <c r="GR107" s="212">
        <f t="shared" si="627"/>
        <v>0</v>
      </c>
      <c r="GS107" s="212">
        <f t="shared" si="627"/>
        <v>0</v>
      </c>
      <c r="GT107" s="212">
        <f t="shared" si="627"/>
        <v>0</v>
      </c>
      <c r="GU107" s="212">
        <f t="shared" si="627"/>
        <v>0</v>
      </c>
      <c r="GV107" s="212">
        <f t="shared" si="627"/>
        <v>0</v>
      </c>
      <c r="GW107" s="212">
        <f t="shared" si="627"/>
        <v>0</v>
      </c>
      <c r="GX107" s="212">
        <f t="shared" si="627"/>
        <v>0</v>
      </c>
      <c r="GY107" s="212">
        <f t="shared" si="627"/>
        <v>0</v>
      </c>
      <c r="GZ107" s="212">
        <f t="shared" si="627"/>
        <v>0</v>
      </c>
      <c r="HA107" s="212">
        <f t="shared" si="627"/>
        <v>0</v>
      </c>
      <c r="HB107" s="212">
        <f t="shared" si="627"/>
        <v>0</v>
      </c>
      <c r="HC107" s="212">
        <f t="shared" si="627"/>
        <v>0</v>
      </c>
      <c r="HD107" s="212">
        <f t="shared" si="627"/>
        <v>0</v>
      </c>
      <c r="HE107" s="212">
        <f t="shared" si="627"/>
        <v>0</v>
      </c>
      <c r="HF107" s="212">
        <f t="shared" si="627"/>
        <v>0</v>
      </c>
      <c r="HG107" s="212">
        <f t="shared" si="627"/>
        <v>0</v>
      </c>
      <c r="HH107" s="212">
        <f t="shared" si="627"/>
        <v>0</v>
      </c>
      <c r="HI107" s="212">
        <f t="shared" si="627"/>
        <v>0</v>
      </c>
      <c r="HJ107" s="212">
        <f t="shared" si="627"/>
        <v>0</v>
      </c>
      <c r="HK107" s="212">
        <f t="shared" si="627"/>
        <v>0</v>
      </c>
      <c r="HL107" s="212">
        <f t="shared" si="627"/>
        <v>0</v>
      </c>
      <c r="HM107" s="212">
        <f t="shared" si="627"/>
        <v>0</v>
      </c>
      <c r="HN107" s="212">
        <f t="shared" si="627"/>
        <v>0</v>
      </c>
      <c r="HO107" s="212">
        <f t="shared" si="627"/>
        <v>0</v>
      </c>
      <c r="HP107" s="212">
        <f t="shared" si="627"/>
        <v>0</v>
      </c>
    </row>
    <row r="108" spans="1:224" ht="15.75" x14ac:dyDescent="0.25">
      <c r="A108" s="5"/>
      <c r="B108" s="5"/>
      <c r="C108" s="33" t="s">
        <v>30</v>
      </c>
      <c r="D108" s="99">
        <v>0.8</v>
      </c>
      <c r="E108" s="342"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628">IF(AND($D$112&gt;0,$D$113&gt;0),IF(AND(X104&gt;$D$113),DU104,0),"")</f>
        <v>0</v>
      </c>
      <c r="DV108" s="212">
        <f t="shared" si="628"/>
        <v>0</v>
      </c>
      <c r="DW108" s="212">
        <f t="shared" si="628"/>
        <v>0</v>
      </c>
      <c r="DX108" s="212">
        <f t="shared" si="628"/>
        <v>0</v>
      </c>
      <c r="DY108" s="212">
        <f t="shared" si="628"/>
        <v>0</v>
      </c>
      <c r="DZ108" s="212">
        <f t="shared" si="628"/>
        <v>0</v>
      </c>
      <c r="EA108" s="212">
        <f t="shared" si="628"/>
        <v>0</v>
      </c>
      <c r="EB108" s="212">
        <f t="shared" si="628"/>
        <v>0</v>
      </c>
      <c r="EC108" s="212">
        <f t="shared" si="628"/>
        <v>0</v>
      </c>
      <c r="ED108" s="212">
        <f t="shared" si="628"/>
        <v>0</v>
      </c>
      <c r="EE108" s="212">
        <f t="shared" si="628"/>
        <v>0</v>
      </c>
      <c r="EF108" s="212">
        <f t="shared" si="628"/>
        <v>0</v>
      </c>
      <c r="EG108" s="212">
        <f t="shared" si="628"/>
        <v>0</v>
      </c>
      <c r="EH108" s="212">
        <f t="shared" si="628"/>
        <v>0</v>
      </c>
      <c r="EI108" s="212">
        <f t="shared" si="628"/>
        <v>0</v>
      </c>
      <c r="EJ108" s="212">
        <f t="shared" si="628"/>
        <v>0</v>
      </c>
      <c r="EK108" s="212">
        <f t="shared" si="628"/>
        <v>0</v>
      </c>
      <c r="EL108" s="212">
        <f t="shared" si="628"/>
        <v>0</v>
      </c>
      <c r="EM108" s="212">
        <f t="shared" si="628"/>
        <v>0</v>
      </c>
      <c r="EN108" s="212">
        <f t="shared" si="628"/>
        <v>0</v>
      </c>
      <c r="EO108" s="212">
        <f t="shared" si="628"/>
        <v>0</v>
      </c>
      <c r="EP108" s="212">
        <f t="shared" si="628"/>
        <v>0</v>
      </c>
      <c r="EQ108" s="212">
        <f t="shared" si="628"/>
        <v>0</v>
      </c>
      <c r="ER108" s="212">
        <f t="shared" si="628"/>
        <v>0</v>
      </c>
      <c r="ES108" s="212">
        <f t="shared" si="628"/>
        <v>0</v>
      </c>
      <c r="ET108" s="212">
        <f t="shared" si="628"/>
        <v>0</v>
      </c>
      <c r="EU108" s="212">
        <f t="shared" si="628"/>
        <v>0</v>
      </c>
      <c r="EV108" s="212">
        <f t="shared" si="628"/>
        <v>0</v>
      </c>
      <c r="EW108" s="212">
        <f t="shared" si="628"/>
        <v>0</v>
      </c>
      <c r="EX108" s="212">
        <f t="shared" si="628"/>
        <v>0</v>
      </c>
      <c r="EY108" s="212">
        <f t="shared" si="628"/>
        <v>0</v>
      </c>
      <c r="EZ108" s="212">
        <f t="shared" si="628"/>
        <v>0</v>
      </c>
      <c r="FA108" s="212">
        <f t="shared" si="628"/>
        <v>0</v>
      </c>
      <c r="FB108" s="212">
        <f t="shared" si="628"/>
        <v>0</v>
      </c>
      <c r="FC108" s="212">
        <f t="shared" si="628"/>
        <v>0</v>
      </c>
      <c r="FD108" s="212">
        <f t="shared" si="628"/>
        <v>0</v>
      </c>
      <c r="FE108" s="212">
        <f t="shared" si="628"/>
        <v>0</v>
      </c>
      <c r="FF108" s="212">
        <f t="shared" si="628"/>
        <v>0</v>
      </c>
      <c r="FG108" s="212">
        <f t="shared" si="628"/>
        <v>0</v>
      </c>
      <c r="FH108" s="212">
        <f t="shared" si="628"/>
        <v>0</v>
      </c>
      <c r="FI108" s="212">
        <f t="shared" si="628"/>
        <v>0</v>
      </c>
      <c r="FJ108" s="212">
        <f t="shared" si="628"/>
        <v>0</v>
      </c>
      <c r="FK108" s="212">
        <f t="shared" si="628"/>
        <v>0</v>
      </c>
      <c r="FL108" s="212">
        <f t="shared" si="628"/>
        <v>0</v>
      </c>
      <c r="FM108" s="212">
        <f t="shared" si="628"/>
        <v>0</v>
      </c>
      <c r="FN108" s="212">
        <f t="shared" si="628"/>
        <v>0</v>
      </c>
      <c r="FO108" s="212">
        <f t="shared" si="628"/>
        <v>0</v>
      </c>
      <c r="FP108" s="212">
        <f t="shared" si="628"/>
        <v>0</v>
      </c>
      <c r="FQ108" s="212">
        <f t="shared" si="628"/>
        <v>0</v>
      </c>
      <c r="FR108" s="212">
        <f t="shared" si="628"/>
        <v>0</v>
      </c>
      <c r="FS108" s="212">
        <f t="shared" si="628"/>
        <v>0</v>
      </c>
      <c r="FT108" s="212">
        <f t="shared" si="628"/>
        <v>0</v>
      </c>
      <c r="FU108" s="212">
        <f t="shared" si="628"/>
        <v>0</v>
      </c>
      <c r="FV108" s="212">
        <f t="shared" si="628"/>
        <v>0</v>
      </c>
      <c r="FW108" s="212">
        <f t="shared" si="628"/>
        <v>0</v>
      </c>
      <c r="FX108" s="212">
        <f t="shared" si="628"/>
        <v>0</v>
      </c>
      <c r="FY108" s="212">
        <f t="shared" si="628"/>
        <v>0</v>
      </c>
      <c r="FZ108" s="212">
        <f t="shared" si="628"/>
        <v>0</v>
      </c>
      <c r="GA108" s="212">
        <f t="shared" si="628"/>
        <v>0</v>
      </c>
      <c r="GB108" s="212">
        <f t="shared" si="628"/>
        <v>0</v>
      </c>
      <c r="GC108" s="212">
        <f t="shared" si="628"/>
        <v>0</v>
      </c>
      <c r="GD108" s="212">
        <f t="shared" si="628"/>
        <v>0</v>
      </c>
      <c r="GE108" s="212">
        <f t="shared" si="628"/>
        <v>0</v>
      </c>
      <c r="GF108" s="212">
        <f t="shared" si="628"/>
        <v>0</v>
      </c>
      <c r="GG108" s="212">
        <f t="shared" ref="GG108:HP108" si="629">IF(AND($D$112&gt;0,$D$113&gt;0),IF(AND(CJ104&gt;$D$113),GG104,0),"")</f>
        <v>0</v>
      </c>
      <c r="GH108" s="212">
        <f t="shared" si="629"/>
        <v>0</v>
      </c>
      <c r="GI108" s="212">
        <f t="shared" si="629"/>
        <v>0</v>
      </c>
      <c r="GJ108" s="212">
        <f t="shared" si="629"/>
        <v>0</v>
      </c>
      <c r="GK108" s="212">
        <f t="shared" si="629"/>
        <v>0</v>
      </c>
      <c r="GL108" s="212">
        <f t="shared" si="629"/>
        <v>0</v>
      </c>
      <c r="GM108" s="212">
        <f t="shared" si="629"/>
        <v>0</v>
      </c>
      <c r="GN108" s="212">
        <f t="shared" si="629"/>
        <v>1.1474785092882157E-3</v>
      </c>
      <c r="GO108" s="212">
        <f t="shared" si="629"/>
        <v>1.0580191374474693E-3</v>
      </c>
      <c r="GP108" s="212">
        <f t="shared" si="629"/>
        <v>9.7209751345256096E-4</v>
      </c>
      <c r="GQ108" s="212">
        <f t="shared" si="629"/>
        <v>8.9000713314516032E-4</v>
      </c>
      <c r="GR108" s="212">
        <f t="shared" si="629"/>
        <v>8.1197842307381002E-4</v>
      </c>
      <c r="GS108" s="212">
        <f t="shared" si="629"/>
        <v>7.3818095515898485E-4</v>
      </c>
      <c r="GT108" s="212">
        <f t="shared" si="629"/>
        <v>6.6872649468427956E-4</v>
      </c>
      <c r="GU108" s="212">
        <f t="shared" si="629"/>
        <v>6.0367274724054036E-4</v>
      </c>
      <c r="GV108" s="212">
        <f t="shared" si="629"/>
        <v>5.4302766581024447E-4</v>
      </c>
      <c r="GW108" s="212">
        <f t="shared" si="629"/>
        <v>4.8675417886242931E-4</v>
      </c>
      <c r="GX108" s="212">
        <f t="shared" si="629"/>
        <v>4.34775203763186E-4</v>
      </c>
      <c r="GY108" s="212">
        <f t="shared" si="629"/>
        <v>3.8697881653183385E-4</v>
      </c>
      <c r="GZ108" s="212">
        <f t="shared" si="629"/>
        <v>3.4322345846215938E-4</v>
      </c>
      <c r="HA108" s="212">
        <f t="shared" si="629"/>
        <v>3.0334307181592525E-4</v>
      </c>
      <c r="HB108" s="212">
        <f t="shared" si="629"/>
        <v>2.6715207010212646E-4</v>
      </c>
      <c r="HC108" s="212">
        <f t="shared" si="629"/>
        <v>2.3445006280807673E-4</v>
      </c>
      <c r="HD108" s="212">
        <f t="shared" si="629"/>
        <v>2.0502626930337441E-4</v>
      </c>
      <c r="HE108" s="212">
        <f t="shared" si="629"/>
        <v>1.7866357149584665E-4</v>
      </c>
      <c r="HF108" s="212">
        <f t="shared" si="629"/>
        <v>1.5514216923819118E-4</v>
      </c>
      <c r="HG108" s="212">
        <f t="shared" si="629"/>
        <v>1.3424281609067179E-4</v>
      </c>
      <c r="HH108" s="212">
        <f t="shared" si="629"/>
        <v>1.1574962553681166E-4</v>
      </c>
      <c r="HI108" s="212">
        <f t="shared" si="629"/>
        <v>9.9452448897870111E-5</v>
      </c>
      <c r="HJ108" s="212">
        <f t="shared" si="629"/>
        <v>8.5148835843546373E-5</v>
      </c>
      <c r="HK108" s="212">
        <f t="shared" si="629"/>
        <v>7.2645596465589857E-5</v>
      </c>
      <c r="HL108" s="212">
        <f t="shared" si="629"/>
        <v>6.1759990345769601E-5</v>
      </c>
      <c r="HM108" s="212">
        <f t="shared" si="629"/>
        <v>5.2320572943207303E-5</v>
      </c>
      <c r="HN108" s="212">
        <f t="shared" si="629"/>
        <v>4.4167733028174333E-5</v>
      </c>
      <c r="HO108" s="212">
        <f t="shared" si="629"/>
        <v>3.7153956916850217E-5</v>
      </c>
      <c r="HP108" s="212">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630">MAX(DU106:DU108)</f>
        <v>4.4167733028176379E-5</v>
      </c>
      <c r="DV109" s="274">
        <f t="shared" si="630"/>
        <v>5.2320572943209654E-5</v>
      </c>
      <c r="DW109" s="274">
        <f t="shared" si="630"/>
        <v>6.1759990345772352E-5</v>
      </c>
      <c r="DX109" s="274">
        <f t="shared" si="630"/>
        <v>7.2645596465592988E-5</v>
      </c>
      <c r="DY109" s="274">
        <f t="shared" si="630"/>
        <v>8.5148835843549964E-5</v>
      </c>
      <c r="DZ109" s="274">
        <f t="shared" si="630"/>
        <v>9.9452448897874218E-5</v>
      </c>
      <c r="EA109" s="274">
        <f t="shared" si="630"/>
        <v>1.1574962553681635E-4</v>
      </c>
      <c r="EB109" s="274">
        <f t="shared" si="630"/>
        <v>1.342428160906771E-4</v>
      </c>
      <c r="EC109" s="274">
        <f t="shared" si="630"/>
        <v>1.5514216923819709E-4</v>
      </c>
      <c r="ED109" s="274">
        <f t="shared" si="630"/>
        <v>1.786635714958534E-4</v>
      </c>
      <c r="EE109" s="274">
        <f t="shared" si="630"/>
        <v>2.0502626930338197E-4</v>
      </c>
      <c r="EF109" s="274">
        <f t="shared" si="630"/>
        <v>2.3445006280808507E-4</v>
      </c>
      <c r="EG109" s="274">
        <f t="shared" si="630"/>
        <v>2.6715207010213573E-4</v>
      </c>
      <c r="EH109" s="274">
        <f t="shared" si="630"/>
        <v>3.0334307181593549E-4</v>
      </c>
      <c r="EI109" s="274">
        <f t="shared" si="630"/>
        <v>3.4322345846217071E-4</v>
      </c>
      <c r="EJ109" s="274">
        <f t="shared" si="630"/>
        <v>3.8697881653184621E-4</v>
      </c>
      <c r="EK109" s="274">
        <f t="shared" si="630"/>
        <v>4.3477520376319949E-4</v>
      </c>
      <c r="EL109" s="274">
        <f t="shared" si="630"/>
        <v>4.8675417886244384E-4</v>
      </c>
      <c r="EM109" s="274">
        <f t="shared" si="630"/>
        <v>5.430276658102603E-4</v>
      </c>
      <c r="EN109" s="274">
        <f t="shared" si="630"/>
        <v>6.0367274724055728E-4</v>
      </c>
      <c r="EO109" s="274">
        <f t="shared" si="630"/>
        <v>6.6872649468429756E-4</v>
      </c>
      <c r="EP109" s="274">
        <f t="shared" si="630"/>
        <v>7.3818095515900415E-4</v>
      </c>
      <c r="EQ109" s="274">
        <f t="shared" si="630"/>
        <v>8.119784230738304E-4</v>
      </c>
      <c r="ER109" s="274">
        <f t="shared" si="630"/>
        <v>8.9000713314518179E-4</v>
      </c>
      <c r="ES109" s="274">
        <f t="shared" si="630"/>
        <v>9.7209751345258362E-4</v>
      </c>
      <c r="ET109" s="274">
        <f t="shared" si="630"/>
        <v>1.0580191374474932E-3</v>
      </c>
      <c r="EU109" s="274">
        <f t="shared" si="630"/>
        <v>1.1474785092882402E-3</v>
      </c>
      <c r="EV109" s="274">
        <f t="shared" si="630"/>
        <v>1.2401178080562619E-3</v>
      </c>
      <c r="EW109" s="274">
        <f t="shared" si="630"/>
        <v>1.3355147030924125E-3</v>
      </c>
      <c r="EX109" s="274">
        <f t="shared" si="630"/>
        <v>1.4331833349116396E-3</v>
      </c>
      <c r="EY109" s="274">
        <f t="shared" si="630"/>
        <v>1.5325765341101213E-3</v>
      </c>
      <c r="EZ109" s="274">
        <f t="shared" si="630"/>
        <v>1.6330893247443533E-3</v>
      </c>
      <c r="FA109" s="274">
        <f t="shared" si="630"/>
        <v>1.7340637293817021E-3</v>
      </c>
      <c r="FB109" s="274">
        <f t="shared" si="630"/>
        <v>1.8347948611052722E-3</v>
      </c>
      <c r="FC109" s="274">
        <f t="shared" si="630"/>
        <v>1.9345382540588054E-3</v>
      </c>
      <c r="FD109" s="274">
        <f t="shared" si="630"/>
        <v>2.0325183496195725E-3</v>
      </c>
      <c r="FE109" s="274">
        <f t="shared" si="630"/>
        <v>2.1279380210619471E-3</v>
      </c>
      <c r="FF109" s="274">
        <f t="shared" si="630"/>
        <v>2.2199889867507757E-3</v>
      </c>
      <c r="FG109" s="274">
        <f t="shared" si="630"/>
        <v>2.3078629316259504E-3</v>
      </c>
      <c r="FH109" s="274">
        <f t="shared" si="630"/>
        <v>2.3907631301222131E-3</v>
      </c>
      <c r="FI109" s="274">
        <f t="shared" si="630"/>
        <v>2.4679163417502242E-3</v>
      </c>
      <c r="FJ109" s="274">
        <f t="shared" si="630"/>
        <v>2.5385847342655151E-3</v>
      </c>
      <c r="FK109" s="274">
        <f t="shared" si="630"/>
        <v>2.6020775794285073E-3</v>
      </c>
      <c r="FL109" s="274">
        <f t="shared" si="630"/>
        <v>2.6577624633706814E-3</v>
      </c>
      <c r="FM109" s="274">
        <f t="shared" si="630"/>
        <v>2.7050757578610451E-3</v>
      </c>
      <c r="FN109" s="274">
        <f t="shared" si="630"/>
        <v>2.7435321103967077E-3</v>
      </c>
      <c r="FO109" s="274">
        <f t="shared" si="630"/>
        <v>2.7727327298461557E-3</v>
      </c>
      <c r="FP109" s="274">
        <f t="shared" si="630"/>
        <v>2.792372269918842E-3</v>
      </c>
      <c r="FQ109" s="274">
        <f t="shared" si="630"/>
        <v>2.8022441443371474E-3</v>
      </c>
      <c r="FR109" s="274">
        <f t="shared" si="630"/>
        <v>2.8022441443371461E-3</v>
      </c>
      <c r="FS109" s="274">
        <f t="shared" si="630"/>
        <v>2.7923722699188377E-3</v>
      </c>
      <c r="FT109" s="274">
        <f t="shared" si="630"/>
        <v>2.7727327298461492E-3</v>
      </c>
      <c r="FU109" s="274">
        <f t="shared" si="630"/>
        <v>2.7435321103966986E-3</v>
      </c>
      <c r="FV109" s="274">
        <f t="shared" si="630"/>
        <v>2.7050757578610338E-3</v>
      </c>
      <c r="FW109" s="274">
        <f t="shared" si="630"/>
        <v>2.6577624633706679E-3</v>
      </c>
      <c r="FX109" s="274">
        <f t="shared" si="630"/>
        <v>2.6020775794284912E-3</v>
      </c>
      <c r="FY109" s="274">
        <f t="shared" si="630"/>
        <v>2.5385847342654973E-3</v>
      </c>
      <c r="FZ109" s="274">
        <f t="shared" si="630"/>
        <v>2.4679163417502042E-3</v>
      </c>
      <c r="GA109" s="274">
        <f t="shared" si="630"/>
        <v>2.3907631301221914E-3</v>
      </c>
      <c r="GB109" s="274">
        <f t="shared" si="630"/>
        <v>2.3078629316259274E-3</v>
      </c>
      <c r="GC109" s="274">
        <f t="shared" si="630"/>
        <v>2.219988986750751E-3</v>
      </c>
      <c r="GD109" s="274">
        <f t="shared" si="630"/>
        <v>2.127938021061922E-3</v>
      </c>
      <c r="GE109" s="274">
        <f t="shared" si="630"/>
        <v>2.0325183496195461E-3</v>
      </c>
      <c r="GF109" s="274">
        <f t="shared" si="630"/>
        <v>1.9345382540587788E-3</v>
      </c>
      <c r="GG109" s="274">
        <f t="shared" ref="GG109:HP109" si="631">MAX(GG106:GG108)</f>
        <v>1.8347948611052451E-3</v>
      </c>
      <c r="GH109" s="274">
        <f t="shared" si="631"/>
        <v>1.7340637293816749E-3</v>
      </c>
      <c r="GI109" s="274">
        <f t="shared" si="631"/>
        <v>1.6330893247443259E-3</v>
      </c>
      <c r="GJ109" s="274">
        <f t="shared" si="631"/>
        <v>1.5325765341100944E-3</v>
      </c>
      <c r="GK109" s="274">
        <f t="shared" si="631"/>
        <v>1.4331833349116132E-3</v>
      </c>
      <c r="GL109" s="274">
        <f t="shared" si="631"/>
        <v>1.3355147030923865E-3</v>
      </c>
      <c r="GM109" s="274">
        <f t="shared" si="631"/>
        <v>1.2401178080562367E-3</v>
      </c>
      <c r="GN109" s="274">
        <f t="shared" si="631"/>
        <v>1.1474785092882157E-3</v>
      </c>
      <c r="GO109" s="274">
        <f t="shared" si="631"/>
        <v>1.0580191374474693E-3</v>
      </c>
      <c r="GP109" s="274">
        <f t="shared" si="631"/>
        <v>9.7209751345256096E-4</v>
      </c>
      <c r="GQ109" s="274">
        <f t="shared" si="631"/>
        <v>8.9000713314516032E-4</v>
      </c>
      <c r="GR109" s="274">
        <f t="shared" si="631"/>
        <v>8.1197842307381002E-4</v>
      </c>
      <c r="GS109" s="274">
        <f t="shared" si="631"/>
        <v>7.3818095515898485E-4</v>
      </c>
      <c r="GT109" s="274">
        <f t="shared" si="631"/>
        <v>6.6872649468427956E-4</v>
      </c>
      <c r="GU109" s="274">
        <f t="shared" si="631"/>
        <v>6.0367274724054036E-4</v>
      </c>
      <c r="GV109" s="274">
        <f t="shared" si="631"/>
        <v>5.4302766581024447E-4</v>
      </c>
      <c r="GW109" s="274">
        <f t="shared" si="631"/>
        <v>4.8675417886242931E-4</v>
      </c>
      <c r="GX109" s="274">
        <f t="shared" si="631"/>
        <v>4.34775203763186E-4</v>
      </c>
      <c r="GY109" s="274">
        <f t="shared" si="631"/>
        <v>3.8697881653183385E-4</v>
      </c>
      <c r="GZ109" s="274">
        <f t="shared" si="631"/>
        <v>3.4322345846215938E-4</v>
      </c>
      <c r="HA109" s="274">
        <f t="shared" si="631"/>
        <v>3.0334307181592525E-4</v>
      </c>
      <c r="HB109" s="274">
        <f t="shared" si="631"/>
        <v>2.6715207010212646E-4</v>
      </c>
      <c r="HC109" s="274">
        <f t="shared" si="631"/>
        <v>2.3445006280807673E-4</v>
      </c>
      <c r="HD109" s="274">
        <f t="shared" si="631"/>
        <v>2.0502626930337441E-4</v>
      </c>
      <c r="HE109" s="274">
        <f t="shared" si="631"/>
        <v>1.7866357149584665E-4</v>
      </c>
      <c r="HF109" s="274">
        <f t="shared" si="631"/>
        <v>1.5514216923819118E-4</v>
      </c>
      <c r="HG109" s="274">
        <f t="shared" si="631"/>
        <v>1.3424281609067179E-4</v>
      </c>
      <c r="HH109" s="274">
        <f t="shared" si="631"/>
        <v>1.1574962553681166E-4</v>
      </c>
      <c r="HI109" s="274">
        <f t="shared" si="631"/>
        <v>9.9452448897870111E-5</v>
      </c>
      <c r="HJ109" s="274">
        <f t="shared" si="631"/>
        <v>8.5148835843546373E-5</v>
      </c>
      <c r="HK109" s="274">
        <f t="shared" si="631"/>
        <v>7.2645596465589857E-5</v>
      </c>
      <c r="HL109" s="274">
        <f t="shared" si="631"/>
        <v>6.1759990345769601E-5</v>
      </c>
      <c r="HM109" s="274">
        <f t="shared" si="631"/>
        <v>5.2320572943207303E-5</v>
      </c>
      <c r="HN109" s="274">
        <f t="shared" si="631"/>
        <v>4.4167733028174333E-5</v>
      </c>
      <c r="HO109" s="274">
        <f t="shared" si="631"/>
        <v>3.7153956916850217E-5</v>
      </c>
      <c r="HP109" s="274">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4k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44" t="s">
        <v>142</v>
      </c>
      <c r="C148" s="344"/>
      <c r="D148" s="344"/>
      <c r="E148" s="344"/>
      <c r="F148" s="344"/>
      <c r="G148" s="344"/>
      <c r="H148" s="344"/>
      <c r="I148" s="104"/>
      <c r="J148" s="5"/>
      <c r="K148" s="5"/>
      <c r="L148" s="5"/>
      <c r="M148" s="5"/>
      <c r="N148" s="5"/>
      <c r="O148" s="5"/>
      <c r="P148" s="5"/>
      <c r="Q148" s="5"/>
      <c r="R148" s="5"/>
      <c r="S148" s="5"/>
      <c r="T148" s="5"/>
      <c r="U148" s="5"/>
    </row>
    <row r="149" spans="1:21" x14ac:dyDescent="0.25">
      <c r="A149" s="2"/>
      <c r="B149" s="344" t="s">
        <v>143</v>
      </c>
      <c r="C149" s="344"/>
      <c r="D149" s="344"/>
      <c r="E149" s="344"/>
      <c r="F149" s="344"/>
      <c r="G149" s="344"/>
      <c r="H149" s="344"/>
      <c r="I149" s="104"/>
      <c r="J149" s="5"/>
      <c r="K149" s="5"/>
      <c r="L149" s="5"/>
      <c r="M149" s="5"/>
      <c r="N149" s="5"/>
      <c r="O149" s="5"/>
      <c r="P149" s="5"/>
      <c r="Q149" s="5"/>
      <c r="R149" s="5"/>
      <c r="S149" s="5"/>
      <c r="T149" s="5"/>
      <c r="U149" s="5"/>
    </row>
    <row r="150" spans="1:21" x14ac:dyDescent="0.25">
      <c r="A150" s="2"/>
      <c r="B150" s="344" t="s">
        <v>94</v>
      </c>
      <c r="C150" s="344"/>
      <c r="D150" s="344"/>
      <c r="E150" s="344"/>
      <c r="F150" s="344"/>
      <c r="G150" s="344"/>
      <c r="H150" s="344"/>
      <c r="I150" s="104"/>
      <c r="J150" s="5"/>
      <c r="K150" s="5"/>
      <c r="L150" s="5"/>
      <c r="M150" s="5"/>
      <c r="N150" s="5"/>
      <c r="O150" s="5"/>
      <c r="P150" s="5"/>
      <c r="Q150" s="5"/>
      <c r="R150" s="5"/>
      <c r="S150" s="5"/>
      <c r="T150" s="5"/>
      <c r="U150" s="5"/>
    </row>
    <row r="151" spans="1:21" x14ac:dyDescent="0.25">
      <c r="A151" s="2"/>
      <c r="B151" s="344" t="s">
        <v>225</v>
      </c>
      <c r="C151" s="344"/>
      <c r="D151" s="344"/>
      <c r="E151" s="344"/>
      <c r="F151" s="344"/>
      <c r="G151" s="344"/>
      <c r="H151" s="344"/>
      <c r="I151" s="104"/>
      <c r="J151" s="5"/>
      <c r="K151" s="5"/>
      <c r="L151" s="5"/>
      <c r="M151" s="5"/>
      <c r="N151" s="5"/>
      <c r="O151" s="5"/>
      <c r="P151" s="5"/>
      <c r="Q151" s="5"/>
      <c r="R151" s="5"/>
      <c r="S151" s="5"/>
      <c r="T151" s="5"/>
      <c r="U151" s="5"/>
    </row>
    <row r="152" spans="1:21" x14ac:dyDescent="0.25">
      <c r="A152" s="2"/>
      <c r="B152" s="344" t="s">
        <v>95</v>
      </c>
      <c r="C152" s="344"/>
      <c r="D152" s="344"/>
      <c r="E152" s="344"/>
      <c r="F152" s="344"/>
      <c r="G152" s="344"/>
      <c r="H152" s="344"/>
      <c r="I152" s="104"/>
      <c r="J152" s="5"/>
      <c r="K152" s="5"/>
      <c r="L152" s="5"/>
      <c r="M152" s="5"/>
      <c r="N152" s="5"/>
      <c r="O152" s="5"/>
      <c r="P152" s="5"/>
      <c r="Q152" s="5"/>
      <c r="R152" s="5"/>
      <c r="S152" s="5"/>
      <c r="T152" s="5"/>
      <c r="U152" s="5"/>
    </row>
    <row r="153" spans="1:21" x14ac:dyDescent="0.25">
      <c r="A153" s="2"/>
      <c r="B153" s="155" t="s">
        <v>220</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219</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221</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799</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800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801</v>
      </c>
    </row>
    <row r="161" spans="1:9" x14ac:dyDescent="0.25">
      <c r="B161" s="155" t="s">
        <v>91</v>
      </c>
    </row>
    <row r="162" spans="1:9" x14ac:dyDescent="0.25">
      <c r="B162" s="345" t="s">
        <v>806</v>
      </c>
      <c r="C162" s="345"/>
      <c r="D162" s="345"/>
      <c r="E162" s="345"/>
      <c r="F162" s="345"/>
      <c r="G162" s="345"/>
      <c r="H162" s="345"/>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K4:M104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828</v>
      </c>
      <c r="C1" s="5"/>
      <c r="D1" s="5"/>
      <c r="E1" s="2"/>
      <c r="F1" s="2"/>
      <c r="G1" s="5"/>
      <c r="H1" s="2"/>
      <c r="I1" s="2"/>
      <c r="J1" s="5"/>
      <c r="K1" s="5"/>
      <c r="L1" s="5"/>
      <c r="M1" s="348" t="s">
        <v>76</v>
      </c>
      <c r="N1" s="349"/>
      <c r="O1" s="364" t="str">
        <f>VLOOKUP(M1,VLookups!A43:C44,3,FALSE)</f>
        <v>Show the likelihood that the SPERT estimates will be EQUAL TO or GREATER THAN an uncertainty</v>
      </c>
      <c r="P1" s="364"/>
      <c r="Q1" s="364"/>
      <c r="R1" s="364"/>
      <c r="S1" s="364"/>
      <c r="T1" s="364"/>
      <c r="U1" s="5"/>
    </row>
    <row r="2" spans="1:225" ht="15" customHeight="1" x14ac:dyDescent="0.25">
      <c r="B2" s="25"/>
      <c r="C2" s="25"/>
      <c r="D2" s="25"/>
      <c r="E2" s="26"/>
      <c r="F2" s="26"/>
      <c r="G2" s="25"/>
      <c r="H2" s="26"/>
      <c r="I2" s="26"/>
      <c r="J2" s="5"/>
      <c r="K2" s="5"/>
      <c r="L2" s="5"/>
      <c r="M2" s="368" t="s">
        <v>73</v>
      </c>
      <c r="N2" s="368" t="s">
        <v>74</v>
      </c>
      <c r="O2" s="365" t="s">
        <v>54</v>
      </c>
      <c r="P2" s="366"/>
      <c r="Q2" s="366"/>
      <c r="R2" s="366"/>
      <c r="S2" s="366"/>
      <c r="T2" s="367"/>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69"/>
      <c r="N3" s="369"/>
      <c r="O3" s="101">
        <v>0.1</v>
      </c>
      <c r="P3" s="54">
        <v>0.9</v>
      </c>
      <c r="Q3" s="54">
        <v>0.85</v>
      </c>
      <c r="R3" s="54">
        <v>0.8</v>
      </c>
      <c r="S3" s="54">
        <v>0.75</v>
      </c>
      <c r="T3" s="54">
        <v>0.7</v>
      </c>
      <c r="U3" s="5"/>
      <c r="V3" s="168" t="s">
        <v>187</v>
      </c>
      <c r="DT3" s="168" t="s">
        <v>181</v>
      </c>
      <c r="HQ3" s="171" t="s">
        <v>227</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0">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852</v>
      </c>
      <c r="I5" s="58"/>
      <c r="J5" s="297"/>
      <c r="K5" s="75">
        <f>IF(AND(B5&gt;0,C5&gt;0,D5&gt;0),IF(ISBLANK(J5),IF(ISBLANK(H5),"",(D5-B5)*VLOOKUP(H5,VLookups!$A$4:$B$13,2,FALSE)),J5),"")</f>
        <v>18</v>
      </c>
      <c r="L5" s="76">
        <f t="shared" si="0"/>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97"/>
      <c r="K6" s="75">
        <f>IF(AND(B6&gt;0,C6&gt;0,D6&gt;0),IF(ISBLANK(J6),IF(ISBLANK(H6),"",(D6-B6)*VLOOKUP(H6,VLookups!$A$4:$B$13,2,FALSE)),J6),"")</f>
        <v>25.45584412271571</v>
      </c>
      <c r="L6" s="76">
        <f t="shared" si="0"/>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97"/>
      <c r="K7" s="75">
        <f>IF(AND(B7&gt;0,C7&gt;0,D7&gt;0),IF(ISBLANK(J7),IF(ISBLANK(H7),"",(D7-B7)*VLOOKUP(H7,VLookups!$A$4:$B$13,2,FALSE)),J7),"")</f>
        <v>31.176914536239792</v>
      </c>
      <c r="L7" s="76">
        <f t="shared" si="0"/>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97"/>
      <c r="K8" s="75">
        <f>IF(AND(B8&gt;0,C8&gt;0,D8&gt;0),IF(ISBLANK(J8),IF(ISBLANK(H8),"",(D8-B8)*VLOOKUP(H8,VLookups!$A$4:$B$13,2,FALSE)),J8),"")</f>
        <v>36</v>
      </c>
      <c r="L8" s="76">
        <f t="shared" si="0"/>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97"/>
      <c r="K9" s="75">
        <f>IF(AND(B9&gt;0,C9&gt;0,D9&gt;0),IF(ISBLANK(J9),IF(ISBLANK(H9),"",(D9-B9)*VLOOKUP(H9,VLookups!$A$4:$B$13,2,FALSE)),J9),"")</f>
        <v>42.213741838410861</v>
      </c>
      <c r="L9" s="76">
        <f t="shared" si="0"/>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97"/>
      <c r="K10" s="75">
        <f>IF(AND(B10&gt;0,C10&gt;0,D10&gt;0),IF(ISBLANK(J10),IF(ISBLANK(H10),"",(D10-B10)*VLOOKUP(H10,VLookups!$A$4:$B$13,2,FALSE)),J10),"")</f>
        <v>49.295030175464944</v>
      </c>
      <c r="L10" s="76">
        <f t="shared" si="0"/>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853</v>
      </c>
      <c r="I11" s="58"/>
      <c r="J11" s="297"/>
      <c r="K11" s="75">
        <f>IF(AND(B11&gt;0,C11&gt;0,D11&gt;0),IF(ISBLANK(J11),IF(ISBLANK(H11),"",(D11-B11)*VLOOKUP(H11,VLookups!$A$4:$B$13,2,FALSE)),J11),"")</f>
        <v>56.920997883030829</v>
      </c>
      <c r="L11" s="76">
        <f t="shared" si="0"/>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854</v>
      </c>
      <c r="I12" s="58"/>
      <c r="J12" s="297"/>
      <c r="K12" s="75">
        <f>IF(AND(B12&gt;0,C12&gt;0,D12&gt;0),IF(ISBLANK(J12),IF(ISBLANK(H12),"",(D12-B12)*VLOOKUP(H12,VLookups!$A$4:$B$13,2,FALSE)),J12),"")</f>
        <v>63.63961030678928</v>
      </c>
      <c r="L12" s="76">
        <f t="shared" si="0"/>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97"/>
      <c r="K13" s="75">
        <f>IF(AND(B13&gt;0,C13&gt;0,D13&gt;0),IF(ISBLANK(J13),IF(ISBLANK(H13),"",(D13-B13)*VLOOKUP(H13,VLookups!$A$4:$B$13,2,FALSE)),J13),"")</f>
        <v>73.11634564172364</v>
      </c>
      <c r="L13" s="76">
        <f t="shared" si="0"/>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97"/>
      <c r="K14" s="75" t="str">
        <f>IF(AND(B14&gt;0,C14&gt;0,D14&gt;0),IF(ISBLANK(J14),IF(ISBLANK(H14),"",(D14-B14)*VLOOKUP(H14,VLookups!$A$4:$B$13,2,FALSE)),J14),"")</f>
        <v/>
      </c>
      <c r="L14" s="76" t="str">
        <f t="shared" si="0"/>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97"/>
      <c r="K15" s="75" t="str">
        <f>IF(AND(B15&gt;0,C15&gt;0,D15&gt;0),IF(ISBLANK(J15),IF(ISBLANK(H15),"",(D15-B15)*VLOOKUP(H15,VLookups!$A$4:$B$13,2,FALSE)),J15),"")</f>
        <v/>
      </c>
      <c r="L15" s="76" t="str">
        <f t="shared" si="0"/>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97"/>
      <c r="K16" s="75" t="str">
        <f>IF(AND(B16&gt;0,C16&gt;0,D16&gt;0),IF(ISBLANK(J16),IF(ISBLANK(H16),"",(D16-B16)*VLOOKUP(H16,VLookups!$A$4:$B$13,2,FALSE)),J16),"")</f>
        <v/>
      </c>
      <c r="L16" s="76" t="str">
        <f t="shared" si="0"/>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97"/>
      <c r="K17" s="75" t="str">
        <f>IF(AND(B17&gt;0,C17&gt;0,D17&gt;0),IF(ISBLANK(J17),IF(ISBLANK(H17),"",(D17-B17)*VLOOKUP(H17,VLookups!$A$4:$B$13,2,FALSE)),J17),"")</f>
        <v/>
      </c>
      <c r="L17" s="76" t="str">
        <f t="shared" si="0"/>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97"/>
      <c r="K18" s="75" t="str">
        <f>IF(AND(B18&gt;0,C18&gt;0,D18&gt;0),IF(ISBLANK(J18),IF(ISBLANK(H18),"",(D18-B18)*VLOOKUP(H18,VLookups!$A$4:$B$13,2,FALSE)),J18),"")</f>
        <v/>
      </c>
      <c r="L18" s="76" t="str">
        <f t="shared" si="0"/>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97"/>
      <c r="K19" s="75" t="str">
        <f>IF(AND(B19&gt;0,C19&gt;0,D19&gt;0),IF(ISBLANK(J19),IF(ISBLANK(H19),"",(D19-B19)*VLOOKUP(H19,VLookups!$A$4:$B$13,2,FALSE)),J19),"")</f>
        <v/>
      </c>
      <c r="L19" s="76" t="str">
        <f t="shared" si="0"/>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97"/>
      <c r="K20" s="75" t="str">
        <f>IF(AND(B20&gt;0,C20&gt;0,D20&gt;0),IF(ISBLANK(J20),IF(ISBLANK(H20),"",(D20-B20)*VLOOKUP(H20,VLookups!$A$4:$B$13,2,FALSE)),J20),"")</f>
        <v/>
      </c>
      <c r="L20" s="76" t="str">
        <f t="shared" si="0"/>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97"/>
      <c r="K21" s="75" t="str">
        <f>IF(AND(B21&gt;0,C21&gt;0,D21&gt;0),IF(ISBLANK(J21),IF(ISBLANK(H21),"",(D21-B21)*VLOOKUP(H21,VLookups!$A$4:$B$13,2,FALSE)),J21),"")</f>
        <v/>
      </c>
      <c r="L21" s="76" t="str">
        <f t="shared" si="0"/>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97"/>
      <c r="K22" s="75" t="str">
        <f>IF(AND(B22&gt;0,C22&gt;0,D22&gt;0),IF(ISBLANK(J22),IF(ISBLANK(H22),"",(D22-B22)*VLOOKUP(H22,VLookups!$A$4:$B$13,2,FALSE)),J22),"")</f>
        <v/>
      </c>
      <c r="L22" s="76" t="str">
        <f t="shared" si="0"/>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97"/>
      <c r="K23" s="75" t="str">
        <f>IF(AND(B23&gt;0,C23&gt;0,D23&gt;0),IF(ISBLANK(J23),IF(ISBLANK(H23),"",(D23-B23)*VLOOKUP(H23,VLookups!$A$4:$B$13,2,FALSE)),J23),"")</f>
        <v/>
      </c>
      <c r="L23" s="76" t="str">
        <f t="shared" si="0"/>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97"/>
      <c r="K24" s="75" t="str">
        <f>IF(AND(B24&gt;0,C24&gt;0,D24&gt;0),IF(ISBLANK(J24),IF(ISBLANK(H24),"",(D24-B24)*VLOOKUP(H24,VLookups!$A$4:$B$13,2,FALSE)),J24),"")</f>
        <v/>
      </c>
      <c r="L24" s="76" t="str">
        <f t="shared" si="0"/>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97"/>
      <c r="K25" s="75" t="str">
        <f>IF(AND(B25&gt;0,C25&gt;0,D25&gt;0),IF(ISBLANK(J25),IF(ISBLANK(H25),"",(D25-B25)*VLOOKUP(H25,VLookups!$A$4:$B$13,2,FALSE)),J25),"")</f>
        <v/>
      </c>
      <c r="L25" s="76" t="str">
        <f t="shared" si="0"/>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97"/>
      <c r="K26" s="75" t="str">
        <f>IF(AND(B26&gt;0,C26&gt;0,D26&gt;0),IF(ISBLANK(J26),IF(ISBLANK(H26),"",(D26-B26)*VLOOKUP(H26,VLookups!$A$4:$B$13,2,FALSE)),J26),"")</f>
        <v/>
      </c>
      <c r="L26" s="76" t="str">
        <f t="shared" si="0"/>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97"/>
      <c r="K27" s="75" t="str">
        <f>IF(AND(B27&gt;0,C27&gt;0,D27&gt;0),IF(ISBLANK(J27),IF(ISBLANK(H27),"",(D27-B27)*VLOOKUP(H27,VLookups!$A$4:$B$13,2,FALSE)),J27),"")</f>
        <v/>
      </c>
      <c r="L27" s="76" t="str">
        <f t="shared" si="0"/>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97"/>
      <c r="K28" s="75" t="str">
        <f>IF(AND(B28&gt;0,C28&gt;0,D28&gt;0),IF(ISBLANK(J28),IF(ISBLANK(H28),"",(D28-B28)*VLOOKUP(H28,VLookups!$A$4:$B$13,2,FALSE)),J28),"")</f>
        <v/>
      </c>
      <c r="L28" s="76" t="str">
        <f t="shared" si="0"/>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97"/>
      <c r="K29" s="75" t="str">
        <f>IF(AND(B29&gt;0,C29&gt;0,D29&gt;0),IF(ISBLANK(J29),IF(ISBLANK(H29),"",(D29-B29)*VLOOKUP(H29,VLookups!$A$4:$B$13,2,FALSE)),J29),"")</f>
        <v/>
      </c>
      <c r="L29" s="76" t="str">
        <f t="shared" si="0"/>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97"/>
      <c r="K30" s="75" t="str">
        <f>IF(AND(B30&gt;0,C30&gt;0,D30&gt;0),IF(ISBLANK(J30),IF(ISBLANK(H30),"",(D30-B30)*VLOOKUP(H30,VLookups!$A$4:$B$13,2,FALSE)),J30),"")</f>
        <v/>
      </c>
      <c r="L30" s="76" t="str">
        <f t="shared" si="0"/>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97"/>
      <c r="K31" s="75" t="str">
        <f>IF(AND(B31&gt;0,C31&gt;0,D31&gt;0),IF(ISBLANK(J31),IF(ISBLANK(H31),"",(D31-B31)*VLOOKUP(H31,VLookups!$A$4:$B$13,2,FALSE)),J31),"")</f>
        <v/>
      </c>
      <c r="L31" s="76" t="str">
        <f t="shared" si="0"/>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97"/>
      <c r="K32" s="75" t="str">
        <f>IF(AND(B32&gt;0,C32&gt;0,D32&gt;0),IF(ISBLANK(J32),IF(ISBLANK(H32),"",(D32-B32)*VLOOKUP(H32,VLookups!$A$4:$B$13,2,FALSE)),J32),"")</f>
        <v/>
      </c>
      <c r="L32" s="76" t="str">
        <f t="shared" si="0"/>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97"/>
      <c r="K33" s="75" t="str">
        <f>IF(AND(B33&gt;0,C33&gt;0,D33&gt;0),IF(ISBLANK(J33),IF(ISBLANK(H33),"",(D33-B33)*VLOOKUP(H33,VLookups!$A$4:$B$13,2,FALSE)),J33),"")</f>
        <v/>
      </c>
      <c r="L33" s="76" t="str">
        <f t="shared" si="0"/>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97"/>
      <c r="K34" s="75" t="str">
        <f>IF(AND(B34&gt;0,C34&gt;0,D34&gt;0),IF(ISBLANK(J34),IF(ISBLANK(H34),"",(D34-B34)*VLOOKUP(H34,VLookups!$A$4:$B$13,2,FALSE)),J34),"")</f>
        <v/>
      </c>
      <c r="L34" s="76" t="str">
        <f t="shared" si="0"/>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97"/>
      <c r="K35" s="75" t="str">
        <f>IF(AND(B35&gt;0,C35&gt;0,D35&gt;0),IF(ISBLANK(J35),IF(ISBLANK(H35),"",(D35-B35)*VLOOKUP(H35,VLookups!$A$4:$B$13,2,FALSE)),J35),"")</f>
        <v/>
      </c>
      <c r="L35" s="76" t="str">
        <f t="shared" si="0"/>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97"/>
      <c r="K36" s="75" t="str">
        <f>IF(AND(B36&gt;0,C36&gt;0,D36&gt;0),IF(ISBLANK(J36),IF(ISBLANK(H36),"",(D36-B36)*VLOOKUP(H36,VLookups!$A$4:$B$13,2,FALSE)),J36),"")</f>
        <v/>
      </c>
      <c r="L36" s="76" t="str">
        <f t="shared" ref="L36:L67" si="131">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97"/>
      <c r="K37" s="75" t="str">
        <f>IF(AND(B37&gt;0,C37&gt;0,D37&gt;0),IF(ISBLANK(J37),IF(ISBLANK(H37),"",(D37-B37)*VLOOKUP(H37,VLookups!$A$4:$B$13,2,FALSE)),J37),"")</f>
        <v/>
      </c>
      <c r="L37" s="76" t="str">
        <f t="shared" si="131"/>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97"/>
      <c r="K38" s="75" t="str">
        <f>IF(AND(B38&gt;0,C38&gt;0,D38&gt;0),IF(ISBLANK(J38),IF(ISBLANK(H38),"",(D38-B38)*VLOOKUP(H38,VLookups!$A$4:$B$13,2,FALSE)),J38),"")</f>
        <v/>
      </c>
      <c r="L38" s="76" t="str">
        <f t="shared" si="131"/>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97"/>
      <c r="K39" s="75" t="str">
        <f>IF(AND(B39&gt;0,C39&gt;0,D39&gt;0),IF(ISBLANK(J39),IF(ISBLANK(H39),"",(D39-B39)*VLOOKUP(H39,VLookups!$A$4:$B$13,2,FALSE)),J39),"")</f>
        <v/>
      </c>
      <c r="L39" s="76" t="str">
        <f t="shared" si="131"/>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97"/>
      <c r="K40" s="75" t="str">
        <f>IF(AND(B40&gt;0,C40&gt;0,D40&gt;0),IF(ISBLANK(J40),IF(ISBLANK(H40),"",(D40-B40)*VLOOKUP(H40,VLookups!$A$4:$B$13,2,FALSE)),J40),"")</f>
        <v/>
      </c>
      <c r="L40" s="76" t="str">
        <f t="shared" si="131"/>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97"/>
      <c r="K41" s="75" t="str">
        <f>IF(AND(B41&gt;0,C41&gt;0,D41&gt;0),IF(ISBLANK(J41),IF(ISBLANK(H41),"",(D41-B41)*VLOOKUP(H41,VLookups!$A$4:$B$13,2,FALSE)),J41),"")</f>
        <v/>
      </c>
      <c r="L41" s="76" t="str">
        <f t="shared" si="131"/>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97"/>
      <c r="K42" s="75" t="str">
        <f>IF(AND(B42&gt;0,C42&gt;0,D42&gt;0),IF(ISBLANK(J42),IF(ISBLANK(H42),"",(D42-B42)*VLOOKUP(H42,VLookups!$A$4:$B$13,2,FALSE)),J42),"")</f>
        <v/>
      </c>
      <c r="L42" s="76" t="str">
        <f t="shared" si="131"/>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97"/>
      <c r="K43" s="75" t="str">
        <f>IF(AND(B43&gt;0,C43&gt;0,D43&gt;0),IF(ISBLANK(J43),IF(ISBLANK(H43),"",(D43-B43)*VLOOKUP(H43,VLookups!$A$4:$B$13,2,FALSE)),J43),"")</f>
        <v/>
      </c>
      <c r="L43" s="76" t="str">
        <f t="shared" si="131"/>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97"/>
      <c r="K44" s="75" t="str">
        <f>IF(AND(B44&gt;0,C44&gt;0,D44&gt;0),IF(ISBLANK(J44),IF(ISBLANK(H44),"",(D44-B44)*VLOOKUP(H44,VLookups!$A$4:$B$13,2,FALSE)),J44),"")</f>
        <v/>
      </c>
      <c r="L44" s="76" t="str">
        <f t="shared" si="131"/>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97"/>
      <c r="K45" s="75" t="str">
        <f>IF(AND(B45&gt;0,C45&gt;0,D45&gt;0),IF(ISBLANK(J45),IF(ISBLANK(H45),"",(D45-B45)*VLOOKUP(H45,VLookups!$A$4:$B$13,2,FALSE)),J45),"")</f>
        <v/>
      </c>
      <c r="L45" s="76" t="str">
        <f t="shared" si="131"/>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97"/>
      <c r="K46" s="75" t="str">
        <f>IF(AND(B46&gt;0,C46&gt;0,D46&gt;0),IF(ISBLANK(J46),IF(ISBLANK(H46),"",(D46-B46)*VLOOKUP(H46,VLookups!$A$4:$B$13,2,FALSE)),J46),"")</f>
        <v/>
      </c>
      <c r="L46" s="76" t="str">
        <f t="shared" si="131"/>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97"/>
      <c r="K47" s="75" t="str">
        <f>IF(AND(B47&gt;0,C47&gt;0,D47&gt;0),IF(ISBLANK(J47),IF(ISBLANK(H47),"",(D47-B47)*VLOOKUP(H47,VLookups!$A$4:$B$13,2,FALSE)),J47),"")</f>
        <v/>
      </c>
      <c r="L47" s="76" t="str">
        <f t="shared" si="131"/>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97"/>
      <c r="K48" s="75" t="str">
        <f>IF(AND(B48&gt;0,C48&gt;0,D48&gt;0),IF(ISBLANK(J48),IF(ISBLANK(H48),"",(D48-B48)*VLOOKUP(H48,VLookups!$A$4:$B$13,2,FALSE)),J48),"")</f>
        <v/>
      </c>
      <c r="L48" s="76" t="str">
        <f t="shared" si="131"/>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97"/>
      <c r="K49" s="75" t="str">
        <f>IF(AND(B49&gt;0,C49&gt;0,D49&gt;0),IF(ISBLANK(J49),IF(ISBLANK(H49),"",(D49-B49)*VLOOKUP(H49,VLookups!$A$4:$B$13,2,FALSE)),J49),"")</f>
        <v/>
      </c>
      <c r="L49" s="76" t="str">
        <f t="shared" si="131"/>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97"/>
      <c r="K50" s="75" t="str">
        <f>IF(AND(B50&gt;0,C50&gt;0,D50&gt;0),IF(ISBLANK(J50),IF(ISBLANK(H50),"",(D50-B50)*VLOOKUP(H50,VLookups!$A$4:$B$13,2,FALSE)),J50),"")</f>
        <v/>
      </c>
      <c r="L50" s="76" t="str">
        <f t="shared" si="131"/>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97"/>
      <c r="K51" s="75" t="str">
        <f>IF(AND(B51&gt;0,C51&gt;0,D51&gt;0),IF(ISBLANK(J51),IF(ISBLANK(H51),"",(D51-B51)*VLOOKUP(H51,VLookups!$A$4:$B$13,2,FALSE)),J51),"")</f>
        <v/>
      </c>
      <c r="L51" s="76" t="str">
        <f t="shared" si="131"/>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97"/>
      <c r="K52" s="75" t="str">
        <f>IF(AND(B52&gt;0,C52&gt;0,D52&gt;0),IF(ISBLANK(J52),IF(ISBLANK(H52),"",(D52-B52)*VLOOKUP(H52,VLookups!$A$4:$B$13,2,FALSE)),J52),"")</f>
        <v/>
      </c>
      <c r="L52" s="76" t="str">
        <f t="shared" si="131"/>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97"/>
      <c r="K53" s="75" t="str">
        <f>IF(AND(B53&gt;0,C53&gt;0,D53&gt;0),IF(ISBLANK(J53),IF(ISBLANK(H53),"",(D53-B53)*VLOOKUP(H53,VLookups!$A$4:$B$13,2,FALSE)),J53),"")</f>
        <v/>
      </c>
      <c r="L53" s="76" t="str">
        <f t="shared" si="131"/>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97"/>
      <c r="K54" s="75" t="str">
        <f>IF(AND(B54&gt;0,C54&gt;0,D54&gt;0),IF(ISBLANK(J54),IF(ISBLANK(H54),"",(D54-B54)*VLOOKUP(H54,VLookups!$A$4:$B$13,2,FALSE)),J54),"")</f>
        <v/>
      </c>
      <c r="L54" s="76" t="str">
        <f t="shared" si="131"/>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97"/>
      <c r="K55" s="75" t="str">
        <f>IF(AND(B55&gt;0,C55&gt;0,D55&gt;0),IF(ISBLANK(J55),IF(ISBLANK(H55),"",(D55-B55)*VLOOKUP(H55,VLookups!$A$4:$B$13,2,FALSE)),J55),"")</f>
        <v/>
      </c>
      <c r="L55" s="76" t="str">
        <f t="shared" si="131"/>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97"/>
      <c r="K56" s="75" t="str">
        <f>IF(AND(B56&gt;0,C56&gt;0,D56&gt;0),IF(ISBLANK(J56),IF(ISBLANK(H56),"",(D56-B56)*VLOOKUP(H56,VLookups!$A$4:$B$13,2,FALSE)),J56),"")</f>
        <v/>
      </c>
      <c r="L56" s="76" t="str">
        <f t="shared" si="131"/>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97"/>
      <c r="K57" s="75" t="str">
        <f>IF(AND(B57&gt;0,C57&gt;0,D57&gt;0),IF(ISBLANK(J57),IF(ISBLANK(H57),"",(D57-B57)*VLOOKUP(H57,VLookups!$A$4:$B$13,2,FALSE)),J57),"")</f>
        <v/>
      </c>
      <c r="L57" s="76" t="str">
        <f t="shared" si="131"/>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97"/>
      <c r="K58" s="75" t="str">
        <f>IF(AND(B58&gt;0,C58&gt;0,D58&gt;0),IF(ISBLANK(J58),IF(ISBLANK(H58),"",(D58-B58)*VLOOKUP(H58,VLookups!$A$4:$B$13,2,FALSE)),J58),"")</f>
        <v/>
      </c>
      <c r="L58" s="76" t="str">
        <f t="shared" si="131"/>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97"/>
      <c r="K59" s="75" t="str">
        <f>IF(AND(B59&gt;0,C59&gt;0,D59&gt;0),IF(ISBLANK(J59),IF(ISBLANK(H59),"",(D59-B59)*VLOOKUP(H59,VLookups!$A$4:$B$13,2,FALSE)),J59),"")</f>
        <v/>
      </c>
      <c r="L59" s="76" t="str">
        <f t="shared" si="131"/>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97"/>
      <c r="K60" s="75" t="str">
        <f>IF(AND(B60&gt;0,C60&gt;0,D60&gt;0),IF(ISBLANK(J60),IF(ISBLANK(H60),"",(D60-B60)*VLOOKUP(H60,VLookups!$A$4:$B$13,2,FALSE)),J60),"")</f>
        <v/>
      </c>
      <c r="L60" s="76" t="str">
        <f t="shared" si="131"/>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97"/>
      <c r="K61" s="75" t="str">
        <f>IF(AND(B61&gt;0,C61&gt;0,D61&gt;0),IF(ISBLANK(J61),IF(ISBLANK(H61),"",(D61-B61)*VLOOKUP(H61,VLookups!$A$4:$B$13,2,FALSE)),J61),"")</f>
        <v/>
      </c>
      <c r="L61" s="76" t="str">
        <f t="shared" si="131"/>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97"/>
      <c r="K62" s="75" t="str">
        <f>IF(AND(B62&gt;0,C62&gt;0,D62&gt;0),IF(ISBLANK(J62),IF(ISBLANK(H62),"",(D62-B62)*VLOOKUP(H62,VLookups!$A$4:$B$13,2,FALSE)),J62),"")</f>
        <v/>
      </c>
      <c r="L62" s="76" t="str">
        <f t="shared" si="131"/>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97"/>
      <c r="K63" s="75" t="str">
        <f>IF(AND(B63&gt;0,C63&gt;0,D63&gt;0),IF(ISBLANK(J63),IF(ISBLANK(H63),"",(D63-B63)*VLOOKUP(H63,VLookups!$A$4:$B$13,2,FALSE)),J63),"")</f>
        <v/>
      </c>
      <c r="L63" s="76" t="str">
        <f t="shared" si="131"/>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97"/>
      <c r="K64" s="75" t="str">
        <f>IF(AND(B64&gt;0,C64&gt;0,D64&gt;0),IF(ISBLANK(J64),IF(ISBLANK(H64),"",(D64-B64)*VLOOKUP(H64,VLookups!$A$4:$B$13,2,FALSE)),J64),"")</f>
        <v/>
      </c>
      <c r="L64" s="76" t="str">
        <f t="shared" si="131"/>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97"/>
      <c r="K65" s="75" t="str">
        <f>IF(AND(B65&gt;0,C65&gt;0,D65&gt;0),IF(ISBLANK(J65),IF(ISBLANK(H65),"",(D65-B65)*VLOOKUP(H65,VLookups!$A$4:$B$13,2,FALSE)),J65),"")</f>
        <v/>
      </c>
      <c r="L65" s="76" t="str">
        <f t="shared" si="131"/>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97"/>
      <c r="K66" s="75" t="str">
        <f>IF(AND(B66&gt;0,C66&gt;0,D66&gt;0),IF(ISBLANK(J66),IF(ISBLANK(H66),"",(D66-B66)*VLOOKUP(H66,VLookups!$A$4:$B$13,2,FALSE)),J66),"")</f>
        <v/>
      </c>
      <c r="L66" s="76" t="str">
        <f t="shared" si="131"/>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97"/>
      <c r="K67" s="75" t="str">
        <f>IF(AND(B67&gt;0,C67&gt;0,D67&gt;0),IF(ISBLANK(J67),IF(ISBLANK(H67),"",(D67-B67)*VLOOKUP(H67,VLookups!$A$4:$B$13,2,FALSE)),J67),"")</f>
        <v/>
      </c>
      <c r="L67" s="76" t="str">
        <f t="shared" si="131"/>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97"/>
      <c r="K68" s="75" t="str">
        <f>IF(AND(B68&gt;0,C68&gt;0,D68&gt;0),IF(ISBLANK(J68),IF(ISBLANK(H68),"",(D68-B68)*VLOOKUP(H68,VLookups!$A$4:$B$13,2,FALSE)),J68),"")</f>
        <v/>
      </c>
      <c r="L68" s="76" t="str">
        <f t="shared" ref="L68:L99" si="257">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97"/>
      <c r="K69" s="75" t="str">
        <f>IF(AND(B69&gt;0,C69&gt;0,D69&gt;0),IF(ISBLANK(J69),IF(ISBLANK(H69),"",(D69-B69)*VLOOKUP(H69,VLookups!$A$4:$B$13,2,FALSE)),J69),"")</f>
        <v/>
      </c>
      <c r="L69" s="76" t="str">
        <f t="shared" si="257"/>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97"/>
      <c r="K70" s="75" t="str">
        <f>IF(AND(B70&gt;0,C70&gt;0,D70&gt;0),IF(ISBLANK(J70),IF(ISBLANK(H70),"",(D70-B70)*VLOOKUP(H70,VLookups!$A$4:$B$13,2,FALSE)),J70),"")</f>
        <v/>
      </c>
      <c r="L70" s="76" t="str">
        <f t="shared" si="257"/>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97"/>
      <c r="K71" s="75" t="str">
        <f>IF(AND(B71&gt;0,C71&gt;0,D71&gt;0),IF(ISBLANK(J71),IF(ISBLANK(H71),"",(D71-B71)*VLOOKUP(H71,VLookups!$A$4:$B$13,2,FALSE)),J71),"")</f>
        <v/>
      </c>
      <c r="L71" s="76" t="str">
        <f t="shared" si="257"/>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97"/>
      <c r="K72" s="75" t="str">
        <f>IF(AND(B72&gt;0,C72&gt;0,D72&gt;0),IF(ISBLANK(J72),IF(ISBLANK(H72),"",(D72-B72)*VLOOKUP(H72,VLookups!$A$4:$B$13,2,FALSE)),J72),"")</f>
        <v/>
      </c>
      <c r="L72" s="76" t="str">
        <f t="shared" si="257"/>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97"/>
      <c r="K73" s="75" t="str">
        <f>IF(AND(B73&gt;0,C73&gt;0,D73&gt;0),IF(ISBLANK(J73),IF(ISBLANK(H73),"",(D73-B73)*VLOOKUP(H73,VLookups!$A$4:$B$13,2,FALSE)),J73),"")</f>
        <v/>
      </c>
      <c r="L73" s="76" t="str">
        <f t="shared" si="257"/>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97"/>
      <c r="K74" s="75" t="str">
        <f>IF(AND(B74&gt;0,C74&gt;0,D74&gt;0),IF(ISBLANK(J74),IF(ISBLANK(H74),"",(D74-B74)*VLOOKUP(H74,VLookups!$A$4:$B$13,2,FALSE)),J74),"")</f>
        <v/>
      </c>
      <c r="L74" s="76" t="str">
        <f t="shared" si="257"/>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97"/>
      <c r="K75" s="75" t="str">
        <f>IF(AND(B75&gt;0,C75&gt;0,D75&gt;0),IF(ISBLANK(J75),IF(ISBLANK(H75),"",(D75-B75)*VLOOKUP(H75,VLookups!$A$4:$B$13,2,FALSE)),J75),"")</f>
        <v/>
      </c>
      <c r="L75" s="76" t="str">
        <f t="shared" si="257"/>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97"/>
      <c r="K76" s="75" t="str">
        <f>IF(AND(B76&gt;0,C76&gt;0,D76&gt;0),IF(ISBLANK(J76),IF(ISBLANK(H76),"",(D76-B76)*VLOOKUP(H76,VLookups!$A$4:$B$13,2,FALSE)),J76),"")</f>
        <v/>
      </c>
      <c r="L76" s="76" t="str">
        <f t="shared" si="257"/>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97"/>
      <c r="K77" s="75" t="str">
        <f>IF(AND(B77&gt;0,C77&gt;0,D77&gt;0),IF(ISBLANK(J77),IF(ISBLANK(H77),"",(D77-B77)*VLOOKUP(H77,VLookups!$A$4:$B$13,2,FALSE)),J77),"")</f>
        <v/>
      </c>
      <c r="L77" s="76" t="str">
        <f t="shared" si="257"/>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97"/>
      <c r="K78" s="75" t="str">
        <f>IF(AND(B78&gt;0,C78&gt;0,D78&gt;0),IF(ISBLANK(J78),IF(ISBLANK(H78),"",(D78-B78)*VLOOKUP(H78,VLookups!$A$4:$B$13,2,FALSE)),J78),"")</f>
        <v/>
      </c>
      <c r="L78" s="76" t="str">
        <f t="shared" si="257"/>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97"/>
      <c r="K79" s="75" t="str">
        <f>IF(AND(B79&gt;0,C79&gt;0,D79&gt;0),IF(ISBLANK(J79),IF(ISBLANK(H79),"",(D79-B79)*VLOOKUP(H79,VLookups!$A$4:$B$13,2,FALSE)),J79),"")</f>
        <v/>
      </c>
      <c r="L79" s="76" t="str">
        <f t="shared" si="257"/>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97"/>
      <c r="K80" s="75" t="str">
        <f>IF(AND(B80&gt;0,C80&gt;0,D80&gt;0),IF(ISBLANK(J80),IF(ISBLANK(H80),"",(D80-B80)*VLOOKUP(H80,VLookups!$A$4:$B$13,2,FALSE)),J80),"")</f>
        <v/>
      </c>
      <c r="L80" s="76" t="str">
        <f t="shared" si="257"/>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97"/>
      <c r="K81" s="75" t="str">
        <f>IF(AND(B81&gt;0,C81&gt;0,D81&gt;0),IF(ISBLANK(J81),IF(ISBLANK(H81),"",(D81-B81)*VLOOKUP(H81,VLookups!$A$4:$B$13,2,FALSE)),J81),"")</f>
        <v/>
      </c>
      <c r="L81" s="76" t="str">
        <f t="shared" si="257"/>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97"/>
      <c r="K82" s="75" t="str">
        <f>IF(AND(B82&gt;0,C82&gt;0,D82&gt;0),IF(ISBLANK(J82),IF(ISBLANK(H82),"",(D82-B82)*VLOOKUP(H82,VLookups!$A$4:$B$13,2,FALSE)),J82),"")</f>
        <v/>
      </c>
      <c r="L82" s="76" t="str">
        <f t="shared" si="257"/>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97"/>
      <c r="K83" s="75" t="str">
        <f>IF(AND(B83&gt;0,C83&gt;0,D83&gt;0),IF(ISBLANK(J83),IF(ISBLANK(H83),"",(D83-B83)*VLOOKUP(H83,VLookups!$A$4:$B$13,2,FALSE)),J83),"")</f>
        <v/>
      </c>
      <c r="L83" s="76" t="str">
        <f t="shared" si="257"/>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97"/>
      <c r="K84" s="75" t="str">
        <f>IF(AND(B84&gt;0,C84&gt;0,D84&gt;0),IF(ISBLANK(J84),IF(ISBLANK(H84),"",(D84-B84)*VLOOKUP(H84,VLookups!$A$4:$B$13,2,FALSE)),J84),"")</f>
        <v/>
      </c>
      <c r="L84" s="76" t="str">
        <f t="shared" si="257"/>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97"/>
      <c r="K85" s="75" t="str">
        <f>IF(AND(B85&gt;0,C85&gt;0,D85&gt;0),IF(ISBLANK(J85),IF(ISBLANK(H85),"",(D85-B85)*VLOOKUP(H85,VLookups!$A$4:$B$13,2,FALSE)),J85),"")</f>
        <v/>
      </c>
      <c r="L85" s="76" t="str">
        <f t="shared" si="257"/>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97"/>
      <c r="K86" s="75" t="str">
        <f>IF(AND(B86&gt;0,C86&gt;0,D86&gt;0),IF(ISBLANK(J86),IF(ISBLANK(H86),"",(D86-B86)*VLOOKUP(H86,VLookups!$A$4:$B$13,2,FALSE)),J86),"")</f>
        <v/>
      </c>
      <c r="L86" s="76" t="str">
        <f t="shared" si="257"/>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97"/>
      <c r="K87" s="75" t="str">
        <f>IF(AND(B87&gt;0,C87&gt;0,D87&gt;0),IF(ISBLANK(J87),IF(ISBLANK(H87),"",(D87-B87)*VLOOKUP(H87,VLookups!$A$4:$B$13,2,FALSE)),J87),"")</f>
        <v/>
      </c>
      <c r="L87" s="76" t="str">
        <f t="shared" si="257"/>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97"/>
      <c r="K88" s="75" t="str">
        <f>IF(AND(B88&gt;0,C88&gt;0,D88&gt;0),IF(ISBLANK(J88),IF(ISBLANK(H88),"",(D88-B88)*VLOOKUP(H88,VLookups!$A$4:$B$13,2,FALSE)),J88),"")</f>
        <v/>
      </c>
      <c r="L88" s="76" t="str">
        <f t="shared" si="257"/>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97"/>
      <c r="K89" s="75" t="str">
        <f>IF(AND(B89&gt;0,C89&gt;0,D89&gt;0),IF(ISBLANK(J89),IF(ISBLANK(H89),"",(D89-B89)*VLOOKUP(H89,VLookups!$A$4:$B$13,2,FALSE)),J89),"")</f>
        <v/>
      </c>
      <c r="L89" s="76" t="str">
        <f t="shared" si="257"/>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97"/>
      <c r="K90" s="75" t="str">
        <f>IF(AND(B90&gt;0,C90&gt;0,D90&gt;0),IF(ISBLANK(J90),IF(ISBLANK(H90),"",(D90-B90)*VLOOKUP(H90,VLookups!$A$4:$B$13,2,FALSE)),J90),"")</f>
        <v/>
      </c>
      <c r="L90" s="76" t="str">
        <f t="shared" si="257"/>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97"/>
      <c r="K91" s="75" t="str">
        <f>IF(AND(B91&gt;0,C91&gt;0,D91&gt;0),IF(ISBLANK(J91),IF(ISBLANK(H91),"",(D91-B91)*VLOOKUP(H91,VLookups!$A$4:$B$13,2,FALSE)),J91),"")</f>
        <v/>
      </c>
      <c r="L91" s="76" t="str">
        <f t="shared" si="257"/>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97"/>
      <c r="K92" s="75" t="str">
        <f>IF(AND(B92&gt;0,C92&gt;0,D92&gt;0),IF(ISBLANK(J92),IF(ISBLANK(H92),"",(D92-B92)*VLOOKUP(H92,VLookups!$A$4:$B$13,2,FALSE)),J92),"")</f>
        <v/>
      </c>
      <c r="L92" s="76" t="str">
        <f t="shared" si="257"/>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97"/>
      <c r="K93" s="75" t="str">
        <f>IF(AND(B93&gt;0,C93&gt;0,D93&gt;0),IF(ISBLANK(J93),IF(ISBLANK(H93),"",(D93-B93)*VLOOKUP(H93,VLookups!$A$4:$B$13,2,FALSE)),J93),"")</f>
        <v/>
      </c>
      <c r="L93" s="76" t="str">
        <f t="shared" si="257"/>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97"/>
      <c r="K94" s="75" t="str">
        <f>IF(AND(B94&gt;0,C94&gt;0,D94&gt;0),IF(ISBLANK(J94),IF(ISBLANK(H94),"",(D94-B94)*VLOOKUP(H94,VLookups!$A$4:$B$13,2,FALSE)),J94),"")</f>
        <v/>
      </c>
      <c r="L94" s="76" t="str">
        <f t="shared" si="257"/>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97"/>
      <c r="K95" s="75" t="str">
        <f>IF(AND(B95&gt;0,C95&gt;0,D95&gt;0),IF(ISBLANK(J95),IF(ISBLANK(H95),"",(D95-B95)*VLOOKUP(H95,VLookups!$A$4:$B$13,2,FALSE)),J95),"")</f>
        <v/>
      </c>
      <c r="L95" s="76" t="str">
        <f t="shared" si="257"/>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97"/>
      <c r="K96" s="75" t="str">
        <f>IF(AND(B96&gt;0,C96&gt;0,D96&gt;0),IF(ISBLANK(J96),IF(ISBLANK(H96),"",(D96-B96)*VLOOKUP(H96,VLookups!$A$4:$B$13,2,FALSE)),J96),"")</f>
        <v/>
      </c>
      <c r="L96" s="76" t="str">
        <f t="shared" si="257"/>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97"/>
      <c r="K97" s="75" t="str">
        <f>IF(AND(B97&gt;0,C97&gt;0,D97&gt;0),IF(ISBLANK(J97),IF(ISBLANK(H97),"",(D97-B97)*VLOOKUP(H97,VLookups!$A$4:$B$13,2,FALSE)),J97),"")</f>
        <v/>
      </c>
      <c r="L97" s="76" t="str">
        <f t="shared" si="257"/>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97"/>
      <c r="K98" s="75" t="str">
        <f>IF(AND(B98&gt;0,C98&gt;0,D98&gt;0),IF(ISBLANK(J98),IF(ISBLANK(H98),"",(D98-B98)*VLOOKUP(H98,VLookups!$A$4:$B$13,2,FALSE)),J98),"")</f>
        <v/>
      </c>
      <c r="L98" s="76" t="str">
        <f t="shared" si="257"/>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97"/>
      <c r="K99" s="75" t="str">
        <f>IF(AND(B99&gt;0,C99&gt;0,D99&gt;0),IF(ISBLANK(J99),IF(ISBLANK(H99),"",(D99-B99)*VLOOKUP(H99,VLookups!$A$4:$B$13,2,FALSE)),J99),"")</f>
        <v/>
      </c>
      <c r="L99" s="76" t="str">
        <f t="shared" si="257"/>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97"/>
      <c r="K100" s="75" t="str">
        <f>IF(AND(B100&gt;0,C100&gt;0,D100&gt;0),IF(ISBLANK(J100),IF(ISBLANK(H100),"",(D100-B100)*VLOOKUP(H100,VLookups!$A$4:$B$13,2,FALSE)),J100),"")</f>
        <v/>
      </c>
      <c r="L100" s="76" t="str">
        <f t="shared" ref="L100:L103" si="38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97"/>
      <c r="K101" s="75" t="str">
        <f>IF(AND(B101&gt;0,C101&gt;0,D101&gt;0),IF(ISBLANK(J101),IF(ISBLANK(H101),"",(D101-B101)*VLOOKUP(H101,VLookups!$A$4:$B$13,2,FALSE)),J101),"")</f>
        <v/>
      </c>
      <c r="L101" s="76" t="str">
        <f t="shared" si="38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97"/>
      <c r="K102" s="75" t="str">
        <f>IF(AND(B102&gt;0,C102&gt;0,D102&gt;0),IF(ISBLANK(J102),IF(ISBLANK(H102),"",(D102-B102)*VLOOKUP(H102,VLookups!$A$4:$B$13,2,FALSE)),J102),"")</f>
        <v/>
      </c>
      <c r="L102" s="76" t="str">
        <f t="shared" si="38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97"/>
      <c r="K103" s="75" t="str">
        <f>IF(AND(B103&gt;0,C103&gt;0,D103&gt;0),IF(ISBLANK(J103),IF(ISBLANK(H103),"",(D103-B103)*VLOOKUP(H103,VLookups!$A$4:$B$13,2,FALSE)),J103),"")</f>
        <v/>
      </c>
      <c r="L103" s="76" t="str">
        <f t="shared" si="38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9">
        <f>IF(ISNONTEXT($V104),V104+(($DS$104-$V$104)/101),"")</f>
        <v>881.54612942425365</v>
      </c>
      <c r="X104" s="259">
        <f t="shared" ref="X104:CI104" si="392">IF(ISNONTEXT($V104),W104+(($DS$104-$V$104)/101),"")</f>
        <v>889.99974297123845</v>
      </c>
      <c r="Y104" s="259">
        <f t="shared" si="392"/>
        <v>898.45335651822325</v>
      </c>
      <c r="Z104" s="259">
        <f t="shared" si="392"/>
        <v>906.90697006520804</v>
      </c>
      <c r="AA104" s="259">
        <f t="shared" si="392"/>
        <v>915.36058361219284</v>
      </c>
      <c r="AB104" s="259">
        <f t="shared" si="392"/>
        <v>923.81419715917764</v>
      </c>
      <c r="AC104" s="259">
        <f t="shared" si="392"/>
        <v>932.26781070616244</v>
      </c>
      <c r="AD104" s="259">
        <f t="shared" si="392"/>
        <v>940.72142425314723</v>
      </c>
      <c r="AE104" s="259">
        <f t="shared" si="392"/>
        <v>949.17503780013203</v>
      </c>
      <c r="AF104" s="259">
        <f t="shared" si="392"/>
        <v>957.62865134711683</v>
      </c>
      <c r="AG104" s="259">
        <f t="shared" si="392"/>
        <v>966.08226489410163</v>
      </c>
      <c r="AH104" s="259">
        <f t="shared" si="392"/>
        <v>974.53587844108642</v>
      </c>
      <c r="AI104" s="259">
        <f t="shared" si="392"/>
        <v>982.98949198807122</v>
      </c>
      <c r="AJ104" s="259">
        <f t="shared" si="392"/>
        <v>991.44310553505602</v>
      </c>
      <c r="AK104" s="259">
        <f t="shared" si="392"/>
        <v>999.89671908204082</v>
      </c>
      <c r="AL104" s="259">
        <f t="shared" si="392"/>
        <v>1008.3503326290256</v>
      </c>
      <c r="AM104" s="259">
        <f t="shared" si="392"/>
        <v>1016.8039461760104</v>
      </c>
      <c r="AN104" s="259">
        <f t="shared" si="392"/>
        <v>1025.2575597229952</v>
      </c>
      <c r="AO104" s="259">
        <f t="shared" si="392"/>
        <v>1033.71117326998</v>
      </c>
      <c r="AP104" s="259">
        <f t="shared" si="392"/>
        <v>1042.1647868169648</v>
      </c>
      <c r="AQ104" s="259">
        <f t="shared" si="392"/>
        <v>1050.6184003639496</v>
      </c>
      <c r="AR104" s="259">
        <f t="shared" si="392"/>
        <v>1059.0720139109344</v>
      </c>
      <c r="AS104" s="259">
        <f t="shared" si="392"/>
        <v>1067.5256274579192</v>
      </c>
      <c r="AT104" s="259">
        <f t="shared" si="392"/>
        <v>1075.979241004904</v>
      </c>
      <c r="AU104" s="259">
        <f t="shared" si="392"/>
        <v>1084.4328545518888</v>
      </c>
      <c r="AV104" s="259">
        <f t="shared" si="392"/>
        <v>1092.8864680988736</v>
      </c>
      <c r="AW104" s="259">
        <f t="shared" si="392"/>
        <v>1101.3400816458584</v>
      </c>
      <c r="AX104" s="259">
        <f t="shared" si="392"/>
        <v>1109.7936951928432</v>
      </c>
      <c r="AY104" s="259">
        <f t="shared" si="392"/>
        <v>1118.247308739828</v>
      </c>
      <c r="AZ104" s="259">
        <f t="shared" si="392"/>
        <v>1126.7009222868128</v>
      </c>
      <c r="BA104" s="259">
        <f t="shared" si="392"/>
        <v>1135.1545358337976</v>
      </c>
      <c r="BB104" s="259">
        <f t="shared" si="392"/>
        <v>1143.6081493807824</v>
      </c>
      <c r="BC104" s="259">
        <f t="shared" si="392"/>
        <v>1152.0617629277672</v>
      </c>
      <c r="BD104" s="259">
        <f t="shared" si="392"/>
        <v>1160.515376474752</v>
      </c>
      <c r="BE104" s="259">
        <f t="shared" si="392"/>
        <v>1168.9689900217368</v>
      </c>
      <c r="BF104" s="259">
        <f t="shared" si="392"/>
        <v>1177.4226035687216</v>
      </c>
      <c r="BG104" s="259">
        <f t="shared" si="392"/>
        <v>1185.8762171157064</v>
      </c>
      <c r="BH104" s="259">
        <f t="shared" si="392"/>
        <v>1194.3298306626912</v>
      </c>
      <c r="BI104" s="259">
        <f t="shared" si="392"/>
        <v>1202.783444209676</v>
      </c>
      <c r="BJ104" s="259">
        <f t="shared" si="392"/>
        <v>1211.2370577566608</v>
      </c>
      <c r="BK104" s="259">
        <f t="shared" si="392"/>
        <v>1219.6906713036456</v>
      </c>
      <c r="BL104" s="259">
        <f t="shared" si="392"/>
        <v>1228.1442848506304</v>
      </c>
      <c r="BM104" s="259">
        <f t="shared" si="392"/>
        <v>1236.5978983976152</v>
      </c>
      <c r="BN104" s="259">
        <f t="shared" si="392"/>
        <v>1245.0515119446</v>
      </c>
      <c r="BO104" s="259">
        <f t="shared" si="392"/>
        <v>1253.5051254915847</v>
      </c>
      <c r="BP104" s="259">
        <f t="shared" si="392"/>
        <v>1261.9587390385695</v>
      </c>
      <c r="BQ104" s="259">
        <f t="shared" si="392"/>
        <v>1270.4123525855543</v>
      </c>
      <c r="BR104" s="259">
        <f t="shared" si="392"/>
        <v>1278.8659661325391</v>
      </c>
      <c r="BS104" s="259">
        <f t="shared" si="392"/>
        <v>1287.3195796795239</v>
      </c>
      <c r="BT104" s="259">
        <f t="shared" si="392"/>
        <v>1295.7731932265087</v>
      </c>
      <c r="BU104" s="259">
        <f t="shared" si="392"/>
        <v>1304.2268067734935</v>
      </c>
      <c r="BV104" s="259">
        <f t="shared" si="392"/>
        <v>1312.6804203204783</v>
      </c>
      <c r="BW104" s="259">
        <f t="shared" si="392"/>
        <v>1321.1340338674631</v>
      </c>
      <c r="BX104" s="259">
        <f t="shared" si="392"/>
        <v>1329.5876474144479</v>
      </c>
      <c r="BY104" s="259">
        <f t="shared" si="392"/>
        <v>1338.0412609614327</v>
      </c>
      <c r="BZ104" s="259">
        <f t="shared" si="392"/>
        <v>1346.4948745084175</v>
      </c>
      <c r="CA104" s="259">
        <f t="shared" si="392"/>
        <v>1354.9484880554023</v>
      </c>
      <c r="CB104" s="259">
        <f t="shared" si="392"/>
        <v>1363.4021016023871</v>
      </c>
      <c r="CC104" s="259">
        <f t="shared" si="392"/>
        <v>1371.8557151493719</v>
      </c>
      <c r="CD104" s="259">
        <f t="shared" si="392"/>
        <v>1380.3093286963567</v>
      </c>
      <c r="CE104" s="259">
        <f t="shared" si="392"/>
        <v>1388.7629422433415</v>
      </c>
      <c r="CF104" s="259">
        <f t="shared" si="392"/>
        <v>1397.2165557903263</v>
      </c>
      <c r="CG104" s="259">
        <f t="shared" si="392"/>
        <v>1405.6701693373111</v>
      </c>
      <c r="CH104" s="259">
        <f t="shared" si="392"/>
        <v>1414.1237828842959</v>
      </c>
      <c r="CI104" s="259">
        <f t="shared" si="392"/>
        <v>1422.5773964312807</v>
      </c>
      <c r="CJ104" s="259">
        <f t="shared" ref="CJ104:DR104" si="393">IF(ISNONTEXT($V104),CI104+(($DS$104-$V$104)/101),"")</f>
        <v>1431.0310099782655</v>
      </c>
      <c r="CK104" s="259">
        <f t="shared" si="393"/>
        <v>1439.4846235252503</v>
      </c>
      <c r="CL104" s="259">
        <f t="shared" si="393"/>
        <v>1447.9382370722351</v>
      </c>
      <c r="CM104" s="259">
        <f t="shared" si="393"/>
        <v>1456.3918506192199</v>
      </c>
      <c r="CN104" s="259">
        <f t="shared" si="393"/>
        <v>1464.8454641662047</v>
      </c>
      <c r="CO104" s="259">
        <f t="shared" si="393"/>
        <v>1473.2990777131895</v>
      </c>
      <c r="CP104" s="259">
        <f t="shared" si="393"/>
        <v>1481.7526912601743</v>
      </c>
      <c r="CQ104" s="259">
        <f t="shared" si="393"/>
        <v>1490.2063048071591</v>
      </c>
      <c r="CR104" s="259">
        <f t="shared" si="393"/>
        <v>1498.6599183541439</v>
      </c>
      <c r="CS104" s="259">
        <f t="shared" si="393"/>
        <v>1507.1135319011287</v>
      </c>
      <c r="CT104" s="259">
        <f t="shared" si="393"/>
        <v>1515.5671454481135</v>
      </c>
      <c r="CU104" s="259">
        <f t="shared" si="393"/>
        <v>1524.0207589950983</v>
      </c>
      <c r="CV104" s="259">
        <f t="shared" si="393"/>
        <v>1532.4743725420831</v>
      </c>
      <c r="CW104" s="259">
        <f t="shared" si="393"/>
        <v>1540.9279860890679</v>
      </c>
      <c r="CX104" s="259">
        <f t="shared" si="393"/>
        <v>1549.3815996360527</v>
      </c>
      <c r="CY104" s="259">
        <f t="shared" si="393"/>
        <v>1557.8352131830375</v>
      </c>
      <c r="CZ104" s="259">
        <f t="shared" si="393"/>
        <v>1566.2888267300223</v>
      </c>
      <c r="DA104" s="259">
        <f t="shared" si="393"/>
        <v>1574.7424402770071</v>
      </c>
      <c r="DB104" s="259">
        <f t="shared" si="393"/>
        <v>1583.1960538239919</v>
      </c>
      <c r="DC104" s="259">
        <f t="shared" si="393"/>
        <v>1591.6496673709767</v>
      </c>
      <c r="DD104" s="259">
        <f t="shared" si="393"/>
        <v>1600.1032809179615</v>
      </c>
      <c r="DE104" s="259">
        <f t="shared" si="393"/>
        <v>1608.5568944649463</v>
      </c>
      <c r="DF104" s="259">
        <f t="shared" si="393"/>
        <v>1617.0105080119311</v>
      </c>
      <c r="DG104" s="259">
        <f t="shared" si="393"/>
        <v>1625.4641215589158</v>
      </c>
      <c r="DH104" s="259">
        <f t="shared" si="393"/>
        <v>1633.9177351059006</v>
      </c>
      <c r="DI104" s="259">
        <f t="shared" si="393"/>
        <v>1642.3713486528854</v>
      </c>
      <c r="DJ104" s="259">
        <f t="shared" si="393"/>
        <v>1650.8249621998702</v>
      </c>
      <c r="DK104" s="259">
        <f t="shared" si="393"/>
        <v>1659.278575746855</v>
      </c>
      <c r="DL104" s="259">
        <f t="shared" si="393"/>
        <v>1667.7321892938398</v>
      </c>
      <c r="DM104" s="259">
        <f t="shared" si="393"/>
        <v>1676.1858028408246</v>
      </c>
      <c r="DN104" s="259">
        <f t="shared" si="393"/>
        <v>1684.6394163878094</v>
      </c>
      <c r="DO104" s="259">
        <f t="shared" si="393"/>
        <v>1693.0930299347942</v>
      </c>
      <c r="DP104" s="259">
        <f t="shared" si="393"/>
        <v>1701.546643481779</v>
      </c>
      <c r="DQ104" s="259">
        <f t="shared" si="393"/>
        <v>1710.0002570287638</v>
      </c>
      <c r="DR104" s="259">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56" t="s">
        <v>79</v>
      </c>
      <c r="C106" s="357"/>
      <c r="D106" s="358"/>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12">
        <f>IF(AND($D$112&gt;0,$D$113&gt;0),IF(OR(W104&lt;$D$112,W104=$D$112),DT104,0),"")</f>
        <v>3.7153956916851966E-5</v>
      </c>
      <c r="DU106" s="212">
        <f t="shared" ref="DU106:GF106" si="394">IF(AND($D$112&gt;0,$D$113&gt;0),IF(OR(X104&lt;$D$112,X104=$D$112),DU104,0),"")</f>
        <v>4.4167733028176379E-5</v>
      </c>
      <c r="DV106" s="212">
        <f t="shared" si="394"/>
        <v>5.2320572943209654E-5</v>
      </c>
      <c r="DW106" s="212">
        <f t="shared" si="394"/>
        <v>6.1759990345772352E-5</v>
      </c>
      <c r="DX106" s="212">
        <f t="shared" si="394"/>
        <v>7.2645596465592988E-5</v>
      </c>
      <c r="DY106" s="212">
        <f t="shared" si="394"/>
        <v>8.5148835843549964E-5</v>
      </c>
      <c r="DZ106" s="212">
        <f t="shared" si="394"/>
        <v>9.9452448897874218E-5</v>
      </c>
      <c r="EA106" s="212">
        <f t="shared" si="394"/>
        <v>1.1574962553681635E-4</v>
      </c>
      <c r="EB106" s="212">
        <f t="shared" si="394"/>
        <v>1.342428160906771E-4</v>
      </c>
      <c r="EC106" s="212">
        <f t="shared" si="394"/>
        <v>1.5514216923819709E-4</v>
      </c>
      <c r="ED106" s="212">
        <f t="shared" si="394"/>
        <v>1.786635714958534E-4</v>
      </c>
      <c r="EE106" s="212">
        <f t="shared" si="394"/>
        <v>2.0502626930338197E-4</v>
      </c>
      <c r="EF106" s="212">
        <f t="shared" si="394"/>
        <v>2.3445006280808507E-4</v>
      </c>
      <c r="EG106" s="212">
        <f t="shared" si="394"/>
        <v>2.6715207010213573E-4</v>
      </c>
      <c r="EH106" s="212">
        <f t="shared" si="394"/>
        <v>3.0334307181593549E-4</v>
      </c>
      <c r="EI106" s="212">
        <f t="shared" si="394"/>
        <v>3.4322345846217071E-4</v>
      </c>
      <c r="EJ106" s="212">
        <f t="shared" si="394"/>
        <v>3.8697881653184621E-4</v>
      </c>
      <c r="EK106" s="212">
        <f t="shared" si="394"/>
        <v>4.3477520376319949E-4</v>
      </c>
      <c r="EL106" s="212">
        <f t="shared" si="394"/>
        <v>4.8675417886244384E-4</v>
      </c>
      <c r="EM106" s="212">
        <f t="shared" si="394"/>
        <v>5.430276658102603E-4</v>
      </c>
      <c r="EN106" s="212">
        <f t="shared" si="394"/>
        <v>6.0367274724055728E-4</v>
      </c>
      <c r="EO106" s="212">
        <f t="shared" si="394"/>
        <v>6.6872649468429756E-4</v>
      </c>
      <c r="EP106" s="212">
        <f t="shared" si="394"/>
        <v>7.3818095515900415E-4</v>
      </c>
      <c r="EQ106" s="212">
        <f t="shared" si="394"/>
        <v>8.119784230738304E-4</v>
      </c>
      <c r="ER106" s="212">
        <f t="shared" si="394"/>
        <v>8.9000713314518179E-4</v>
      </c>
      <c r="ES106" s="212">
        <f t="shared" si="394"/>
        <v>9.7209751345258362E-4</v>
      </c>
      <c r="ET106" s="212">
        <f t="shared" si="394"/>
        <v>1.0580191374474932E-3</v>
      </c>
      <c r="EU106" s="212">
        <f t="shared" si="394"/>
        <v>1.1474785092882402E-3</v>
      </c>
      <c r="EV106" s="212">
        <f t="shared" si="394"/>
        <v>0</v>
      </c>
      <c r="EW106" s="212">
        <f t="shared" si="394"/>
        <v>0</v>
      </c>
      <c r="EX106" s="212">
        <f t="shared" si="394"/>
        <v>0</v>
      </c>
      <c r="EY106" s="212">
        <f t="shared" si="394"/>
        <v>0</v>
      </c>
      <c r="EZ106" s="212">
        <f t="shared" si="394"/>
        <v>0</v>
      </c>
      <c r="FA106" s="212">
        <f t="shared" si="394"/>
        <v>0</v>
      </c>
      <c r="FB106" s="212">
        <f t="shared" si="394"/>
        <v>0</v>
      </c>
      <c r="FC106" s="212">
        <f t="shared" si="394"/>
        <v>0</v>
      </c>
      <c r="FD106" s="212">
        <f t="shared" si="394"/>
        <v>0</v>
      </c>
      <c r="FE106" s="212">
        <f t="shared" si="394"/>
        <v>0</v>
      </c>
      <c r="FF106" s="212">
        <f t="shared" si="394"/>
        <v>0</v>
      </c>
      <c r="FG106" s="212">
        <f t="shared" si="394"/>
        <v>0</v>
      </c>
      <c r="FH106" s="212">
        <f t="shared" si="394"/>
        <v>0</v>
      </c>
      <c r="FI106" s="212">
        <f t="shared" si="394"/>
        <v>0</v>
      </c>
      <c r="FJ106" s="212">
        <f t="shared" si="394"/>
        <v>0</v>
      </c>
      <c r="FK106" s="212">
        <f t="shared" si="394"/>
        <v>0</v>
      </c>
      <c r="FL106" s="212">
        <f t="shared" si="394"/>
        <v>0</v>
      </c>
      <c r="FM106" s="212">
        <f t="shared" si="394"/>
        <v>0</v>
      </c>
      <c r="FN106" s="212">
        <f t="shared" si="394"/>
        <v>0</v>
      </c>
      <c r="FO106" s="212">
        <f t="shared" si="394"/>
        <v>0</v>
      </c>
      <c r="FP106" s="212">
        <f t="shared" si="394"/>
        <v>0</v>
      </c>
      <c r="FQ106" s="212">
        <f t="shared" si="394"/>
        <v>0</v>
      </c>
      <c r="FR106" s="212">
        <f t="shared" si="394"/>
        <v>0</v>
      </c>
      <c r="FS106" s="212">
        <f t="shared" si="394"/>
        <v>0</v>
      </c>
      <c r="FT106" s="212">
        <f t="shared" si="394"/>
        <v>0</v>
      </c>
      <c r="FU106" s="212">
        <f t="shared" si="394"/>
        <v>0</v>
      </c>
      <c r="FV106" s="212">
        <f t="shared" si="394"/>
        <v>0</v>
      </c>
      <c r="FW106" s="212">
        <f t="shared" si="394"/>
        <v>0</v>
      </c>
      <c r="FX106" s="212">
        <f t="shared" si="394"/>
        <v>0</v>
      </c>
      <c r="FY106" s="212">
        <f t="shared" si="394"/>
        <v>0</v>
      </c>
      <c r="FZ106" s="212">
        <f t="shared" si="394"/>
        <v>0</v>
      </c>
      <c r="GA106" s="212">
        <f t="shared" si="394"/>
        <v>0</v>
      </c>
      <c r="GB106" s="212">
        <f t="shared" si="394"/>
        <v>0</v>
      </c>
      <c r="GC106" s="212">
        <f t="shared" si="394"/>
        <v>0</v>
      </c>
      <c r="GD106" s="212">
        <f t="shared" si="394"/>
        <v>0</v>
      </c>
      <c r="GE106" s="212">
        <f t="shared" si="394"/>
        <v>0</v>
      </c>
      <c r="GF106" s="212">
        <f t="shared" si="394"/>
        <v>0</v>
      </c>
      <c r="GG106" s="212">
        <f t="shared" ref="GG106:HP106" si="395">IF(AND($D$112&gt;0,$D$113&gt;0),IF(OR(CJ104&lt;$D$112,CJ104=$D$112),GG104,0),"")</f>
        <v>0</v>
      </c>
      <c r="GH106" s="212">
        <f t="shared" si="395"/>
        <v>0</v>
      </c>
      <c r="GI106" s="212">
        <f t="shared" si="395"/>
        <v>0</v>
      </c>
      <c r="GJ106" s="212">
        <f t="shared" si="395"/>
        <v>0</v>
      </c>
      <c r="GK106" s="212">
        <f t="shared" si="395"/>
        <v>0</v>
      </c>
      <c r="GL106" s="212">
        <f t="shared" si="395"/>
        <v>0</v>
      </c>
      <c r="GM106" s="212">
        <f t="shared" si="395"/>
        <v>0</v>
      </c>
      <c r="GN106" s="212">
        <f t="shared" si="395"/>
        <v>0</v>
      </c>
      <c r="GO106" s="212">
        <f t="shared" si="395"/>
        <v>0</v>
      </c>
      <c r="GP106" s="212">
        <f t="shared" si="395"/>
        <v>0</v>
      </c>
      <c r="GQ106" s="212">
        <f t="shared" si="395"/>
        <v>0</v>
      </c>
      <c r="GR106" s="212">
        <f t="shared" si="395"/>
        <v>0</v>
      </c>
      <c r="GS106" s="212">
        <f t="shared" si="395"/>
        <v>0</v>
      </c>
      <c r="GT106" s="212">
        <f t="shared" si="395"/>
        <v>0</v>
      </c>
      <c r="GU106" s="212">
        <f t="shared" si="395"/>
        <v>0</v>
      </c>
      <c r="GV106" s="212">
        <f t="shared" si="395"/>
        <v>0</v>
      </c>
      <c r="GW106" s="212">
        <f t="shared" si="395"/>
        <v>0</v>
      </c>
      <c r="GX106" s="212">
        <f t="shared" si="395"/>
        <v>0</v>
      </c>
      <c r="GY106" s="212">
        <f t="shared" si="395"/>
        <v>0</v>
      </c>
      <c r="GZ106" s="212">
        <f t="shared" si="395"/>
        <v>0</v>
      </c>
      <c r="HA106" s="212">
        <f t="shared" si="395"/>
        <v>0</v>
      </c>
      <c r="HB106" s="212">
        <f t="shared" si="395"/>
        <v>0</v>
      </c>
      <c r="HC106" s="212">
        <f t="shared" si="395"/>
        <v>0</v>
      </c>
      <c r="HD106" s="212">
        <f t="shared" si="395"/>
        <v>0</v>
      </c>
      <c r="HE106" s="212">
        <f t="shared" si="395"/>
        <v>0</v>
      </c>
      <c r="HF106" s="212">
        <f t="shared" si="395"/>
        <v>0</v>
      </c>
      <c r="HG106" s="212">
        <f t="shared" si="395"/>
        <v>0</v>
      </c>
      <c r="HH106" s="212">
        <f t="shared" si="395"/>
        <v>0</v>
      </c>
      <c r="HI106" s="212">
        <f t="shared" si="395"/>
        <v>0</v>
      </c>
      <c r="HJ106" s="212">
        <f t="shared" si="395"/>
        <v>0</v>
      </c>
      <c r="HK106" s="212">
        <f t="shared" si="395"/>
        <v>0</v>
      </c>
      <c r="HL106" s="212">
        <f t="shared" si="395"/>
        <v>0</v>
      </c>
      <c r="HM106" s="212">
        <f t="shared" si="395"/>
        <v>0</v>
      </c>
      <c r="HN106" s="212">
        <f t="shared" si="395"/>
        <v>0</v>
      </c>
      <c r="HO106" s="212">
        <f t="shared" si="395"/>
        <v>0</v>
      </c>
      <c r="HP106" s="212">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396">IF(AND($D$112&gt;0,$D$113&gt;0),IF(AND(X104&gt;$D$112,OR(X104&lt;$D$113,X104=$D$113)),DU104,0),"")</f>
        <v>0</v>
      </c>
      <c r="DV107" s="212">
        <f t="shared" si="396"/>
        <v>0</v>
      </c>
      <c r="DW107" s="212">
        <f t="shared" si="396"/>
        <v>0</v>
      </c>
      <c r="DX107" s="212">
        <f t="shared" si="396"/>
        <v>0</v>
      </c>
      <c r="DY107" s="212">
        <f t="shared" si="396"/>
        <v>0</v>
      </c>
      <c r="DZ107" s="212">
        <f t="shared" si="396"/>
        <v>0</v>
      </c>
      <c r="EA107" s="212">
        <f t="shared" si="396"/>
        <v>0</v>
      </c>
      <c r="EB107" s="212">
        <f t="shared" si="396"/>
        <v>0</v>
      </c>
      <c r="EC107" s="212">
        <f t="shared" si="396"/>
        <v>0</v>
      </c>
      <c r="ED107" s="212">
        <f t="shared" si="396"/>
        <v>0</v>
      </c>
      <c r="EE107" s="212">
        <f t="shared" si="396"/>
        <v>0</v>
      </c>
      <c r="EF107" s="212">
        <f t="shared" si="396"/>
        <v>0</v>
      </c>
      <c r="EG107" s="212">
        <f t="shared" si="396"/>
        <v>0</v>
      </c>
      <c r="EH107" s="212">
        <f t="shared" si="396"/>
        <v>0</v>
      </c>
      <c r="EI107" s="212">
        <f t="shared" si="396"/>
        <v>0</v>
      </c>
      <c r="EJ107" s="212">
        <f t="shared" si="396"/>
        <v>0</v>
      </c>
      <c r="EK107" s="212">
        <f t="shared" si="396"/>
        <v>0</v>
      </c>
      <c r="EL107" s="212">
        <f t="shared" si="396"/>
        <v>0</v>
      </c>
      <c r="EM107" s="212">
        <f t="shared" si="396"/>
        <v>0</v>
      </c>
      <c r="EN107" s="212">
        <f t="shared" si="396"/>
        <v>0</v>
      </c>
      <c r="EO107" s="212">
        <f t="shared" si="396"/>
        <v>0</v>
      </c>
      <c r="EP107" s="212">
        <f t="shared" si="396"/>
        <v>0</v>
      </c>
      <c r="EQ107" s="212">
        <f t="shared" si="396"/>
        <v>0</v>
      </c>
      <c r="ER107" s="212">
        <f t="shared" si="396"/>
        <v>0</v>
      </c>
      <c r="ES107" s="212">
        <f t="shared" si="396"/>
        <v>0</v>
      </c>
      <c r="ET107" s="212">
        <f t="shared" si="396"/>
        <v>0</v>
      </c>
      <c r="EU107" s="212">
        <f t="shared" si="396"/>
        <v>0</v>
      </c>
      <c r="EV107" s="212">
        <f t="shared" si="396"/>
        <v>1.2401178080562619E-3</v>
      </c>
      <c r="EW107" s="212">
        <f t="shared" si="396"/>
        <v>1.3355147030924125E-3</v>
      </c>
      <c r="EX107" s="212">
        <f t="shared" si="396"/>
        <v>1.4331833349116396E-3</v>
      </c>
      <c r="EY107" s="212">
        <f t="shared" si="396"/>
        <v>1.5325765341101213E-3</v>
      </c>
      <c r="EZ107" s="212">
        <f t="shared" si="396"/>
        <v>1.6330893247443533E-3</v>
      </c>
      <c r="FA107" s="212">
        <f t="shared" si="396"/>
        <v>1.7340637293817021E-3</v>
      </c>
      <c r="FB107" s="212">
        <f t="shared" si="396"/>
        <v>1.8347948611052722E-3</v>
      </c>
      <c r="FC107" s="212">
        <f t="shared" si="396"/>
        <v>1.9345382540588054E-3</v>
      </c>
      <c r="FD107" s="212">
        <f t="shared" si="396"/>
        <v>2.0325183496195725E-3</v>
      </c>
      <c r="FE107" s="212">
        <f t="shared" si="396"/>
        <v>2.1279380210619471E-3</v>
      </c>
      <c r="FF107" s="212">
        <f t="shared" si="396"/>
        <v>2.2199889867507757E-3</v>
      </c>
      <c r="FG107" s="212">
        <f t="shared" si="396"/>
        <v>2.3078629316259504E-3</v>
      </c>
      <c r="FH107" s="212">
        <f t="shared" si="396"/>
        <v>2.3907631301222131E-3</v>
      </c>
      <c r="FI107" s="212">
        <f t="shared" si="396"/>
        <v>2.4679163417502242E-3</v>
      </c>
      <c r="FJ107" s="212">
        <f t="shared" si="396"/>
        <v>2.5385847342655151E-3</v>
      </c>
      <c r="FK107" s="212">
        <f t="shared" si="396"/>
        <v>2.6020775794285073E-3</v>
      </c>
      <c r="FL107" s="212">
        <f t="shared" si="396"/>
        <v>2.6577624633706814E-3</v>
      </c>
      <c r="FM107" s="212">
        <f t="shared" si="396"/>
        <v>2.7050757578610451E-3</v>
      </c>
      <c r="FN107" s="212">
        <f t="shared" si="396"/>
        <v>2.7435321103967077E-3</v>
      </c>
      <c r="FO107" s="212">
        <f t="shared" si="396"/>
        <v>2.7727327298461557E-3</v>
      </c>
      <c r="FP107" s="212">
        <f t="shared" si="396"/>
        <v>2.792372269918842E-3</v>
      </c>
      <c r="FQ107" s="212">
        <f t="shared" si="396"/>
        <v>2.8022441443371474E-3</v>
      </c>
      <c r="FR107" s="212">
        <f t="shared" si="396"/>
        <v>2.8022441443371461E-3</v>
      </c>
      <c r="FS107" s="212">
        <f t="shared" si="396"/>
        <v>2.7923722699188377E-3</v>
      </c>
      <c r="FT107" s="212">
        <f t="shared" si="396"/>
        <v>2.7727327298461492E-3</v>
      </c>
      <c r="FU107" s="212">
        <f t="shared" si="396"/>
        <v>2.7435321103966986E-3</v>
      </c>
      <c r="FV107" s="212">
        <f t="shared" si="396"/>
        <v>2.7050757578610338E-3</v>
      </c>
      <c r="FW107" s="212">
        <f t="shared" si="396"/>
        <v>2.6577624633706679E-3</v>
      </c>
      <c r="FX107" s="212">
        <f t="shared" si="396"/>
        <v>2.6020775794284912E-3</v>
      </c>
      <c r="FY107" s="212">
        <f t="shared" si="396"/>
        <v>2.5385847342654973E-3</v>
      </c>
      <c r="FZ107" s="212">
        <f t="shared" si="396"/>
        <v>2.4679163417502042E-3</v>
      </c>
      <c r="GA107" s="212">
        <f t="shared" si="396"/>
        <v>2.3907631301221914E-3</v>
      </c>
      <c r="GB107" s="212">
        <f t="shared" si="396"/>
        <v>2.3078629316259274E-3</v>
      </c>
      <c r="GC107" s="212">
        <f t="shared" si="396"/>
        <v>2.219988986750751E-3</v>
      </c>
      <c r="GD107" s="212">
        <f t="shared" si="396"/>
        <v>2.127938021061922E-3</v>
      </c>
      <c r="GE107" s="212">
        <f t="shared" si="396"/>
        <v>2.0325183496195461E-3</v>
      </c>
      <c r="GF107" s="212">
        <f t="shared" si="396"/>
        <v>1.9345382540587788E-3</v>
      </c>
      <c r="GG107" s="212">
        <f t="shared" ref="GG107:HP107" si="397">IF(AND($D$112&gt;0,$D$113&gt;0),IF(AND(CJ104&gt;$D$112,OR(CJ104&lt;$D$113,CJ104=$D$113)),GG104,0),"")</f>
        <v>1.8347948611052451E-3</v>
      </c>
      <c r="GH107" s="212">
        <f t="shared" si="397"/>
        <v>1.7340637293816749E-3</v>
      </c>
      <c r="GI107" s="212">
        <f t="shared" si="397"/>
        <v>1.6330893247443259E-3</v>
      </c>
      <c r="GJ107" s="212">
        <f t="shared" si="397"/>
        <v>1.5325765341100944E-3</v>
      </c>
      <c r="GK107" s="212">
        <f t="shared" si="397"/>
        <v>1.4331833349116132E-3</v>
      </c>
      <c r="GL107" s="212">
        <f t="shared" si="397"/>
        <v>1.3355147030923865E-3</v>
      </c>
      <c r="GM107" s="212">
        <f t="shared" si="397"/>
        <v>1.2401178080562367E-3</v>
      </c>
      <c r="GN107" s="212">
        <f t="shared" si="397"/>
        <v>0</v>
      </c>
      <c r="GO107" s="212">
        <f t="shared" si="397"/>
        <v>0</v>
      </c>
      <c r="GP107" s="212">
        <f t="shared" si="397"/>
        <v>0</v>
      </c>
      <c r="GQ107" s="212">
        <f t="shared" si="397"/>
        <v>0</v>
      </c>
      <c r="GR107" s="212">
        <f t="shared" si="397"/>
        <v>0</v>
      </c>
      <c r="GS107" s="212">
        <f t="shared" si="397"/>
        <v>0</v>
      </c>
      <c r="GT107" s="212">
        <f t="shared" si="397"/>
        <v>0</v>
      </c>
      <c r="GU107" s="212">
        <f t="shared" si="397"/>
        <v>0</v>
      </c>
      <c r="GV107" s="212">
        <f t="shared" si="397"/>
        <v>0</v>
      </c>
      <c r="GW107" s="212">
        <f t="shared" si="397"/>
        <v>0</v>
      </c>
      <c r="GX107" s="212">
        <f t="shared" si="397"/>
        <v>0</v>
      </c>
      <c r="GY107" s="212">
        <f t="shared" si="397"/>
        <v>0</v>
      </c>
      <c r="GZ107" s="212">
        <f t="shared" si="397"/>
        <v>0</v>
      </c>
      <c r="HA107" s="212">
        <f t="shared" si="397"/>
        <v>0</v>
      </c>
      <c r="HB107" s="212">
        <f t="shared" si="397"/>
        <v>0</v>
      </c>
      <c r="HC107" s="212">
        <f t="shared" si="397"/>
        <v>0</v>
      </c>
      <c r="HD107" s="212">
        <f t="shared" si="397"/>
        <v>0</v>
      </c>
      <c r="HE107" s="212">
        <f t="shared" si="397"/>
        <v>0</v>
      </c>
      <c r="HF107" s="212">
        <f t="shared" si="397"/>
        <v>0</v>
      </c>
      <c r="HG107" s="212">
        <f t="shared" si="397"/>
        <v>0</v>
      </c>
      <c r="HH107" s="212">
        <f t="shared" si="397"/>
        <v>0</v>
      </c>
      <c r="HI107" s="212">
        <f t="shared" si="397"/>
        <v>0</v>
      </c>
      <c r="HJ107" s="212">
        <f t="shared" si="397"/>
        <v>0</v>
      </c>
      <c r="HK107" s="212">
        <f t="shared" si="397"/>
        <v>0</v>
      </c>
      <c r="HL107" s="212">
        <f t="shared" si="397"/>
        <v>0</v>
      </c>
      <c r="HM107" s="212">
        <f t="shared" si="397"/>
        <v>0</v>
      </c>
      <c r="HN107" s="212">
        <f t="shared" si="397"/>
        <v>0</v>
      </c>
      <c r="HO107" s="212">
        <f t="shared" si="397"/>
        <v>0</v>
      </c>
      <c r="HP107" s="212">
        <f t="shared" si="397"/>
        <v>0</v>
      </c>
    </row>
    <row r="108" spans="1:224" ht="15.75" x14ac:dyDescent="0.25">
      <c r="A108" s="5"/>
      <c r="B108" s="5"/>
      <c r="C108" s="33" t="s">
        <v>30</v>
      </c>
      <c r="D108" s="99">
        <v>0.8</v>
      </c>
      <c r="E108" s="342"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398">IF(AND($D$112&gt;0,$D$113&gt;0),IF(AND(X104&gt;$D$113),DU104,0),"")</f>
        <v>0</v>
      </c>
      <c r="DV108" s="212">
        <f t="shared" si="398"/>
        <v>0</v>
      </c>
      <c r="DW108" s="212">
        <f t="shared" si="398"/>
        <v>0</v>
      </c>
      <c r="DX108" s="212">
        <f t="shared" si="398"/>
        <v>0</v>
      </c>
      <c r="DY108" s="212">
        <f t="shared" si="398"/>
        <v>0</v>
      </c>
      <c r="DZ108" s="212">
        <f t="shared" si="398"/>
        <v>0</v>
      </c>
      <c r="EA108" s="212">
        <f t="shared" si="398"/>
        <v>0</v>
      </c>
      <c r="EB108" s="212">
        <f t="shared" si="398"/>
        <v>0</v>
      </c>
      <c r="EC108" s="212">
        <f t="shared" si="398"/>
        <v>0</v>
      </c>
      <c r="ED108" s="212">
        <f t="shared" si="398"/>
        <v>0</v>
      </c>
      <c r="EE108" s="212">
        <f t="shared" si="398"/>
        <v>0</v>
      </c>
      <c r="EF108" s="212">
        <f t="shared" si="398"/>
        <v>0</v>
      </c>
      <c r="EG108" s="212">
        <f t="shared" si="398"/>
        <v>0</v>
      </c>
      <c r="EH108" s="212">
        <f t="shared" si="398"/>
        <v>0</v>
      </c>
      <c r="EI108" s="212">
        <f t="shared" si="398"/>
        <v>0</v>
      </c>
      <c r="EJ108" s="212">
        <f t="shared" si="398"/>
        <v>0</v>
      </c>
      <c r="EK108" s="212">
        <f t="shared" si="398"/>
        <v>0</v>
      </c>
      <c r="EL108" s="212">
        <f t="shared" si="398"/>
        <v>0</v>
      </c>
      <c r="EM108" s="212">
        <f t="shared" si="398"/>
        <v>0</v>
      </c>
      <c r="EN108" s="212">
        <f t="shared" si="398"/>
        <v>0</v>
      </c>
      <c r="EO108" s="212">
        <f t="shared" si="398"/>
        <v>0</v>
      </c>
      <c r="EP108" s="212">
        <f t="shared" si="398"/>
        <v>0</v>
      </c>
      <c r="EQ108" s="212">
        <f t="shared" si="398"/>
        <v>0</v>
      </c>
      <c r="ER108" s="212">
        <f t="shared" si="398"/>
        <v>0</v>
      </c>
      <c r="ES108" s="212">
        <f t="shared" si="398"/>
        <v>0</v>
      </c>
      <c r="ET108" s="212">
        <f t="shared" si="398"/>
        <v>0</v>
      </c>
      <c r="EU108" s="212">
        <f t="shared" si="398"/>
        <v>0</v>
      </c>
      <c r="EV108" s="212">
        <f t="shared" si="398"/>
        <v>0</v>
      </c>
      <c r="EW108" s="212">
        <f t="shared" si="398"/>
        <v>0</v>
      </c>
      <c r="EX108" s="212">
        <f t="shared" si="398"/>
        <v>0</v>
      </c>
      <c r="EY108" s="212">
        <f t="shared" si="398"/>
        <v>0</v>
      </c>
      <c r="EZ108" s="212">
        <f t="shared" si="398"/>
        <v>0</v>
      </c>
      <c r="FA108" s="212">
        <f t="shared" si="398"/>
        <v>0</v>
      </c>
      <c r="FB108" s="212">
        <f t="shared" si="398"/>
        <v>0</v>
      </c>
      <c r="FC108" s="212">
        <f t="shared" si="398"/>
        <v>0</v>
      </c>
      <c r="FD108" s="212">
        <f t="shared" si="398"/>
        <v>0</v>
      </c>
      <c r="FE108" s="212">
        <f t="shared" si="398"/>
        <v>0</v>
      </c>
      <c r="FF108" s="212">
        <f t="shared" si="398"/>
        <v>0</v>
      </c>
      <c r="FG108" s="212">
        <f t="shared" si="398"/>
        <v>0</v>
      </c>
      <c r="FH108" s="212">
        <f t="shared" si="398"/>
        <v>0</v>
      </c>
      <c r="FI108" s="212">
        <f t="shared" si="398"/>
        <v>0</v>
      </c>
      <c r="FJ108" s="212">
        <f t="shared" si="398"/>
        <v>0</v>
      </c>
      <c r="FK108" s="212">
        <f t="shared" si="398"/>
        <v>0</v>
      </c>
      <c r="FL108" s="212">
        <f t="shared" si="398"/>
        <v>0</v>
      </c>
      <c r="FM108" s="212">
        <f t="shared" si="398"/>
        <v>0</v>
      </c>
      <c r="FN108" s="212">
        <f t="shared" si="398"/>
        <v>0</v>
      </c>
      <c r="FO108" s="212">
        <f t="shared" si="398"/>
        <v>0</v>
      </c>
      <c r="FP108" s="212">
        <f t="shared" si="398"/>
        <v>0</v>
      </c>
      <c r="FQ108" s="212">
        <f t="shared" si="398"/>
        <v>0</v>
      </c>
      <c r="FR108" s="212">
        <f t="shared" si="398"/>
        <v>0</v>
      </c>
      <c r="FS108" s="212">
        <f t="shared" si="398"/>
        <v>0</v>
      </c>
      <c r="FT108" s="212">
        <f t="shared" si="398"/>
        <v>0</v>
      </c>
      <c r="FU108" s="212">
        <f t="shared" si="398"/>
        <v>0</v>
      </c>
      <c r="FV108" s="212">
        <f t="shared" si="398"/>
        <v>0</v>
      </c>
      <c r="FW108" s="212">
        <f t="shared" si="398"/>
        <v>0</v>
      </c>
      <c r="FX108" s="212">
        <f t="shared" si="398"/>
        <v>0</v>
      </c>
      <c r="FY108" s="212">
        <f t="shared" si="398"/>
        <v>0</v>
      </c>
      <c r="FZ108" s="212">
        <f t="shared" si="398"/>
        <v>0</v>
      </c>
      <c r="GA108" s="212">
        <f t="shared" si="398"/>
        <v>0</v>
      </c>
      <c r="GB108" s="212">
        <f t="shared" si="398"/>
        <v>0</v>
      </c>
      <c r="GC108" s="212">
        <f t="shared" si="398"/>
        <v>0</v>
      </c>
      <c r="GD108" s="212">
        <f t="shared" si="398"/>
        <v>0</v>
      </c>
      <c r="GE108" s="212">
        <f t="shared" si="398"/>
        <v>0</v>
      </c>
      <c r="GF108" s="212">
        <f t="shared" si="398"/>
        <v>0</v>
      </c>
      <c r="GG108" s="212">
        <f t="shared" ref="GG108:HP108" si="399">IF(AND($D$112&gt;0,$D$113&gt;0),IF(AND(CJ104&gt;$D$113),GG104,0),"")</f>
        <v>0</v>
      </c>
      <c r="GH108" s="212">
        <f t="shared" si="399"/>
        <v>0</v>
      </c>
      <c r="GI108" s="212">
        <f t="shared" si="399"/>
        <v>0</v>
      </c>
      <c r="GJ108" s="212">
        <f t="shared" si="399"/>
        <v>0</v>
      </c>
      <c r="GK108" s="212">
        <f t="shared" si="399"/>
        <v>0</v>
      </c>
      <c r="GL108" s="212">
        <f t="shared" si="399"/>
        <v>0</v>
      </c>
      <c r="GM108" s="212">
        <f t="shared" si="399"/>
        <v>0</v>
      </c>
      <c r="GN108" s="212">
        <f t="shared" si="399"/>
        <v>1.1474785092882157E-3</v>
      </c>
      <c r="GO108" s="212">
        <f t="shared" si="399"/>
        <v>1.0580191374474693E-3</v>
      </c>
      <c r="GP108" s="212">
        <f t="shared" si="399"/>
        <v>9.7209751345256096E-4</v>
      </c>
      <c r="GQ108" s="212">
        <f t="shared" si="399"/>
        <v>8.9000713314516032E-4</v>
      </c>
      <c r="GR108" s="212">
        <f t="shared" si="399"/>
        <v>8.1197842307381002E-4</v>
      </c>
      <c r="GS108" s="212">
        <f t="shared" si="399"/>
        <v>7.3818095515898485E-4</v>
      </c>
      <c r="GT108" s="212">
        <f t="shared" si="399"/>
        <v>6.6872649468427956E-4</v>
      </c>
      <c r="GU108" s="212">
        <f t="shared" si="399"/>
        <v>6.0367274724054036E-4</v>
      </c>
      <c r="GV108" s="212">
        <f t="shared" si="399"/>
        <v>5.4302766581024447E-4</v>
      </c>
      <c r="GW108" s="212">
        <f t="shared" si="399"/>
        <v>4.8675417886242931E-4</v>
      </c>
      <c r="GX108" s="212">
        <f t="shared" si="399"/>
        <v>4.34775203763186E-4</v>
      </c>
      <c r="GY108" s="212">
        <f t="shared" si="399"/>
        <v>3.8697881653183385E-4</v>
      </c>
      <c r="GZ108" s="212">
        <f t="shared" si="399"/>
        <v>3.4322345846215938E-4</v>
      </c>
      <c r="HA108" s="212">
        <f t="shared" si="399"/>
        <v>3.0334307181592525E-4</v>
      </c>
      <c r="HB108" s="212">
        <f t="shared" si="399"/>
        <v>2.6715207010212646E-4</v>
      </c>
      <c r="HC108" s="212">
        <f t="shared" si="399"/>
        <v>2.3445006280807673E-4</v>
      </c>
      <c r="HD108" s="212">
        <f t="shared" si="399"/>
        <v>2.0502626930337441E-4</v>
      </c>
      <c r="HE108" s="212">
        <f t="shared" si="399"/>
        <v>1.7866357149584665E-4</v>
      </c>
      <c r="HF108" s="212">
        <f t="shared" si="399"/>
        <v>1.5514216923819118E-4</v>
      </c>
      <c r="HG108" s="212">
        <f t="shared" si="399"/>
        <v>1.3424281609067179E-4</v>
      </c>
      <c r="HH108" s="212">
        <f t="shared" si="399"/>
        <v>1.1574962553681166E-4</v>
      </c>
      <c r="HI108" s="212">
        <f t="shared" si="399"/>
        <v>9.9452448897870111E-5</v>
      </c>
      <c r="HJ108" s="212">
        <f t="shared" si="399"/>
        <v>8.5148835843546373E-5</v>
      </c>
      <c r="HK108" s="212">
        <f t="shared" si="399"/>
        <v>7.2645596465589857E-5</v>
      </c>
      <c r="HL108" s="212">
        <f t="shared" si="399"/>
        <v>6.1759990345769601E-5</v>
      </c>
      <c r="HM108" s="212">
        <f t="shared" si="399"/>
        <v>5.2320572943207303E-5</v>
      </c>
      <c r="HN108" s="212">
        <f t="shared" si="399"/>
        <v>4.4167733028174333E-5</v>
      </c>
      <c r="HO108" s="212">
        <f t="shared" si="399"/>
        <v>3.7153956916850217E-5</v>
      </c>
      <c r="HP108" s="212">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400">MAX(DU106:DU108)</f>
        <v>4.4167733028176379E-5</v>
      </c>
      <c r="DV109" s="274">
        <f t="shared" si="400"/>
        <v>5.2320572943209654E-5</v>
      </c>
      <c r="DW109" s="274">
        <f t="shared" si="400"/>
        <v>6.1759990345772352E-5</v>
      </c>
      <c r="DX109" s="274">
        <f t="shared" si="400"/>
        <v>7.2645596465592988E-5</v>
      </c>
      <c r="DY109" s="274">
        <f t="shared" si="400"/>
        <v>8.5148835843549964E-5</v>
      </c>
      <c r="DZ109" s="274">
        <f t="shared" si="400"/>
        <v>9.9452448897874218E-5</v>
      </c>
      <c r="EA109" s="274">
        <f t="shared" si="400"/>
        <v>1.1574962553681635E-4</v>
      </c>
      <c r="EB109" s="274">
        <f t="shared" si="400"/>
        <v>1.342428160906771E-4</v>
      </c>
      <c r="EC109" s="274">
        <f t="shared" si="400"/>
        <v>1.5514216923819709E-4</v>
      </c>
      <c r="ED109" s="274">
        <f t="shared" si="400"/>
        <v>1.786635714958534E-4</v>
      </c>
      <c r="EE109" s="274">
        <f t="shared" si="400"/>
        <v>2.0502626930338197E-4</v>
      </c>
      <c r="EF109" s="274">
        <f t="shared" si="400"/>
        <v>2.3445006280808507E-4</v>
      </c>
      <c r="EG109" s="274">
        <f t="shared" si="400"/>
        <v>2.6715207010213573E-4</v>
      </c>
      <c r="EH109" s="274">
        <f t="shared" si="400"/>
        <v>3.0334307181593549E-4</v>
      </c>
      <c r="EI109" s="274">
        <f t="shared" si="400"/>
        <v>3.4322345846217071E-4</v>
      </c>
      <c r="EJ109" s="274">
        <f t="shared" si="400"/>
        <v>3.8697881653184621E-4</v>
      </c>
      <c r="EK109" s="274">
        <f t="shared" si="400"/>
        <v>4.3477520376319949E-4</v>
      </c>
      <c r="EL109" s="274">
        <f t="shared" si="400"/>
        <v>4.8675417886244384E-4</v>
      </c>
      <c r="EM109" s="274">
        <f t="shared" si="400"/>
        <v>5.430276658102603E-4</v>
      </c>
      <c r="EN109" s="274">
        <f t="shared" si="400"/>
        <v>6.0367274724055728E-4</v>
      </c>
      <c r="EO109" s="274">
        <f t="shared" si="400"/>
        <v>6.6872649468429756E-4</v>
      </c>
      <c r="EP109" s="274">
        <f t="shared" si="400"/>
        <v>7.3818095515900415E-4</v>
      </c>
      <c r="EQ109" s="274">
        <f t="shared" si="400"/>
        <v>8.119784230738304E-4</v>
      </c>
      <c r="ER109" s="274">
        <f t="shared" si="400"/>
        <v>8.9000713314518179E-4</v>
      </c>
      <c r="ES109" s="274">
        <f t="shared" si="400"/>
        <v>9.7209751345258362E-4</v>
      </c>
      <c r="ET109" s="274">
        <f t="shared" si="400"/>
        <v>1.0580191374474932E-3</v>
      </c>
      <c r="EU109" s="274">
        <f t="shared" si="400"/>
        <v>1.1474785092882402E-3</v>
      </c>
      <c r="EV109" s="274">
        <f t="shared" si="400"/>
        <v>1.2401178080562619E-3</v>
      </c>
      <c r="EW109" s="274">
        <f t="shared" si="400"/>
        <v>1.3355147030924125E-3</v>
      </c>
      <c r="EX109" s="274">
        <f t="shared" si="400"/>
        <v>1.4331833349116396E-3</v>
      </c>
      <c r="EY109" s="274">
        <f t="shared" si="400"/>
        <v>1.5325765341101213E-3</v>
      </c>
      <c r="EZ109" s="274">
        <f t="shared" si="400"/>
        <v>1.6330893247443533E-3</v>
      </c>
      <c r="FA109" s="274">
        <f t="shared" si="400"/>
        <v>1.7340637293817021E-3</v>
      </c>
      <c r="FB109" s="274">
        <f t="shared" si="400"/>
        <v>1.8347948611052722E-3</v>
      </c>
      <c r="FC109" s="274">
        <f t="shared" si="400"/>
        <v>1.9345382540588054E-3</v>
      </c>
      <c r="FD109" s="274">
        <f t="shared" si="400"/>
        <v>2.0325183496195725E-3</v>
      </c>
      <c r="FE109" s="274">
        <f t="shared" si="400"/>
        <v>2.1279380210619471E-3</v>
      </c>
      <c r="FF109" s="274">
        <f t="shared" si="400"/>
        <v>2.2199889867507757E-3</v>
      </c>
      <c r="FG109" s="274">
        <f t="shared" si="400"/>
        <v>2.3078629316259504E-3</v>
      </c>
      <c r="FH109" s="274">
        <f t="shared" si="400"/>
        <v>2.3907631301222131E-3</v>
      </c>
      <c r="FI109" s="274">
        <f t="shared" si="400"/>
        <v>2.4679163417502242E-3</v>
      </c>
      <c r="FJ109" s="274">
        <f t="shared" si="400"/>
        <v>2.5385847342655151E-3</v>
      </c>
      <c r="FK109" s="274">
        <f t="shared" si="400"/>
        <v>2.6020775794285073E-3</v>
      </c>
      <c r="FL109" s="274">
        <f t="shared" si="400"/>
        <v>2.6577624633706814E-3</v>
      </c>
      <c r="FM109" s="274">
        <f t="shared" si="400"/>
        <v>2.7050757578610451E-3</v>
      </c>
      <c r="FN109" s="274">
        <f t="shared" si="400"/>
        <v>2.7435321103967077E-3</v>
      </c>
      <c r="FO109" s="274">
        <f t="shared" si="400"/>
        <v>2.7727327298461557E-3</v>
      </c>
      <c r="FP109" s="274">
        <f t="shared" si="400"/>
        <v>2.792372269918842E-3</v>
      </c>
      <c r="FQ109" s="274">
        <f t="shared" si="400"/>
        <v>2.8022441443371474E-3</v>
      </c>
      <c r="FR109" s="274">
        <f t="shared" si="400"/>
        <v>2.8022441443371461E-3</v>
      </c>
      <c r="FS109" s="274">
        <f t="shared" si="400"/>
        <v>2.7923722699188377E-3</v>
      </c>
      <c r="FT109" s="274">
        <f t="shared" si="400"/>
        <v>2.7727327298461492E-3</v>
      </c>
      <c r="FU109" s="274">
        <f t="shared" si="400"/>
        <v>2.7435321103966986E-3</v>
      </c>
      <c r="FV109" s="274">
        <f t="shared" si="400"/>
        <v>2.7050757578610338E-3</v>
      </c>
      <c r="FW109" s="274">
        <f t="shared" si="400"/>
        <v>2.6577624633706679E-3</v>
      </c>
      <c r="FX109" s="274">
        <f t="shared" si="400"/>
        <v>2.6020775794284912E-3</v>
      </c>
      <c r="FY109" s="274">
        <f t="shared" si="400"/>
        <v>2.5385847342654973E-3</v>
      </c>
      <c r="FZ109" s="274">
        <f t="shared" si="400"/>
        <v>2.4679163417502042E-3</v>
      </c>
      <c r="GA109" s="274">
        <f t="shared" si="400"/>
        <v>2.3907631301221914E-3</v>
      </c>
      <c r="GB109" s="274">
        <f t="shared" si="400"/>
        <v>2.3078629316259274E-3</v>
      </c>
      <c r="GC109" s="274">
        <f t="shared" si="400"/>
        <v>2.219988986750751E-3</v>
      </c>
      <c r="GD109" s="274">
        <f t="shared" si="400"/>
        <v>2.127938021061922E-3</v>
      </c>
      <c r="GE109" s="274">
        <f t="shared" si="400"/>
        <v>2.0325183496195461E-3</v>
      </c>
      <c r="GF109" s="274">
        <f t="shared" si="400"/>
        <v>1.9345382540587788E-3</v>
      </c>
      <c r="GG109" s="274">
        <f t="shared" ref="GG109:HP109" si="401">MAX(GG106:GG108)</f>
        <v>1.8347948611052451E-3</v>
      </c>
      <c r="GH109" s="274">
        <f t="shared" si="401"/>
        <v>1.7340637293816749E-3</v>
      </c>
      <c r="GI109" s="274">
        <f t="shared" si="401"/>
        <v>1.6330893247443259E-3</v>
      </c>
      <c r="GJ109" s="274">
        <f t="shared" si="401"/>
        <v>1.5325765341100944E-3</v>
      </c>
      <c r="GK109" s="274">
        <f t="shared" si="401"/>
        <v>1.4331833349116132E-3</v>
      </c>
      <c r="GL109" s="274">
        <f t="shared" si="401"/>
        <v>1.3355147030923865E-3</v>
      </c>
      <c r="GM109" s="274">
        <f t="shared" si="401"/>
        <v>1.2401178080562367E-3</v>
      </c>
      <c r="GN109" s="274">
        <f t="shared" si="401"/>
        <v>1.1474785092882157E-3</v>
      </c>
      <c r="GO109" s="274">
        <f t="shared" si="401"/>
        <v>1.0580191374474693E-3</v>
      </c>
      <c r="GP109" s="274">
        <f t="shared" si="401"/>
        <v>9.7209751345256096E-4</v>
      </c>
      <c r="GQ109" s="274">
        <f t="shared" si="401"/>
        <v>8.9000713314516032E-4</v>
      </c>
      <c r="GR109" s="274">
        <f t="shared" si="401"/>
        <v>8.1197842307381002E-4</v>
      </c>
      <c r="GS109" s="274">
        <f t="shared" si="401"/>
        <v>7.3818095515898485E-4</v>
      </c>
      <c r="GT109" s="274">
        <f t="shared" si="401"/>
        <v>6.6872649468427956E-4</v>
      </c>
      <c r="GU109" s="274">
        <f t="shared" si="401"/>
        <v>6.0367274724054036E-4</v>
      </c>
      <c r="GV109" s="274">
        <f t="shared" si="401"/>
        <v>5.4302766581024447E-4</v>
      </c>
      <c r="GW109" s="274">
        <f t="shared" si="401"/>
        <v>4.8675417886242931E-4</v>
      </c>
      <c r="GX109" s="274">
        <f t="shared" si="401"/>
        <v>4.34775203763186E-4</v>
      </c>
      <c r="GY109" s="274">
        <f t="shared" si="401"/>
        <v>3.8697881653183385E-4</v>
      </c>
      <c r="GZ109" s="274">
        <f t="shared" si="401"/>
        <v>3.4322345846215938E-4</v>
      </c>
      <c r="HA109" s="274">
        <f t="shared" si="401"/>
        <v>3.0334307181592525E-4</v>
      </c>
      <c r="HB109" s="274">
        <f t="shared" si="401"/>
        <v>2.6715207010212646E-4</v>
      </c>
      <c r="HC109" s="274">
        <f t="shared" si="401"/>
        <v>2.3445006280807673E-4</v>
      </c>
      <c r="HD109" s="274">
        <f t="shared" si="401"/>
        <v>2.0502626930337441E-4</v>
      </c>
      <c r="HE109" s="274">
        <f t="shared" si="401"/>
        <v>1.7866357149584665E-4</v>
      </c>
      <c r="HF109" s="274">
        <f t="shared" si="401"/>
        <v>1.5514216923819118E-4</v>
      </c>
      <c r="HG109" s="274">
        <f t="shared" si="401"/>
        <v>1.3424281609067179E-4</v>
      </c>
      <c r="HH109" s="274">
        <f t="shared" si="401"/>
        <v>1.1574962553681166E-4</v>
      </c>
      <c r="HI109" s="274">
        <f t="shared" si="401"/>
        <v>9.9452448897870111E-5</v>
      </c>
      <c r="HJ109" s="274">
        <f t="shared" si="401"/>
        <v>8.5148835843546373E-5</v>
      </c>
      <c r="HK109" s="274">
        <f t="shared" si="401"/>
        <v>7.2645596465589857E-5</v>
      </c>
      <c r="HL109" s="274">
        <f t="shared" si="401"/>
        <v>6.1759990345769601E-5</v>
      </c>
      <c r="HM109" s="274">
        <f t="shared" si="401"/>
        <v>5.2320572943207303E-5</v>
      </c>
      <c r="HN109" s="274">
        <f t="shared" si="401"/>
        <v>4.4167733028174333E-5</v>
      </c>
      <c r="HO109" s="274">
        <f t="shared" si="401"/>
        <v>3.7153956916850217E-5</v>
      </c>
      <c r="HP109" s="274">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4k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44" t="s">
        <v>142</v>
      </c>
      <c r="C148" s="344"/>
      <c r="D148" s="344"/>
      <c r="E148" s="344"/>
      <c r="F148" s="344"/>
      <c r="G148" s="344"/>
      <c r="H148" s="344"/>
      <c r="I148" s="104"/>
      <c r="J148" s="2"/>
      <c r="K148" s="2"/>
      <c r="L148" s="5"/>
      <c r="M148" s="5"/>
      <c r="N148" s="5"/>
      <c r="O148" s="5"/>
      <c r="P148" s="5"/>
      <c r="Q148" s="5"/>
      <c r="R148" s="5"/>
      <c r="S148" s="5"/>
      <c r="T148" s="5"/>
      <c r="U148" s="5"/>
    </row>
    <row r="149" spans="1:21" x14ac:dyDescent="0.25">
      <c r="A149" s="2"/>
      <c r="B149" s="344" t="s">
        <v>143</v>
      </c>
      <c r="C149" s="344"/>
      <c r="D149" s="344"/>
      <c r="E149" s="344"/>
      <c r="F149" s="344"/>
      <c r="G149" s="344"/>
      <c r="H149" s="344"/>
      <c r="I149" s="104"/>
      <c r="J149" s="2"/>
      <c r="K149" s="2"/>
      <c r="L149" s="5"/>
      <c r="M149" s="5"/>
      <c r="N149" s="5"/>
      <c r="O149" s="5"/>
      <c r="P149" s="5"/>
      <c r="Q149" s="5"/>
      <c r="R149" s="5"/>
      <c r="S149" s="5"/>
      <c r="T149" s="5"/>
      <c r="U149" s="5"/>
    </row>
    <row r="150" spans="1:21" x14ac:dyDescent="0.25">
      <c r="A150" s="2"/>
      <c r="B150" s="344" t="s">
        <v>94</v>
      </c>
      <c r="C150" s="344"/>
      <c r="D150" s="344"/>
      <c r="E150" s="344"/>
      <c r="F150" s="344"/>
      <c r="G150" s="344"/>
      <c r="H150" s="344"/>
      <c r="I150" s="104"/>
      <c r="J150" s="2"/>
      <c r="K150" s="2"/>
      <c r="L150" s="5"/>
      <c r="M150" s="5"/>
      <c r="N150" s="5"/>
      <c r="O150" s="5"/>
      <c r="P150" s="5"/>
      <c r="Q150" s="5"/>
      <c r="R150" s="5"/>
      <c r="S150" s="5"/>
      <c r="T150" s="5"/>
      <c r="U150" s="5"/>
    </row>
    <row r="151" spans="1:21" x14ac:dyDescent="0.25">
      <c r="A151" s="2"/>
      <c r="B151" s="344" t="s">
        <v>225</v>
      </c>
      <c r="C151" s="344"/>
      <c r="D151" s="344"/>
      <c r="E151" s="344"/>
      <c r="F151" s="344"/>
      <c r="G151" s="344"/>
      <c r="H151" s="344"/>
      <c r="I151" s="104"/>
      <c r="J151" s="2"/>
      <c r="K151" s="2"/>
      <c r="L151" s="5"/>
      <c r="M151" s="5"/>
      <c r="N151" s="5"/>
      <c r="O151" s="5"/>
      <c r="P151" s="5"/>
      <c r="Q151" s="5"/>
      <c r="R151" s="5"/>
      <c r="S151" s="5"/>
      <c r="T151" s="5"/>
      <c r="U151" s="5"/>
    </row>
    <row r="152" spans="1:21" x14ac:dyDescent="0.25">
      <c r="A152" s="2"/>
      <c r="B152" s="344" t="s">
        <v>95</v>
      </c>
      <c r="C152" s="344"/>
      <c r="D152" s="344"/>
      <c r="E152" s="344"/>
      <c r="F152" s="344"/>
      <c r="G152" s="344"/>
      <c r="H152" s="344"/>
      <c r="I152" s="104"/>
      <c r="J152" s="2"/>
      <c r="K152" s="2"/>
      <c r="L152" s="5"/>
      <c r="M152" s="5"/>
      <c r="N152" s="5"/>
      <c r="O152" s="5"/>
      <c r="P152" s="5"/>
      <c r="Q152" s="5"/>
      <c r="R152" s="5"/>
      <c r="S152" s="5"/>
      <c r="T152" s="5"/>
      <c r="U152" s="5"/>
    </row>
    <row r="153" spans="1:21" x14ac:dyDescent="0.25">
      <c r="A153" s="2"/>
      <c r="B153" s="155" t="s">
        <v>220</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219</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221</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799</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800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801</v>
      </c>
    </row>
    <row r="161" spans="1:9" x14ac:dyDescent="0.25">
      <c r="B161" s="155" t="s">
        <v>91</v>
      </c>
    </row>
    <row r="162" spans="1:9" x14ac:dyDescent="0.25">
      <c r="B162" s="345" t="s">
        <v>806</v>
      </c>
      <c r="C162" s="345"/>
      <c r="D162" s="345"/>
      <c r="E162" s="345"/>
      <c r="F162" s="345"/>
      <c r="G162" s="345"/>
      <c r="H162" s="345"/>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K4:K104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829</v>
      </c>
      <c r="C1" s="55"/>
      <c r="E1" s="5"/>
      <c r="F1" s="5"/>
      <c r="G1" s="5"/>
      <c r="H1" s="5"/>
      <c r="I1" s="2"/>
      <c r="J1" s="2"/>
      <c r="K1" s="5"/>
      <c r="L1" s="2"/>
      <c r="M1" s="2"/>
      <c r="N1" s="5"/>
      <c r="O1" s="5"/>
      <c r="P1" s="5"/>
      <c r="Q1" s="348" t="s">
        <v>76</v>
      </c>
      <c r="R1" s="349"/>
      <c r="S1" s="370" t="str">
        <f>VLOOKUP(Q1,VLookups!A43:C44,3,FALSE)</f>
        <v>Show the likelihood that the SPERT estimates will be EQUAL TO or GREATER THAN an uncertainty</v>
      </c>
      <c r="T1" s="370"/>
      <c r="U1" s="370"/>
      <c r="V1" s="370"/>
      <c r="W1" s="370"/>
      <c r="X1" s="370"/>
      <c r="Y1" s="5"/>
    </row>
    <row r="2" spans="1:229" ht="15" customHeight="1" x14ac:dyDescent="0.25">
      <c r="A2" s="2"/>
      <c r="C2" s="2"/>
      <c r="D2" s="53">
        <v>-0.5</v>
      </c>
      <c r="E2" s="122" t="s">
        <v>103</v>
      </c>
      <c r="F2" s="102">
        <v>1</v>
      </c>
      <c r="G2" s="2"/>
      <c r="I2" s="26"/>
      <c r="J2" s="26"/>
      <c r="K2" s="25"/>
      <c r="L2" s="26"/>
      <c r="M2" s="26"/>
      <c r="N2" s="5"/>
      <c r="O2" s="5"/>
      <c r="P2" s="5"/>
      <c r="Q2" s="368" t="s">
        <v>73</v>
      </c>
      <c r="R2" s="368" t="s">
        <v>74</v>
      </c>
      <c r="S2" s="365" t="s">
        <v>54</v>
      </c>
      <c r="T2" s="366"/>
      <c r="U2" s="366"/>
      <c r="V2" s="366"/>
      <c r="W2" s="366"/>
      <c r="X2" s="367"/>
      <c r="Y2" s="5"/>
      <c r="Z2" s="168" t="s">
        <v>186</v>
      </c>
    </row>
    <row r="3" spans="1:229" x14ac:dyDescent="0.25">
      <c r="A3" s="106" t="s">
        <v>5</v>
      </c>
      <c r="B3" s="124" t="s">
        <v>105</v>
      </c>
      <c r="C3" s="124" t="s">
        <v>107</v>
      </c>
      <c r="D3" s="119" t="s">
        <v>41</v>
      </c>
      <c r="E3" s="120" t="s">
        <v>6</v>
      </c>
      <c r="F3" s="121" t="s">
        <v>42</v>
      </c>
      <c r="G3" s="124" t="s">
        <v>108</v>
      </c>
      <c r="H3" s="124" t="s">
        <v>106</v>
      </c>
      <c r="I3" s="105"/>
      <c r="J3" s="58"/>
      <c r="K3" s="58" t="s">
        <v>69</v>
      </c>
      <c r="L3" s="58" t="s">
        <v>9</v>
      </c>
      <c r="M3" s="58" t="s">
        <v>180</v>
      </c>
      <c r="N3" s="58" t="s">
        <v>815</v>
      </c>
      <c r="O3" s="58" t="s">
        <v>67</v>
      </c>
      <c r="P3" s="58" t="s">
        <v>85</v>
      </c>
      <c r="Q3" s="369"/>
      <c r="R3" s="369"/>
      <c r="S3" s="101">
        <v>0.1</v>
      </c>
      <c r="T3" s="54">
        <v>0.9</v>
      </c>
      <c r="U3" s="54">
        <v>0.85</v>
      </c>
      <c r="V3" s="54">
        <v>0.8</v>
      </c>
      <c r="W3" s="54">
        <v>0.75</v>
      </c>
      <c r="X3" s="54">
        <v>0.7</v>
      </c>
      <c r="Y3" s="5"/>
      <c r="Z3" s="168" t="s">
        <v>187</v>
      </c>
      <c r="DX3" s="168" t="s">
        <v>181</v>
      </c>
      <c r="HU3" s="171" t="s">
        <v>228</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97"/>
      <c r="O4" s="75">
        <f>IF(AND(D4&gt;0,E4&gt;0,F4&gt;0),IF(ISBLANK(N4),IF(ISBLANK(L4),"",(F4-D4)*VLOOKUP(L4,VLookups!$A$4:$B$13,2,FALSE)),N4),"")</f>
        <v>12.727922061357855</v>
      </c>
      <c r="P4" s="76">
        <f t="shared" ref="P4:P35" si="2">IF(O4="","",O4^2)</f>
        <v>162</v>
      </c>
      <c r="Q4" s="96">
        <v>150</v>
      </c>
      <c r="R4" s="287">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852</v>
      </c>
      <c r="M5" s="58"/>
      <c r="N5" s="297"/>
      <c r="O5" s="75">
        <f>IF(AND(D5&gt;0,E5&gt;0,F5&gt;0),IF(ISBLANK(N5),IF(ISBLANK(L5),"",(F5-D5)*VLOOKUP(L5,VLookups!$A$4:$B$13,2,FALSE)),N5),"")</f>
        <v>18</v>
      </c>
      <c r="P5" s="76">
        <f t="shared" si="2"/>
        <v>324</v>
      </c>
      <c r="Q5" s="96">
        <v>150</v>
      </c>
      <c r="R5" s="287">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97"/>
      <c r="O6" s="75">
        <f>IF(AND(D6&gt;0,E6&gt;0,F6&gt;0),IF(ISBLANK(N6),IF(ISBLANK(L6),"",(F6-D6)*VLOOKUP(L6,VLookups!$A$4:$B$13,2,FALSE)),N6),"")</f>
        <v>25.45584412271571</v>
      </c>
      <c r="P6" s="76">
        <f t="shared" si="2"/>
        <v>648</v>
      </c>
      <c r="Q6" s="96">
        <v>150</v>
      </c>
      <c r="R6" s="287">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97"/>
      <c r="O7" s="75">
        <f>IF(AND(D7&gt;0,E7&gt;0,F7&gt;0),IF(ISBLANK(N7),IF(ISBLANK(L7),"",(F7-D7)*VLOOKUP(L7,VLookups!$A$4:$B$13,2,FALSE)),N7),"")</f>
        <v>6.2353829072479581</v>
      </c>
      <c r="P7" s="76">
        <f t="shared" si="2"/>
        <v>38.879999999999995</v>
      </c>
      <c r="Q7" s="96">
        <v>150</v>
      </c>
      <c r="R7" s="287">
        <f>IF(AND(Q7&gt;0,E7&gt;0,NOT(O7="")),ABS(VLOOKUP($Q$1,VLookups!$A$43:$B$44,2,FALSE)-_xlfn.NORM.DIST(Q7,K7,O7,TRUE)),"")</f>
        <v>0.99999644722617009</v>
      </c>
      <c r="S7" s="95">
        <f>IF(AND($D7&gt;0,$E7&gt;0,$F7&gt;0,NOT(ISBLANK($L7))),_xlfn.NORM.INV(ABS(VLOOKUP($Q$1,VLookups!$A$43:$B$44,2,FALSE)-S$3),$K7,$O7),"")</f>
        <v>114.00903527344633</v>
      </c>
      <c r="T7" s="94">
        <f>IF(AND($D7&gt;0,$E7&gt;0,$F7&gt;0,NOT(ISBLANK($L7))),_xlfn.NORM.INV(ABS(VLOOKUP($Q$1,VLookups!$A$43:$B$44,2,FALSE)-T$3),$K7,$O7),"")</f>
        <v>129.99096472655367</v>
      </c>
      <c r="U7" s="95">
        <f>IF(AND($D7&gt;0,$E7&gt;0,$F7&gt;0,NOT(ISBLANK($L7))),_xlfn.NORM.INV(ABS(VLOOKUP($Q$1,VLookups!$A$43:$B$44,2,FALSE)-U$3),$K7,$O7),"")</f>
        <v>128.46255904135063</v>
      </c>
      <c r="V7" s="94">
        <f>IF(AND($D7&gt;0,$E7&gt;0,$F7&gt;0,NOT(ISBLANK($L7))),_xlfn.NORM.INV(ABS(VLOOKUP($Q$1,VLookups!$A$43:$B$44,2,FALSE)-V$3),$K7,$O7),"")</f>
        <v>127.2478306541975</v>
      </c>
      <c r="W7" s="95">
        <f>IF(AND($D7&gt;0,$E7&gt;0,$F7&gt;0,NOT(ISBLANK($L7))),_xlfn.NORM.INV(ABS(VLOOKUP($Q$1,VLookups!$A$43:$B$44,2,FALSE)-W$3),$K7,$O7),"")</f>
        <v>126.2057018594866</v>
      </c>
      <c r="X7" s="94">
        <f>IF(AND($D7&gt;0,$E7&gt;0,$F7&gt;0,NOT(ISBLANK($L7))),_xlfn.NORM.INV(ABS(VLOOKUP($Q$1,VLookups!$A$43:$B$44,2,FALSE)-X$3),$K7,$O7),"")</f>
        <v>125.26983799349178</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1.0728635664891053E-5</v>
      </c>
      <c r="DY7" s="170">
        <f t="shared" si="7"/>
        <v>1.5950997004159476E-5</v>
      </c>
      <c r="DZ7" s="170">
        <f t="shared" si="8"/>
        <v>2.3496865150186348E-5</v>
      </c>
      <c r="EA7" s="170">
        <f t="shared" si="9"/>
        <v>3.4293417774573737E-5</v>
      </c>
      <c r="EB7" s="170">
        <f t="shared" si="10"/>
        <v>4.9589573236905523E-5</v>
      </c>
      <c r="EC7" s="170">
        <f t="shared" si="11"/>
        <v>7.1047487810610224E-5</v>
      </c>
      <c r="ED7" s="170">
        <f t="shared" si="12"/>
        <v>1.0085230681320616E-4</v>
      </c>
      <c r="EE7" s="170">
        <f t="shared" si="13"/>
        <v>1.4184097285471672E-4</v>
      </c>
      <c r="EF7" s="170">
        <f t="shared" si="14"/>
        <v>1.9764977354744947E-4</v>
      </c>
      <c r="EG7" s="170">
        <f t="shared" si="15"/>
        <v>2.7287873659694641E-4</v>
      </c>
      <c r="EH7" s="170">
        <f t="shared" si="16"/>
        <v>3.7326891557006893E-4</v>
      </c>
      <c r="EI7" s="170">
        <f t="shared" si="17"/>
        <v>5.0588605634057716E-4</v>
      </c>
      <c r="EJ7" s="170">
        <f t="shared" si="18"/>
        <v>6.79301147375564E-4</v>
      </c>
      <c r="EK7" s="170">
        <f t="shared" si="19"/>
        <v>9.0375506005536455E-4</v>
      </c>
      <c r="EL7" s="170">
        <f t="shared" si="20"/>
        <v>1.1912910813754367E-3</v>
      </c>
      <c r="EM7" s="170">
        <f t="shared" si="21"/>
        <v>1.555835919453311E-3</v>
      </c>
      <c r="EN7" s="170">
        <f t="shared" si="22"/>
        <v>2.0132070933933923E-3</v>
      </c>
      <c r="EO7" s="170">
        <f t="shared" si="23"/>
        <v>2.5810229419471757E-3</v>
      </c>
      <c r="EP7" s="170">
        <f t="shared" si="24"/>
        <v>3.2784912779621734E-3</v>
      </c>
      <c r="EQ7" s="170">
        <f t="shared" si="25"/>
        <v>4.1260544524164937E-3</v>
      </c>
      <c r="ER7" s="170">
        <f t="shared" si="26"/>
        <v>5.144872688591786E-3</v>
      </c>
      <c r="ES7" s="170">
        <f t="shared" si="27"/>
        <v>6.3561342954743969E-3</v>
      </c>
      <c r="ET7" s="170">
        <f t="shared" si="28"/>
        <v>7.7801908692164924E-3</v>
      </c>
      <c r="EU7" s="170">
        <f t="shared" si="29"/>
        <v>9.4355276855768236E-3</v>
      </c>
      <c r="EV7" s="170">
        <f t="shared" si="30"/>
        <v>1.1337593712114399E-2</v>
      </c>
      <c r="EW7" s="170">
        <f t="shared" si="31"/>
        <v>1.3497531233565566E-2</v>
      </c>
      <c r="EX7" s="170">
        <f t="shared" si="32"/>
        <v>1.5920860873514193E-2</v>
      </c>
      <c r="EY7" s="170">
        <f t="shared" si="33"/>
        <v>1.8606192426260573E-2</v>
      </c>
      <c r="EZ7" s="170">
        <f t="shared" si="34"/>
        <v>2.1544043825213306E-2</v>
      </c>
      <c r="FA7" s="170">
        <f t="shared" si="35"/>
        <v>2.4715858168624701E-2</v>
      </c>
      <c r="FB7" s="170">
        <f t="shared" si="36"/>
        <v>2.8093310527841611E-2</v>
      </c>
      <c r="FC7" s="170">
        <f t="shared" si="37"/>
        <v>3.1637991116337513E-2</v>
      </c>
      <c r="FD7" s="170">
        <f t="shared" si="38"/>
        <v>3.5301538629242339E-2</v>
      </c>
      <c r="FE7" s="170">
        <f t="shared" si="39"/>
        <v>3.9026277145001877E-2</v>
      </c>
      <c r="FF7" s="170">
        <f t="shared" si="40"/>
        <v>4.2746382627901917E-2</v>
      </c>
      <c r="FG7" s="170">
        <f t="shared" si="41"/>
        <v>4.6389572267825301E-2</v>
      </c>
      <c r="FH7" s="170">
        <f t="shared" si="42"/>
        <v>4.9879273839968423E-2</v>
      </c>
      <c r="FI7" s="170">
        <f t="shared" si="43"/>
        <v>5.3137195725931521E-2</v>
      </c>
      <c r="FJ7" s="170">
        <f t="shared" si="44"/>
        <v>5.6086184308175815E-2</v>
      </c>
      <c r="FK7" s="170">
        <f t="shared" si="45"/>
        <v>5.8653227275904586E-2</v>
      </c>
      <c r="FL7" s="170">
        <f t="shared" si="46"/>
        <v>6.0772441825089105E-2</v>
      </c>
      <c r="FM7" s="170">
        <f t="shared" si="47"/>
        <v>6.2387878061206568E-2</v>
      </c>
      <c r="FN7" s="170">
        <f t="shared" si="48"/>
        <v>6.3455971506299072E-2</v>
      </c>
      <c r="FO7" s="170">
        <f t="shared" si="49"/>
        <v>6.394749478635435E-2</v>
      </c>
      <c r="FP7" s="170">
        <f t="shared" si="50"/>
        <v>6.3848886487040304E-2</v>
      </c>
      <c r="FQ7" s="170">
        <f t="shared" si="51"/>
        <v>6.3162872853051638E-2</v>
      </c>
      <c r="FR7" s="170">
        <f t="shared" si="52"/>
        <v>6.1908342552227914E-2</v>
      </c>
      <c r="FS7" s="170">
        <f t="shared" si="53"/>
        <v>6.0119482533916344E-2</v>
      </c>
      <c r="FT7" s="170">
        <f t="shared" si="54"/>
        <v>5.7844230159496558E-2</v>
      </c>
      <c r="FU7" s="170">
        <f t="shared" si="55"/>
        <v>5.5142139415351503E-2</v>
      </c>
      <c r="FV7" s="170">
        <f t="shared" si="56"/>
        <v>5.208179372903389E-2</v>
      </c>
      <c r="FW7" s="170">
        <f t="shared" si="57"/>
        <v>4.8737922073883375E-2</v>
      </c>
      <c r="FX7" s="170">
        <f t="shared" si="58"/>
        <v>4.518838706409372E-2</v>
      </c>
      <c r="FY7" s="170">
        <f t="shared" si="59"/>
        <v>4.1511213155453239E-2</v>
      </c>
      <c r="FZ7" s="170">
        <f t="shared" si="60"/>
        <v>3.778181056354072E-2</v>
      </c>
      <c r="GA7" s="170">
        <f t="shared" si="61"/>
        <v>3.4070527795632841E-2</v>
      </c>
      <c r="GB7" s="170">
        <f t="shared" si="62"/>
        <v>3.0440635261376196E-2</v>
      </c>
      <c r="GC7" s="170">
        <f t="shared" si="63"/>
        <v>2.694680727360034E-2</v>
      </c>
      <c r="GD7" s="170">
        <f t="shared" si="64"/>
        <v>2.3634133038571557E-2</v>
      </c>
      <c r="GE7" s="170">
        <f t="shared" si="65"/>
        <v>2.0537651981965069E-2</v>
      </c>
      <c r="GF7" s="170">
        <f t="shared" si="66"/>
        <v>1.7682377559733654E-2</v>
      </c>
      <c r="GG7" s="170">
        <f t="shared" si="67"/>
        <v>1.5083748534449494E-2</v>
      </c>
      <c r="GH7" s="170">
        <f t="shared" si="68"/>
        <v>1.2748428788058572E-2</v>
      </c>
      <c r="GI7" s="170">
        <f t="shared" si="69"/>
        <v>1.0675366551466817E-2</v>
      </c>
      <c r="GJ7" s="170">
        <f t="shared" si="70"/>
        <v>8.8570212037714716E-3</v>
      </c>
      <c r="GK7" s="170">
        <f t="shared" si="71"/>
        <v>7.2806696765602922E-3</v>
      </c>
      <c r="GL7" s="170">
        <f t="shared" si="72"/>
        <v>5.9297137060755553E-3</v>
      </c>
      <c r="GM7" s="170">
        <f t="shared" si="73"/>
        <v>4.7849221735254488E-3</v>
      </c>
      <c r="GN7" s="170">
        <f t="shared" si="74"/>
        <v>3.8255579579428317E-3</v>
      </c>
      <c r="GO7" s="170">
        <f t="shared" si="75"/>
        <v>3.0303545826151118E-3</v>
      </c>
      <c r="GP7" s="170">
        <f t="shared" si="76"/>
        <v>2.3783231630355203E-3</v>
      </c>
      <c r="GQ7" s="170">
        <f t="shared" si="77"/>
        <v>1.8493837512146419E-3</v>
      </c>
      <c r="GR7" s="170">
        <f t="shared" si="78"/>
        <v>1.4248264360086215E-3</v>
      </c>
      <c r="GS7" s="170">
        <f t="shared" si="79"/>
        <v>1.087616145366787E-3</v>
      </c>
      <c r="GT7" s="170">
        <f t="shared" si="80"/>
        <v>8.2256093906452651E-4</v>
      </c>
      <c r="GU7" s="170">
        <f t="shared" si="81"/>
        <v>6.1636685064268154E-4</v>
      </c>
      <c r="GV7" s="170">
        <f t="shared" si="82"/>
        <v>4.5760337563203937E-4</v>
      </c>
      <c r="GW7" s="170">
        <f t="shared" si="83"/>
        <v>3.3660295188314178E-4</v>
      </c>
      <c r="GX7" s="170">
        <f t="shared" si="84"/>
        <v>2.4531571821605783E-4</v>
      </c>
      <c r="GY7" s="170">
        <f t="shared" si="85"/>
        <v>1.7713793852773663E-4</v>
      </c>
      <c r="GZ7" s="170">
        <f t="shared" si="86"/>
        <v>1.2672915857626601E-4</v>
      </c>
      <c r="HA7" s="170">
        <f t="shared" si="87"/>
        <v>8.9829766609610288E-5</v>
      </c>
      <c r="HB7" s="170">
        <f t="shared" si="88"/>
        <v>6.3087416958535747E-5</v>
      </c>
      <c r="HC7" s="170">
        <f t="shared" si="89"/>
        <v>4.3897923329172455E-5</v>
      </c>
      <c r="HD7" s="170">
        <f t="shared" si="90"/>
        <v>3.026383496510588E-5</v>
      </c>
      <c r="HE7" s="170">
        <f t="shared" si="91"/>
        <v>2.0672009654535548E-5</v>
      </c>
      <c r="HF7" s="170">
        <f t="shared" si="92"/>
        <v>1.3990079843839563E-5</v>
      </c>
      <c r="HG7" s="170">
        <f t="shared" si="93"/>
        <v>9.3807258039494887E-6</v>
      </c>
      <c r="HH7" s="170">
        <f t="shared" si="94"/>
        <v>6.2320574093986222E-6</v>
      </c>
      <c r="HI7" s="170">
        <f t="shared" si="95"/>
        <v>4.102090180864982E-6</v>
      </c>
      <c r="HJ7" s="170">
        <f t="shared" si="96"/>
        <v>2.675209000208029E-6</v>
      </c>
      <c r="HK7" s="170">
        <f t="shared" si="97"/>
        <v>1.7285780137595309E-6</v>
      </c>
      <c r="HL7" s="170">
        <f t="shared" si="98"/>
        <v>1.1066212550578907E-6</v>
      </c>
      <c r="HM7" s="170">
        <f t="shared" si="99"/>
        <v>7.0192027151400771E-7</v>
      </c>
      <c r="HN7" s="170">
        <f t="shared" si="100"/>
        <v>4.4111854612337918E-7</v>
      </c>
      <c r="HO7" s="170">
        <f t="shared" si="101"/>
        <v>2.7466391398606616E-7</v>
      </c>
      <c r="HP7" s="170">
        <f t="shared" si="102"/>
        <v>1.6944417608404345E-7</v>
      </c>
      <c r="HQ7" s="170">
        <f t="shared" si="103"/>
        <v>1.0356915743244447E-7</v>
      </c>
      <c r="HR7" s="170">
        <f t="shared" si="104"/>
        <v>6.272100298873926E-8</v>
      </c>
      <c r="HS7" s="170">
        <f t="shared" si="105"/>
        <v>3.763347317230984E-8</v>
      </c>
      <c r="HT7" s="170">
        <f t="shared" si="106"/>
        <v>2.2372492031771949E-8</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97"/>
      <c r="O8" s="75">
        <f>IF(AND(D8&gt;0,E8&gt;0,F8&gt;0),IF(ISBLANK(N8),IF(ISBLANK(L8),"",(F8-D8)*VLOOKUP(L8,VLookups!$A$4:$B$13,2,FALSE)),N8),"")</f>
        <v>14</v>
      </c>
      <c r="P8" s="76">
        <f t="shared" si="2"/>
        <v>196</v>
      </c>
      <c r="Q8" s="96">
        <v>150</v>
      </c>
      <c r="R8" s="287">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97"/>
      <c r="O9" s="75">
        <f>IF(AND(D9&gt;0,E9&gt;0,F9&gt;0),IF(ISBLANK(N9),IF(ISBLANK(L9),"",(F9-D9)*VLOOKUP(L9,VLookups!$A$4:$B$13,2,FALSE)),N9),"")</f>
        <v>37.523326078587431</v>
      </c>
      <c r="P9" s="76">
        <f t="shared" si="2"/>
        <v>1407.9999999999995</v>
      </c>
      <c r="Q9" s="96">
        <v>150</v>
      </c>
      <c r="R9" s="287">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97"/>
      <c r="O10" s="75">
        <f>IF(AND(D10&gt;0,E10&gt;0,F10&gt;0),IF(ISBLANK(N10),IF(ISBLANK(L10),"",(F10-D10)*VLOOKUP(L10,VLookups!$A$4:$B$13,2,FALSE)),N10),"")</f>
        <v>35.601966237835796</v>
      </c>
      <c r="P10" s="76">
        <f t="shared" si="2"/>
        <v>1267.5</v>
      </c>
      <c r="Q10" s="96">
        <v>150</v>
      </c>
      <c r="R10" s="287">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853</v>
      </c>
      <c r="M11" s="58"/>
      <c r="N11" s="297"/>
      <c r="O11" s="75">
        <f>IF(AND(D11&gt;0,E11&gt;0,F11&gt;0),IF(ISBLANK(N11),IF(ISBLANK(L11),"",(F11-D11)*VLOOKUP(L11,VLookups!$A$4:$B$13,2,FALSE)),N11),"")</f>
        <v>56.920997883030829</v>
      </c>
      <c r="P11" s="76">
        <f t="shared" si="2"/>
        <v>3240</v>
      </c>
      <c r="Q11" s="96">
        <v>150</v>
      </c>
      <c r="R11" s="287">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854</v>
      </c>
      <c r="M12" s="58"/>
      <c r="N12" s="297"/>
      <c r="O12" s="75">
        <f>IF(AND(D12&gt;0,E12&gt;0,F12&gt;0),IF(ISBLANK(N12),IF(ISBLANK(L12),"",(F12-D12)*VLOOKUP(L12,VLookups!$A$4:$B$13,2,FALSE)),N12),"")</f>
        <v>63.63961030678928</v>
      </c>
      <c r="P12" s="76">
        <f t="shared" si="2"/>
        <v>4050.0000000000005</v>
      </c>
      <c r="Q12" s="96">
        <v>150</v>
      </c>
      <c r="R12" s="287">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97"/>
      <c r="O13" s="75">
        <f>IF(AND(D13&gt;0,E13&gt;0,F13&gt;0),IF(ISBLANK(N13),IF(ISBLANK(L13),"",(F13-D13)*VLOOKUP(L13,VLookups!$A$4:$B$13,2,FALSE)),N13),"")</f>
        <v>73.11634564172364</v>
      </c>
      <c r="P13" s="76">
        <f t="shared" si="2"/>
        <v>5346</v>
      </c>
      <c r="Q13" s="96">
        <v>150</v>
      </c>
      <c r="R13" s="287">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97"/>
      <c r="O14" s="75" t="str">
        <f>IF(AND(D14&gt;0,E14&gt;0,F14&gt;0),IF(ISBLANK(N14),IF(ISBLANK(L14),"",(F14-D14)*VLOOKUP(L14,VLookups!$A$4:$B$13,2,FALSE)),N14),"")</f>
        <v/>
      </c>
      <c r="P14" s="76" t="str">
        <f t="shared" si="2"/>
        <v/>
      </c>
      <c r="Q14" s="96"/>
      <c r="R14" s="287"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97"/>
      <c r="O15" s="75" t="str">
        <f>IF(AND(D15&gt;0,E15&gt;0,F15&gt;0),IF(ISBLANK(N15),IF(ISBLANK(L15),"",(F15-D15)*VLOOKUP(L15,VLookups!$A$4:$B$13,2,FALSE)),N15),"")</f>
        <v/>
      </c>
      <c r="P15" s="76" t="str">
        <f t="shared" si="2"/>
        <v/>
      </c>
      <c r="Q15" s="96"/>
      <c r="R15" s="287"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97"/>
      <c r="O16" s="75" t="str">
        <f>IF(AND(D16&gt;0,E16&gt;0,F16&gt;0),IF(ISBLANK(N16),IF(ISBLANK(L16),"",(F16-D16)*VLOOKUP(L16,VLookups!$A$4:$B$13,2,FALSE)),N16),"")</f>
        <v/>
      </c>
      <c r="P16" s="76" t="str">
        <f t="shared" si="2"/>
        <v/>
      </c>
      <c r="Q16" s="96"/>
      <c r="R16" s="287"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97"/>
      <c r="O17" s="75" t="str">
        <f>IF(AND(D17&gt;0,E17&gt;0,F17&gt;0),IF(ISBLANK(N17),IF(ISBLANK(L17),"",(F17-D17)*VLOOKUP(L17,VLookups!$A$4:$B$13,2,FALSE)),N17),"")</f>
        <v/>
      </c>
      <c r="P17" s="76" t="str">
        <f t="shared" si="2"/>
        <v/>
      </c>
      <c r="Q17" s="96"/>
      <c r="R17" s="287"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97"/>
      <c r="O18" s="75" t="str">
        <f>IF(AND(D18&gt;0,E18&gt;0,F18&gt;0),IF(ISBLANK(N18),IF(ISBLANK(L18),"",(F18-D18)*VLOOKUP(L18,VLookups!$A$4:$B$13,2,FALSE)),N18),"")</f>
        <v/>
      </c>
      <c r="P18" s="76" t="str">
        <f t="shared" si="2"/>
        <v/>
      </c>
      <c r="Q18" s="96"/>
      <c r="R18" s="287"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97"/>
      <c r="O19" s="75" t="str">
        <f>IF(AND(D19&gt;0,E19&gt;0,F19&gt;0),IF(ISBLANK(N19),IF(ISBLANK(L19),"",(F19-D19)*VLOOKUP(L19,VLookups!$A$4:$B$13,2,FALSE)),N19),"")</f>
        <v/>
      </c>
      <c r="P19" s="76" t="str">
        <f t="shared" si="2"/>
        <v/>
      </c>
      <c r="Q19" s="96"/>
      <c r="R19" s="287"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97"/>
      <c r="O20" s="75" t="str">
        <f>IF(AND(D20&gt;0,E20&gt;0,F20&gt;0),IF(ISBLANK(N20),IF(ISBLANK(L20),"",(F20-D20)*VLOOKUP(L20,VLookups!$A$4:$B$13,2,FALSE)),N20),"")</f>
        <v/>
      </c>
      <c r="P20" s="76" t="str">
        <f t="shared" si="2"/>
        <v/>
      </c>
      <c r="Q20" s="96"/>
      <c r="R20" s="287"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97"/>
      <c r="O21" s="75" t="str">
        <f>IF(AND(D21&gt;0,E21&gt;0,F21&gt;0),IF(ISBLANK(N21),IF(ISBLANK(L21),"",(F21-D21)*VLOOKUP(L21,VLookups!$A$4:$B$13,2,FALSE)),N21),"")</f>
        <v/>
      </c>
      <c r="P21" s="76" t="str">
        <f t="shared" si="2"/>
        <v/>
      </c>
      <c r="Q21" s="96"/>
      <c r="R21" s="287"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97"/>
      <c r="O22" s="75" t="str">
        <f>IF(AND(D22&gt;0,E22&gt;0,F22&gt;0),IF(ISBLANK(N22),IF(ISBLANK(L22),"",(F22-D22)*VLOOKUP(L22,VLookups!$A$4:$B$13,2,FALSE)),N22),"")</f>
        <v/>
      </c>
      <c r="P22" s="76" t="str">
        <f t="shared" si="2"/>
        <v/>
      </c>
      <c r="Q22" s="96"/>
      <c r="R22" s="287"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97"/>
      <c r="O23" s="75" t="str">
        <f>IF(AND(D23&gt;0,E23&gt;0,F23&gt;0),IF(ISBLANK(N23),IF(ISBLANK(L23),"",(F23-D23)*VLOOKUP(L23,VLookups!$A$4:$B$13,2,FALSE)),N23),"")</f>
        <v/>
      </c>
      <c r="P23" s="76" t="str">
        <f t="shared" si="2"/>
        <v/>
      </c>
      <c r="Q23" s="96"/>
      <c r="R23" s="287"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97"/>
      <c r="O24" s="75" t="str">
        <f>IF(AND(D24&gt;0,E24&gt;0,F24&gt;0),IF(ISBLANK(N24),IF(ISBLANK(L24),"",(F24-D24)*VLOOKUP(L24,VLookups!$A$4:$B$13,2,FALSE)),N24),"")</f>
        <v/>
      </c>
      <c r="P24" s="76" t="str">
        <f t="shared" si="2"/>
        <v/>
      </c>
      <c r="Q24" s="96"/>
      <c r="R24" s="287"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97"/>
      <c r="O25" s="75" t="str">
        <f>IF(AND(D25&gt;0,E25&gt;0,F25&gt;0),IF(ISBLANK(N25),IF(ISBLANK(L25),"",(F25-D25)*VLOOKUP(L25,VLookups!$A$4:$B$13,2,FALSE)),N25),"")</f>
        <v/>
      </c>
      <c r="P25" s="76" t="str">
        <f t="shared" si="2"/>
        <v/>
      </c>
      <c r="Q25" s="96"/>
      <c r="R25" s="287"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97"/>
      <c r="O26" s="75" t="str">
        <f>IF(AND(D26&gt;0,E26&gt;0,F26&gt;0),IF(ISBLANK(N26),IF(ISBLANK(L26),"",(F26-D26)*VLOOKUP(L26,VLookups!$A$4:$B$13,2,FALSE)),N26),"")</f>
        <v/>
      </c>
      <c r="P26" s="76" t="str">
        <f t="shared" si="2"/>
        <v/>
      </c>
      <c r="Q26" s="96"/>
      <c r="R26" s="287"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97"/>
      <c r="O27" s="75" t="str">
        <f>IF(AND(D27&gt;0,E27&gt;0,F27&gt;0),IF(ISBLANK(N27),IF(ISBLANK(L27),"",(F27-D27)*VLOOKUP(L27,VLookups!$A$4:$B$13,2,FALSE)),N27),"")</f>
        <v/>
      </c>
      <c r="P27" s="76" t="str">
        <f t="shared" si="2"/>
        <v/>
      </c>
      <c r="Q27" s="96"/>
      <c r="R27" s="287"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97"/>
      <c r="O28" s="75" t="str">
        <f>IF(AND(D28&gt;0,E28&gt;0,F28&gt;0),IF(ISBLANK(N28),IF(ISBLANK(L28),"",(F28-D28)*VLOOKUP(L28,VLookups!$A$4:$B$13,2,FALSE)),N28),"")</f>
        <v/>
      </c>
      <c r="P28" s="76" t="str">
        <f t="shared" si="2"/>
        <v/>
      </c>
      <c r="Q28" s="96"/>
      <c r="R28" s="287"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97"/>
      <c r="O29" s="75" t="str">
        <f>IF(AND(D29&gt;0,E29&gt;0,F29&gt;0),IF(ISBLANK(N29),IF(ISBLANK(L29),"",(F29-D29)*VLOOKUP(L29,VLookups!$A$4:$B$13,2,FALSE)),N29),"")</f>
        <v/>
      </c>
      <c r="P29" s="76" t="str">
        <f t="shared" si="2"/>
        <v/>
      </c>
      <c r="Q29" s="96"/>
      <c r="R29" s="287"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97"/>
      <c r="O30" s="75" t="str">
        <f>IF(AND(D30&gt;0,E30&gt;0,F30&gt;0),IF(ISBLANK(N30),IF(ISBLANK(L30),"",(F30-D30)*VLOOKUP(L30,VLookups!$A$4:$B$13,2,FALSE)),N30),"")</f>
        <v/>
      </c>
      <c r="P30" s="76" t="str">
        <f t="shared" si="2"/>
        <v/>
      </c>
      <c r="Q30" s="96"/>
      <c r="R30" s="287"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97"/>
      <c r="O31" s="75" t="str">
        <f>IF(AND(D31&gt;0,E31&gt;0,F31&gt;0),IF(ISBLANK(N31),IF(ISBLANK(L31),"",(F31-D31)*VLOOKUP(L31,VLookups!$A$4:$B$13,2,FALSE)),N31),"")</f>
        <v/>
      </c>
      <c r="P31" s="76" t="str">
        <f t="shared" si="2"/>
        <v/>
      </c>
      <c r="Q31" s="96"/>
      <c r="R31" s="287"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97"/>
      <c r="O32" s="75" t="str">
        <f>IF(AND(D32&gt;0,E32&gt;0,F32&gt;0),IF(ISBLANK(N32),IF(ISBLANK(L32),"",(F32-D32)*VLOOKUP(L32,VLookups!$A$4:$B$13,2,FALSE)),N32),"")</f>
        <v/>
      </c>
      <c r="P32" s="76" t="str">
        <f t="shared" si="2"/>
        <v/>
      </c>
      <c r="Q32" s="96"/>
      <c r="R32" s="287"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97"/>
      <c r="O33" s="75" t="str">
        <f>IF(AND(D33&gt;0,E33&gt;0,F33&gt;0),IF(ISBLANK(N33),IF(ISBLANK(L33),"",(F33-D33)*VLOOKUP(L33,VLookups!$A$4:$B$13,2,FALSE)),N33),"")</f>
        <v/>
      </c>
      <c r="P33" s="76" t="str">
        <f t="shared" si="2"/>
        <v/>
      </c>
      <c r="Q33" s="96"/>
      <c r="R33" s="287"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97"/>
      <c r="O34" s="75" t="str">
        <f>IF(AND(D34&gt;0,E34&gt;0,F34&gt;0),IF(ISBLANK(N34),IF(ISBLANK(L34),"",(F34-D34)*VLOOKUP(L34,VLookups!$A$4:$B$13,2,FALSE)),N34),"")</f>
        <v/>
      </c>
      <c r="P34" s="76" t="str">
        <f t="shared" si="2"/>
        <v/>
      </c>
      <c r="Q34" s="96"/>
      <c r="R34" s="287"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97"/>
      <c r="O35" s="75" t="str">
        <f>IF(AND(D35&gt;0,E35&gt;0,F35&gt;0),IF(ISBLANK(N35),IF(ISBLANK(L35),"",(F35-D35)*VLOOKUP(L35,VLookups!$A$4:$B$13,2,FALSE)),N35),"")</f>
        <v/>
      </c>
      <c r="P35" s="76" t="str">
        <f t="shared" si="2"/>
        <v/>
      </c>
      <c r="Q35" s="96"/>
      <c r="R35" s="287"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97"/>
      <c r="O36" s="75" t="str">
        <f>IF(AND(D36&gt;0,E36&gt;0,F36&gt;0),IF(ISBLANK(N36),IF(ISBLANK(L36),"",(F36-D36)*VLOOKUP(L36,VLookups!$A$4:$B$13,2,FALSE)),N36),"")</f>
        <v/>
      </c>
      <c r="P36" s="76" t="str">
        <f t="shared" ref="P36:P67" si="207">IF(O36="","",O36^2)</f>
        <v/>
      </c>
      <c r="Q36" s="96"/>
      <c r="R36" s="287"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97"/>
      <c r="O37" s="75" t="str">
        <f>IF(AND(D37&gt;0,E37&gt;0,F37&gt;0),IF(ISBLANK(N37),IF(ISBLANK(L37),"",(F37-D37)*VLOOKUP(L37,VLookups!$A$4:$B$13,2,FALSE)),N37),"")</f>
        <v/>
      </c>
      <c r="P37" s="76" t="str">
        <f t="shared" si="207"/>
        <v/>
      </c>
      <c r="Q37" s="96"/>
      <c r="R37" s="287"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97"/>
      <c r="O38" s="75" t="str">
        <f>IF(AND(D38&gt;0,E38&gt;0,F38&gt;0),IF(ISBLANK(N38),IF(ISBLANK(L38),"",(F38-D38)*VLOOKUP(L38,VLookups!$A$4:$B$13,2,FALSE)),N38),"")</f>
        <v/>
      </c>
      <c r="P38" s="76" t="str">
        <f t="shared" si="207"/>
        <v/>
      </c>
      <c r="Q38" s="96"/>
      <c r="R38" s="287"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97"/>
      <c r="O39" s="75" t="str">
        <f>IF(AND(D39&gt;0,E39&gt;0,F39&gt;0),IF(ISBLANK(N39),IF(ISBLANK(L39),"",(F39-D39)*VLOOKUP(L39,VLookups!$A$4:$B$13,2,FALSE)),N39),"")</f>
        <v/>
      </c>
      <c r="P39" s="76" t="str">
        <f t="shared" si="207"/>
        <v/>
      </c>
      <c r="Q39" s="96"/>
      <c r="R39" s="287"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97"/>
      <c r="O40" s="75" t="str">
        <f>IF(AND(D40&gt;0,E40&gt;0,F40&gt;0),IF(ISBLANK(N40),IF(ISBLANK(L40),"",(F40-D40)*VLOOKUP(L40,VLookups!$A$4:$B$13,2,FALSE)),N40),"")</f>
        <v/>
      </c>
      <c r="P40" s="76" t="str">
        <f t="shared" si="207"/>
        <v/>
      </c>
      <c r="Q40" s="96"/>
      <c r="R40" s="287"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97"/>
      <c r="O41" s="75" t="str">
        <f>IF(AND(D41&gt;0,E41&gt;0,F41&gt;0),IF(ISBLANK(N41),IF(ISBLANK(L41),"",(F41-D41)*VLOOKUP(L41,VLookups!$A$4:$B$13,2,FALSE)),N41),"")</f>
        <v/>
      </c>
      <c r="P41" s="76" t="str">
        <f t="shared" si="207"/>
        <v/>
      </c>
      <c r="Q41" s="96"/>
      <c r="R41" s="287"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97"/>
      <c r="O42" s="75" t="str">
        <f>IF(AND(D42&gt;0,E42&gt;0,F42&gt;0),IF(ISBLANK(N42),IF(ISBLANK(L42),"",(F42-D42)*VLOOKUP(L42,VLookups!$A$4:$B$13,2,FALSE)),N42),"")</f>
        <v/>
      </c>
      <c r="P42" s="76" t="str">
        <f t="shared" si="207"/>
        <v/>
      </c>
      <c r="Q42" s="96"/>
      <c r="R42" s="287"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97"/>
      <c r="O43" s="75" t="str">
        <f>IF(AND(D43&gt;0,E43&gt;0,F43&gt;0),IF(ISBLANK(N43),IF(ISBLANK(L43),"",(F43-D43)*VLOOKUP(L43,VLookups!$A$4:$B$13,2,FALSE)),N43),"")</f>
        <v/>
      </c>
      <c r="P43" s="76" t="str">
        <f t="shared" si="207"/>
        <v/>
      </c>
      <c r="Q43" s="96"/>
      <c r="R43" s="287"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97"/>
      <c r="O44" s="75" t="str">
        <f>IF(AND(D44&gt;0,E44&gt;0,F44&gt;0),IF(ISBLANK(N44),IF(ISBLANK(L44),"",(F44-D44)*VLOOKUP(L44,VLookups!$A$4:$B$13,2,FALSE)),N44),"")</f>
        <v/>
      </c>
      <c r="P44" s="76" t="str">
        <f t="shared" si="207"/>
        <v/>
      </c>
      <c r="Q44" s="96"/>
      <c r="R44" s="287"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97"/>
      <c r="O45" s="75" t="str">
        <f>IF(AND(D45&gt;0,E45&gt;0,F45&gt;0),IF(ISBLANK(N45),IF(ISBLANK(L45),"",(F45-D45)*VLOOKUP(L45,VLookups!$A$4:$B$13,2,FALSE)),N45),"")</f>
        <v/>
      </c>
      <c r="P45" s="76" t="str">
        <f t="shared" si="207"/>
        <v/>
      </c>
      <c r="Q45" s="96"/>
      <c r="R45" s="287"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97"/>
      <c r="O46" s="75" t="str">
        <f>IF(AND(D46&gt;0,E46&gt;0,F46&gt;0),IF(ISBLANK(N46),IF(ISBLANK(L46),"",(F46-D46)*VLOOKUP(L46,VLookups!$A$4:$B$13,2,FALSE)),N46),"")</f>
        <v/>
      </c>
      <c r="P46" s="76" t="str">
        <f t="shared" si="207"/>
        <v/>
      </c>
      <c r="Q46" s="96"/>
      <c r="R46" s="287"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97"/>
      <c r="O47" s="75" t="str">
        <f>IF(AND(D47&gt;0,E47&gt;0,F47&gt;0),IF(ISBLANK(N47),IF(ISBLANK(L47),"",(F47-D47)*VLOOKUP(L47,VLookups!$A$4:$B$13,2,FALSE)),N47),"")</f>
        <v/>
      </c>
      <c r="P47" s="76" t="str">
        <f t="shared" si="207"/>
        <v/>
      </c>
      <c r="Q47" s="96"/>
      <c r="R47" s="287"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97"/>
      <c r="O48" s="75" t="str">
        <f>IF(AND(D48&gt;0,E48&gt;0,F48&gt;0),IF(ISBLANK(N48),IF(ISBLANK(L48),"",(F48-D48)*VLOOKUP(L48,VLookups!$A$4:$B$13,2,FALSE)),N48),"")</f>
        <v/>
      </c>
      <c r="P48" s="76" t="str">
        <f t="shared" si="207"/>
        <v/>
      </c>
      <c r="Q48" s="96"/>
      <c r="R48" s="287"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97"/>
      <c r="O49" s="75" t="str">
        <f>IF(AND(D49&gt;0,E49&gt;0,F49&gt;0),IF(ISBLANK(N49),IF(ISBLANK(L49),"",(F49-D49)*VLOOKUP(L49,VLookups!$A$4:$B$13,2,FALSE)),N49),"")</f>
        <v/>
      </c>
      <c r="P49" s="76" t="str">
        <f t="shared" si="207"/>
        <v/>
      </c>
      <c r="Q49" s="96"/>
      <c r="R49" s="287"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97"/>
      <c r="O50" s="75" t="str">
        <f>IF(AND(D50&gt;0,E50&gt;0,F50&gt;0),IF(ISBLANK(N50),IF(ISBLANK(L50),"",(F50-D50)*VLOOKUP(L50,VLookups!$A$4:$B$13,2,FALSE)),N50),"")</f>
        <v/>
      </c>
      <c r="P50" s="76" t="str">
        <f t="shared" si="207"/>
        <v/>
      </c>
      <c r="Q50" s="96"/>
      <c r="R50" s="287"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97"/>
      <c r="O51" s="75" t="str">
        <f>IF(AND(D51&gt;0,E51&gt;0,F51&gt;0),IF(ISBLANK(N51),IF(ISBLANK(L51),"",(F51-D51)*VLOOKUP(L51,VLookups!$A$4:$B$13,2,FALSE)),N51),"")</f>
        <v/>
      </c>
      <c r="P51" s="76" t="str">
        <f t="shared" si="207"/>
        <v/>
      </c>
      <c r="Q51" s="96"/>
      <c r="R51" s="287"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97"/>
      <c r="O52" s="75" t="str">
        <f>IF(AND(D52&gt;0,E52&gt;0,F52&gt;0),IF(ISBLANK(N52),IF(ISBLANK(L52),"",(F52-D52)*VLOOKUP(L52,VLookups!$A$4:$B$13,2,FALSE)),N52),"")</f>
        <v/>
      </c>
      <c r="P52" s="76" t="str">
        <f t="shared" si="207"/>
        <v/>
      </c>
      <c r="Q52" s="96"/>
      <c r="R52" s="287"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97"/>
      <c r="O53" s="75" t="str">
        <f>IF(AND(D53&gt;0,E53&gt;0,F53&gt;0),IF(ISBLANK(N53),IF(ISBLANK(L53),"",(F53-D53)*VLOOKUP(L53,VLookups!$A$4:$B$13,2,FALSE)),N53),"")</f>
        <v/>
      </c>
      <c r="P53" s="76" t="str">
        <f t="shared" si="207"/>
        <v/>
      </c>
      <c r="Q53" s="96"/>
      <c r="R53" s="287"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97"/>
      <c r="O54" s="75" t="str">
        <f>IF(AND(D54&gt;0,E54&gt;0,F54&gt;0),IF(ISBLANK(N54),IF(ISBLANK(L54),"",(F54-D54)*VLOOKUP(L54,VLookups!$A$4:$B$13,2,FALSE)),N54),"")</f>
        <v/>
      </c>
      <c r="P54" s="76" t="str">
        <f t="shared" si="207"/>
        <v/>
      </c>
      <c r="Q54" s="96"/>
      <c r="R54" s="287"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97"/>
      <c r="O55" s="75" t="str">
        <f>IF(AND(D55&gt;0,E55&gt;0,F55&gt;0),IF(ISBLANK(N55),IF(ISBLANK(L55),"",(F55-D55)*VLOOKUP(L55,VLookups!$A$4:$B$13,2,FALSE)),N55),"")</f>
        <v/>
      </c>
      <c r="P55" s="76" t="str">
        <f t="shared" si="207"/>
        <v/>
      </c>
      <c r="Q55" s="96"/>
      <c r="R55" s="287"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97"/>
      <c r="O56" s="75" t="str">
        <f>IF(AND(D56&gt;0,E56&gt;0,F56&gt;0),IF(ISBLANK(N56),IF(ISBLANK(L56),"",(F56-D56)*VLOOKUP(L56,VLookups!$A$4:$B$13,2,FALSE)),N56),"")</f>
        <v/>
      </c>
      <c r="P56" s="76" t="str">
        <f t="shared" si="207"/>
        <v/>
      </c>
      <c r="Q56" s="96"/>
      <c r="R56" s="287"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97"/>
      <c r="O57" s="75" t="str">
        <f>IF(AND(D57&gt;0,E57&gt;0,F57&gt;0),IF(ISBLANK(N57),IF(ISBLANK(L57),"",(F57-D57)*VLOOKUP(L57,VLookups!$A$4:$B$13,2,FALSE)),N57),"")</f>
        <v/>
      </c>
      <c r="P57" s="76" t="str">
        <f t="shared" si="207"/>
        <v/>
      </c>
      <c r="Q57" s="96"/>
      <c r="R57" s="287"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97"/>
      <c r="O58" s="75" t="str">
        <f>IF(AND(D58&gt;0,E58&gt;0,F58&gt;0),IF(ISBLANK(N58),IF(ISBLANK(L58),"",(F58-D58)*VLOOKUP(L58,VLookups!$A$4:$B$13,2,FALSE)),N58),"")</f>
        <v/>
      </c>
      <c r="P58" s="76" t="str">
        <f t="shared" si="207"/>
        <v/>
      </c>
      <c r="Q58" s="96"/>
      <c r="R58" s="287"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97"/>
      <c r="O59" s="75" t="str">
        <f>IF(AND(D59&gt;0,E59&gt;0,F59&gt;0),IF(ISBLANK(N59),IF(ISBLANK(L59),"",(F59-D59)*VLOOKUP(L59,VLookups!$A$4:$B$13,2,FALSE)),N59),"")</f>
        <v/>
      </c>
      <c r="P59" s="76" t="str">
        <f t="shared" si="207"/>
        <v/>
      </c>
      <c r="Q59" s="96"/>
      <c r="R59" s="287"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97"/>
      <c r="O60" s="75" t="str">
        <f>IF(AND(D60&gt;0,E60&gt;0,F60&gt;0),IF(ISBLANK(N60),IF(ISBLANK(L60),"",(F60-D60)*VLOOKUP(L60,VLookups!$A$4:$B$13,2,FALSE)),N60),"")</f>
        <v/>
      </c>
      <c r="P60" s="76" t="str">
        <f t="shared" si="207"/>
        <v/>
      </c>
      <c r="Q60" s="96"/>
      <c r="R60" s="287"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97"/>
      <c r="O61" s="75" t="str">
        <f>IF(AND(D61&gt;0,E61&gt;0,F61&gt;0),IF(ISBLANK(N61),IF(ISBLANK(L61),"",(F61-D61)*VLOOKUP(L61,VLookups!$A$4:$B$13,2,FALSE)),N61),"")</f>
        <v/>
      </c>
      <c r="P61" s="76" t="str">
        <f t="shared" si="207"/>
        <v/>
      </c>
      <c r="Q61" s="96"/>
      <c r="R61" s="287"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97"/>
      <c r="O62" s="75" t="str">
        <f>IF(AND(D62&gt;0,E62&gt;0,F62&gt;0),IF(ISBLANK(N62),IF(ISBLANK(L62),"",(F62-D62)*VLOOKUP(L62,VLookups!$A$4:$B$13,2,FALSE)),N62),"")</f>
        <v/>
      </c>
      <c r="P62" s="76" t="str">
        <f t="shared" si="207"/>
        <v/>
      </c>
      <c r="Q62" s="96"/>
      <c r="R62" s="287"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97"/>
      <c r="O63" s="75" t="str">
        <f>IF(AND(D63&gt;0,E63&gt;0,F63&gt;0),IF(ISBLANK(N63),IF(ISBLANK(L63),"",(F63-D63)*VLOOKUP(L63,VLookups!$A$4:$B$13,2,FALSE)),N63),"")</f>
        <v/>
      </c>
      <c r="P63" s="76" t="str">
        <f t="shared" si="207"/>
        <v/>
      </c>
      <c r="Q63" s="96"/>
      <c r="R63" s="287"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97"/>
      <c r="O64" s="75" t="str">
        <f>IF(AND(D64&gt;0,E64&gt;0,F64&gt;0),IF(ISBLANK(N64),IF(ISBLANK(L64),"",(F64-D64)*VLOOKUP(L64,VLookups!$A$4:$B$13,2,FALSE)),N64),"")</f>
        <v/>
      </c>
      <c r="P64" s="76" t="str">
        <f t="shared" si="207"/>
        <v/>
      </c>
      <c r="Q64" s="96"/>
      <c r="R64" s="287"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97"/>
      <c r="O65" s="75" t="str">
        <f>IF(AND(D65&gt;0,E65&gt;0,F65&gt;0),IF(ISBLANK(N65),IF(ISBLANK(L65),"",(F65-D65)*VLOOKUP(L65,VLookups!$A$4:$B$13,2,FALSE)),N65),"")</f>
        <v/>
      </c>
      <c r="P65" s="76" t="str">
        <f t="shared" si="207"/>
        <v/>
      </c>
      <c r="Q65" s="96"/>
      <c r="R65" s="287"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97"/>
      <c r="O66" s="75" t="str">
        <f>IF(AND(D66&gt;0,E66&gt;0,F66&gt;0),IF(ISBLANK(N66),IF(ISBLANK(L66),"",(F66-D66)*VLOOKUP(L66,VLookups!$A$4:$B$13,2,FALSE)),N66),"")</f>
        <v/>
      </c>
      <c r="P66" s="76" t="str">
        <f t="shared" si="207"/>
        <v/>
      </c>
      <c r="Q66" s="96"/>
      <c r="R66" s="287"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97"/>
      <c r="O67" s="75" t="str">
        <f>IF(AND(D67&gt;0,E67&gt;0,F67&gt;0),IF(ISBLANK(N67),IF(ISBLANK(L67),"",(F67-D67)*VLOOKUP(L67,VLookups!$A$4:$B$13,2,FALSE)),N67),"")</f>
        <v/>
      </c>
      <c r="P67" s="76" t="str">
        <f t="shared" si="207"/>
        <v/>
      </c>
      <c r="Q67" s="96"/>
      <c r="R67" s="287"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97"/>
      <c r="O68" s="75" t="str">
        <f>IF(AND(D68&gt;0,E68&gt;0,F68&gt;0),IF(ISBLANK(N68),IF(ISBLANK(L68),"",(F68-D68)*VLOOKUP(L68,VLookups!$A$4:$B$13,2,FALSE)),N68),"")</f>
        <v/>
      </c>
      <c r="P68" s="76" t="str">
        <f t="shared" ref="P68:P99" si="409">IF(O68="","",O68^2)</f>
        <v/>
      </c>
      <c r="Q68" s="96"/>
      <c r="R68" s="287"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97"/>
      <c r="O69" s="75" t="str">
        <f>IF(AND(D69&gt;0,E69&gt;0,F69&gt;0),IF(ISBLANK(N69),IF(ISBLANK(L69),"",(F69-D69)*VLOOKUP(L69,VLookups!$A$4:$B$13,2,FALSE)),N69),"")</f>
        <v/>
      </c>
      <c r="P69" s="76" t="str">
        <f t="shared" si="409"/>
        <v/>
      </c>
      <c r="Q69" s="96"/>
      <c r="R69" s="287"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97"/>
      <c r="O70" s="75" t="str">
        <f>IF(AND(D70&gt;0,E70&gt;0,F70&gt;0),IF(ISBLANK(N70),IF(ISBLANK(L70),"",(F70-D70)*VLOOKUP(L70,VLookups!$A$4:$B$13,2,FALSE)),N70),"")</f>
        <v/>
      </c>
      <c r="P70" s="76" t="str">
        <f t="shared" si="409"/>
        <v/>
      </c>
      <c r="Q70" s="96"/>
      <c r="R70" s="287"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97"/>
      <c r="O71" s="75" t="str">
        <f>IF(AND(D71&gt;0,E71&gt;0,F71&gt;0),IF(ISBLANK(N71),IF(ISBLANK(L71),"",(F71-D71)*VLOOKUP(L71,VLookups!$A$4:$B$13,2,FALSE)),N71),"")</f>
        <v/>
      </c>
      <c r="P71" s="76" t="str">
        <f t="shared" si="409"/>
        <v/>
      </c>
      <c r="Q71" s="96"/>
      <c r="R71" s="287"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97"/>
      <c r="O72" s="75" t="str">
        <f>IF(AND(D72&gt;0,E72&gt;0,F72&gt;0),IF(ISBLANK(N72),IF(ISBLANK(L72),"",(F72-D72)*VLOOKUP(L72,VLookups!$A$4:$B$13,2,FALSE)),N72),"")</f>
        <v/>
      </c>
      <c r="P72" s="76" t="str">
        <f t="shared" si="409"/>
        <v/>
      </c>
      <c r="Q72" s="96"/>
      <c r="R72" s="287"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97"/>
      <c r="O73" s="75" t="str">
        <f>IF(AND(D73&gt;0,E73&gt;0,F73&gt;0),IF(ISBLANK(N73),IF(ISBLANK(L73),"",(F73-D73)*VLOOKUP(L73,VLookups!$A$4:$B$13,2,FALSE)),N73),"")</f>
        <v/>
      </c>
      <c r="P73" s="76" t="str">
        <f t="shared" si="409"/>
        <v/>
      </c>
      <c r="Q73" s="96"/>
      <c r="R73" s="287"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97"/>
      <c r="O74" s="75" t="str">
        <f>IF(AND(D74&gt;0,E74&gt;0,F74&gt;0),IF(ISBLANK(N74),IF(ISBLANK(L74),"",(F74-D74)*VLOOKUP(L74,VLookups!$A$4:$B$13,2,FALSE)),N74),"")</f>
        <v/>
      </c>
      <c r="P74" s="76" t="str">
        <f t="shared" si="409"/>
        <v/>
      </c>
      <c r="Q74" s="96"/>
      <c r="R74" s="287"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97"/>
      <c r="O75" s="75" t="str">
        <f>IF(AND(D75&gt;0,E75&gt;0,F75&gt;0),IF(ISBLANK(N75),IF(ISBLANK(L75),"",(F75-D75)*VLOOKUP(L75,VLookups!$A$4:$B$13,2,FALSE)),N75),"")</f>
        <v/>
      </c>
      <c r="P75" s="76" t="str">
        <f t="shared" si="409"/>
        <v/>
      </c>
      <c r="Q75" s="96"/>
      <c r="R75" s="287"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97"/>
      <c r="O76" s="75" t="str">
        <f>IF(AND(D76&gt;0,E76&gt;0,F76&gt;0),IF(ISBLANK(N76),IF(ISBLANK(L76),"",(F76-D76)*VLOOKUP(L76,VLookups!$A$4:$B$13,2,FALSE)),N76),"")</f>
        <v/>
      </c>
      <c r="P76" s="76" t="str">
        <f t="shared" si="409"/>
        <v/>
      </c>
      <c r="Q76" s="96"/>
      <c r="R76" s="287"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97"/>
      <c r="O77" s="75" t="str">
        <f>IF(AND(D77&gt;0,E77&gt;0,F77&gt;0),IF(ISBLANK(N77),IF(ISBLANK(L77),"",(F77-D77)*VLOOKUP(L77,VLookups!$A$4:$B$13,2,FALSE)),N77),"")</f>
        <v/>
      </c>
      <c r="P77" s="76" t="str">
        <f t="shared" si="409"/>
        <v/>
      </c>
      <c r="Q77" s="96"/>
      <c r="R77" s="287"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97"/>
      <c r="O78" s="75" t="str">
        <f>IF(AND(D78&gt;0,E78&gt;0,F78&gt;0),IF(ISBLANK(N78),IF(ISBLANK(L78),"",(F78-D78)*VLOOKUP(L78,VLookups!$A$4:$B$13,2,FALSE)),N78),"")</f>
        <v/>
      </c>
      <c r="P78" s="76" t="str">
        <f t="shared" si="409"/>
        <v/>
      </c>
      <c r="Q78" s="96"/>
      <c r="R78" s="287"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97"/>
      <c r="O79" s="75" t="str">
        <f>IF(AND(D79&gt;0,E79&gt;0,F79&gt;0),IF(ISBLANK(N79),IF(ISBLANK(L79),"",(F79-D79)*VLOOKUP(L79,VLookups!$A$4:$B$13,2,FALSE)),N79),"")</f>
        <v/>
      </c>
      <c r="P79" s="76" t="str">
        <f t="shared" si="409"/>
        <v/>
      </c>
      <c r="Q79" s="96"/>
      <c r="R79" s="287"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97"/>
      <c r="O80" s="75" t="str">
        <f>IF(AND(D80&gt;0,E80&gt;0,F80&gt;0),IF(ISBLANK(N80),IF(ISBLANK(L80),"",(F80-D80)*VLOOKUP(L80,VLookups!$A$4:$B$13,2,FALSE)),N80),"")</f>
        <v/>
      </c>
      <c r="P80" s="76" t="str">
        <f t="shared" si="409"/>
        <v/>
      </c>
      <c r="Q80" s="96"/>
      <c r="R80" s="287"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97"/>
      <c r="O81" s="75" t="str">
        <f>IF(AND(D81&gt;0,E81&gt;0,F81&gt;0),IF(ISBLANK(N81),IF(ISBLANK(L81),"",(F81-D81)*VLOOKUP(L81,VLookups!$A$4:$B$13,2,FALSE)),N81),"")</f>
        <v/>
      </c>
      <c r="P81" s="76" t="str">
        <f t="shared" si="409"/>
        <v/>
      </c>
      <c r="Q81" s="96"/>
      <c r="R81" s="287"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97"/>
      <c r="O82" s="75" t="str">
        <f>IF(AND(D82&gt;0,E82&gt;0,F82&gt;0),IF(ISBLANK(N82),IF(ISBLANK(L82),"",(F82-D82)*VLOOKUP(L82,VLookups!$A$4:$B$13,2,FALSE)),N82),"")</f>
        <v/>
      </c>
      <c r="P82" s="76" t="str">
        <f t="shared" si="409"/>
        <v/>
      </c>
      <c r="Q82" s="96"/>
      <c r="R82" s="287"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97"/>
      <c r="O83" s="75" t="str">
        <f>IF(AND(D83&gt;0,E83&gt;0,F83&gt;0),IF(ISBLANK(N83),IF(ISBLANK(L83),"",(F83-D83)*VLOOKUP(L83,VLookups!$A$4:$B$13,2,FALSE)),N83),"")</f>
        <v/>
      </c>
      <c r="P83" s="76" t="str">
        <f t="shared" si="409"/>
        <v/>
      </c>
      <c r="Q83" s="96"/>
      <c r="R83" s="287"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97"/>
      <c r="O84" s="75" t="str">
        <f>IF(AND(D84&gt;0,E84&gt;0,F84&gt;0),IF(ISBLANK(N84),IF(ISBLANK(L84),"",(F84-D84)*VLOOKUP(L84,VLookups!$A$4:$B$13,2,FALSE)),N84),"")</f>
        <v/>
      </c>
      <c r="P84" s="76" t="str">
        <f t="shared" si="409"/>
        <v/>
      </c>
      <c r="Q84" s="96"/>
      <c r="R84" s="287"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97"/>
      <c r="O85" s="75" t="str">
        <f>IF(AND(D85&gt;0,E85&gt;0,F85&gt;0),IF(ISBLANK(N85),IF(ISBLANK(L85),"",(F85-D85)*VLOOKUP(L85,VLookups!$A$4:$B$13,2,FALSE)),N85),"")</f>
        <v/>
      </c>
      <c r="P85" s="76" t="str">
        <f t="shared" si="409"/>
        <v/>
      </c>
      <c r="Q85" s="96"/>
      <c r="R85" s="287"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97"/>
      <c r="O86" s="75" t="str">
        <f>IF(AND(D86&gt;0,E86&gt;0,F86&gt;0),IF(ISBLANK(N86),IF(ISBLANK(L86),"",(F86-D86)*VLOOKUP(L86,VLookups!$A$4:$B$13,2,FALSE)),N86),"")</f>
        <v/>
      </c>
      <c r="P86" s="76" t="str">
        <f t="shared" si="409"/>
        <v/>
      </c>
      <c r="Q86" s="96"/>
      <c r="R86" s="287"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97"/>
      <c r="O87" s="75" t="str">
        <f>IF(AND(D87&gt;0,E87&gt;0,F87&gt;0),IF(ISBLANK(N87),IF(ISBLANK(L87),"",(F87-D87)*VLOOKUP(L87,VLookups!$A$4:$B$13,2,FALSE)),N87),"")</f>
        <v/>
      </c>
      <c r="P87" s="76" t="str">
        <f t="shared" si="409"/>
        <v/>
      </c>
      <c r="Q87" s="96"/>
      <c r="R87" s="287"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97"/>
      <c r="O88" s="75" t="str">
        <f>IF(AND(D88&gt;0,E88&gt;0,F88&gt;0),IF(ISBLANK(N88),IF(ISBLANK(L88),"",(F88-D88)*VLOOKUP(L88,VLookups!$A$4:$B$13,2,FALSE)),N88),"")</f>
        <v/>
      </c>
      <c r="P88" s="76" t="str">
        <f t="shared" si="409"/>
        <v/>
      </c>
      <c r="Q88" s="96"/>
      <c r="R88" s="287"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97"/>
      <c r="O89" s="75" t="str">
        <f>IF(AND(D89&gt;0,E89&gt;0,F89&gt;0),IF(ISBLANK(N89),IF(ISBLANK(L89),"",(F89-D89)*VLOOKUP(L89,VLookups!$A$4:$B$13,2,FALSE)),N89),"")</f>
        <v/>
      </c>
      <c r="P89" s="76" t="str">
        <f t="shared" si="409"/>
        <v/>
      </c>
      <c r="Q89" s="96"/>
      <c r="R89" s="287"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97"/>
      <c r="O90" s="75" t="str">
        <f>IF(AND(D90&gt;0,E90&gt;0,F90&gt;0),IF(ISBLANK(N90),IF(ISBLANK(L90),"",(F90-D90)*VLOOKUP(L90,VLookups!$A$4:$B$13,2,FALSE)),N90),"")</f>
        <v/>
      </c>
      <c r="P90" s="76" t="str">
        <f t="shared" si="409"/>
        <v/>
      </c>
      <c r="Q90" s="96"/>
      <c r="R90" s="287"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97"/>
      <c r="O91" s="75" t="str">
        <f>IF(AND(D91&gt;0,E91&gt;0,F91&gt;0),IF(ISBLANK(N91),IF(ISBLANK(L91),"",(F91-D91)*VLOOKUP(L91,VLookups!$A$4:$B$13,2,FALSE)),N91),"")</f>
        <v/>
      </c>
      <c r="P91" s="76" t="str">
        <f t="shared" si="409"/>
        <v/>
      </c>
      <c r="Q91" s="96"/>
      <c r="R91" s="287"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97"/>
      <c r="O92" s="75" t="str">
        <f>IF(AND(D92&gt;0,E92&gt;0,F92&gt;0),IF(ISBLANK(N92),IF(ISBLANK(L92),"",(F92-D92)*VLOOKUP(L92,VLookups!$A$4:$B$13,2,FALSE)),N92),"")</f>
        <v/>
      </c>
      <c r="P92" s="76" t="str">
        <f t="shared" si="409"/>
        <v/>
      </c>
      <c r="Q92" s="96"/>
      <c r="R92" s="287"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97"/>
      <c r="O93" s="75" t="str">
        <f>IF(AND(D93&gt;0,E93&gt;0,F93&gt;0),IF(ISBLANK(N93),IF(ISBLANK(L93),"",(F93-D93)*VLOOKUP(L93,VLookups!$A$4:$B$13,2,FALSE)),N93),"")</f>
        <v/>
      </c>
      <c r="P93" s="76" t="str">
        <f t="shared" si="409"/>
        <v/>
      </c>
      <c r="Q93" s="96"/>
      <c r="R93" s="287"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97"/>
      <c r="O94" s="75" t="str">
        <f>IF(AND(D94&gt;0,E94&gt;0,F94&gt;0),IF(ISBLANK(N94),IF(ISBLANK(L94),"",(F94-D94)*VLOOKUP(L94,VLookups!$A$4:$B$13,2,FALSE)),N94),"")</f>
        <v/>
      </c>
      <c r="P94" s="76" t="str">
        <f t="shared" si="409"/>
        <v/>
      </c>
      <c r="Q94" s="96"/>
      <c r="R94" s="287"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97"/>
      <c r="O95" s="75" t="str">
        <f>IF(AND(D95&gt;0,E95&gt;0,F95&gt;0),IF(ISBLANK(N95),IF(ISBLANK(L95),"",(F95-D95)*VLOOKUP(L95,VLookups!$A$4:$B$13,2,FALSE)),N95),"")</f>
        <v/>
      </c>
      <c r="P95" s="76" t="str">
        <f t="shared" si="409"/>
        <v/>
      </c>
      <c r="Q95" s="96"/>
      <c r="R95" s="287"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97"/>
      <c r="O96" s="75" t="str">
        <f>IF(AND(D96&gt;0,E96&gt;0,F96&gt;0),IF(ISBLANK(N96),IF(ISBLANK(L96),"",(F96-D96)*VLOOKUP(L96,VLookups!$A$4:$B$13,2,FALSE)),N96),"")</f>
        <v/>
      </c>
      <c r="P96" s="76" t="str">
        <f t="shared" si="409"/>
        <v/>
      </c>
      <c r="Q96" s="96"/>
      <c r="R96" s="287"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97"/>
      <c r="O97" s="75" t="str">
        <f>IF(AND(D97&gt;0,E97&gt;0,F97&gt;0),IF(ISBLANK(N97),IF(ISBLANK(L97),"",(F97-D97)*VLOOKUP(L97,VLookups!$A$4:$B$13,2,FALSE)),N97),"")</f>
        <v/>
      </c>
      <c r="P97" s="76" t="str">
        <f t="shared" si="409"/>
        <v/>
      </c>
      <c r="Q97" s="96"/>
      <c r="R97" s="287"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97"/>
      <c r="O98" s="75" t="str">
        <f>IF(AND(D98&gt;0,E98&gt;0,F98&gt;0),IF(ISBLANK(N98),IF(ISBLANK(L98),"",(F98-D98)*VLOOKUP(L98,VLookups!$A$4:$B$13,2,FALSE)),N98),"")</f>
        <v/>
      </c>
      <c r="P98" s="76" t="str">
        <f t="shared" si="409"/>
        <v/>
      </c>
      <c r="Q98" s="96"/>
      <c r="R98" s="287"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97"/>
      <c r="O99" s="75" t="str">
        <f>IF(AND(D99&gt;0,E99&gt;0,F99&gt;0),IF(ISBLANK(N99),IF(ISBLANK(L99),"",(F99-D99)*VLOOKUP(L99,VLookups!$A$4:$B$13,2,FALSE)),N99),"")</f>
        <v/>
      </c>
      <c r="P99" s="76" t="str">
        <f t="shared" si="409"/>
        <v/>
      </c>
      <c r="Q99" s="96"/>
      <c r="R99" s="287"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97"/>
      <c r="O100" s="75" t="str">
        <f>IF(AND(D100&gt;0,E100&gt;0,F100&gt;0),IF(ISBLANK(N100),IF(ISBLANK(L100),"",(F100-D100)*VLOOKUP(L100,VLookups!$A$4:$B$13,2,FALSE)),N100),"")</f>
        <v/>
      </c>
      <c r="P100" s="76" t="str">
        <f t="shared" ref="P100:P103" si="612">IF(O100="","",O100^2)</f>
        <v/>
      </c>
      <c r="Q100" s="96"/>
      <c r="R100" s="287"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97"/>
      <c r="O101" s="75" t="str">
        <f>IF(AND(D101&gt;0,E101&gt;0,F101&gt;0),IF(ISBLANK(N101),IF(ISBLANK(L101),"",(F101-D101)*VLOOKUP(L101,VLookups!$A$4:$B$13,2,FALSE)),N101),"")</f>
        <v/>
      </c>
      <c r="P101" s="76" t="str">
        <f t="shared" si="612"/>
        <v/>
      </c>
      <c r="Q101" s="96"/>
      <c r="R101" s="287"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97"/>
      <c r="O102" s="75" t="str">
        <f>IF(AND(D102&gt;0,E102&gt;0,F102&gt;0),IF(ISBLANK(N102),IF(ISBLANK(L102),"",(F102-D102)*VLOOKUP(L102,VLookups!$A$4:$B$13,2,FALSE)),N102),"")</f>
        <v/>
      </c>
      <c r="P102" s="76" t="str">
        <f t="shared" si="612"/>
        <v/>
      </c>
      <c r="Q102" s="96"/>
      <c r="R102" s="287"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97"/>
      <c r="O103" s="75" t="str">
        <f>IF(AND(D103&gt;0,E103&gt;0,F103&gt;0),IF(ISBLANK(N103),IF(ISBLANK(L103),"",(F103-D103)*VLOOKUP(L103,VLookups!$A$4:$B$13,2,FALSE)),N103),"")</f>
        <v/>
      </c>
      <c r="P103" s="76" t="str">
        <f t="shared" si="612"/>
        <v/>
      </c>
      <c r="Q103" s="96"/>
      <c r="R103" s="287"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129.15254546465584</v>
      </c>
      <c r="P104" s="73">
        <f>IF(P4="","",SUM(P4:P103))</f>
        <v>16680.379999999997</v>
      </c>
      <c r="Q104" s="91">
        <f>IF(SUM(Q4:Q103)=0,"",SUM(Q4:Q103))</f>
        <v>1500</v>
      </c>
      <c r="R104" s="288">
        <f>IF(OR(O104="",Q104=""),"",ABS(VLOOKUP($Q$1,VLookups!$A$43:$B$44,2,FALSE)-_xlfn.NORM.DIST(Q104,K104,O104,TRUE)))</f>
        <v>0.96124787959870683</v>
      </c>
      <c r="S104" s="93">
        <f>SUM(S4:S103)</f>
        <v>832.1440836026876</v>
      </c>
      <c r="T104" s="93">
        <f t="shared" ref="T104:X104" si="625">SUM(T4:T103)</f>
        <v>1711.8559163973123</v>
      </c>
      <c r="U104" s="93">
        <f t="shared" si="625"/>
        <v>1627.7261140146436</v>
      </c>
      <c r="V104" s="93">
        <f t="shared" si="625"/>
        <v>1560.8624140499069</v>
      </c>
      <c r="W104" s="93">
        <f t="shared" si="625"/>
        <v>1503.4993131368983</v>
      </c>
      <c r="X104" s="93">
        <f t="shared" si="625"/>
        <v>1451.985475635852</v>
      </c>
      <c r="Y104" s="5"/>
      <c r="Z104" s="185">
        <f>IF(AND(D104&gt;0,E104&gt;0,F104&gt;0),K104-(3*O104),"")</f>
        <v>884.5423636060325</v>
      </c>
      <c r="AA104" s="259">
        <f>IF(ISNONTEXT($Z104),Z104+(($DW$104-$Z$104)/101),"")</f>
        <v>892.21479204947741</v>
      </c>
      <c r="AB104" s="259">
        <f t="shared" ref="AB104:CM104" si="626">IF(ISNONTEXT($Z104),AA104+(($DW$104-$Z$104)/101),"")</f>
        <v>899.88722049292232</v>
      </c>
      <c r="AC104" s="259">
        <f t="shared" si="626"/>
        <v>907.55964893636724</v>
      </c>
      <c r="AD104" s="259">
        <f t="shared" si="626"/>
        <v>915.23207737981215</v>
      </c>
      <c r="AE104" s="259">
        <f t="shared" si="626"/>
        <v>922.90450582325707</v>
      </c>
      <c r="AF104" s="259">
        <f t="shared" si="626"/>
        <v>930.57693426670198</v>
      </c>
      <c r="AG104" s="259">
        <f t="shared" si="626"/>
        <v>938.2493627101469</v>
      </c>
      <c r="AH104" s="259">
        <f t="shared" si="626"/>
        <v>945.92179115359181</v>
      </c>
      <c r="AI104" s="259">
        <f t="shared" si="626"/>
        <v>953.59421959703673</v>
      </c>
      <c r="AJ104" s="259">
        <f t="shared" si="626"/>
        <v>961.26664804048164</v>
      </c>
      <c r="AK104" s="259">
        <f t="shared" si="626"/>
        <v>968.93907648392656</v>
      </c>
      <c r="AL104" s="259">
        <f t="shared" si="626"/>
        <v>976.61150492737147</v>
      </c>
      <c r="AM104" s="259">
        <f t="shared" si="626"/>
        <v>984.28393337081638</v>
      </c>
      <c r="AN104" s="259">
        <f t="shared" si="626"/>
        <v>991.9563618142613</v>
      </c>
      <c r="AO104" s="259">
        <f t="shared" si="626"/>
        <v>999.62879025770621</v>
      </c>
      <c r="AP104" s="259">
        <f t="shared" si="626"/>
        <v>1007.3012187011511</v>
      </c>
      <c r="AQ104" s="259">
        <f t="shared" si="626"/>
        <v>1014.973647144596</v>
      </c>
      <c r="AR104" s="259">
        <f t="shared" si="626"/>
        <v>1022.646075588041</v>
      </c>
      <c r="AS104" s="259">
        <f t="shared" si="626"/>
        <v>1030.3185040314859</v>
      </c>
      <c r="AT104" s="259">
        <f t="shared" si="626"/>
        <v>1037.9909324749308</v>
      </c>
      <c r="AU104" s="259">
        <f t="shared" si="626"/>
        <v>1045.6633609183757</v>
      </c>
      <c r="AV104" s="259">
        <f t="shared" si="626"/>
        <v>1053.3357893618206</v>
      </c>
      <c r="AW104" s="259">
        <f t="shared" si="626"/>
        <v>1061.0082178052655</v>
      </c>
      <c r="AX104" s="259">
        <f t="shared" si="626"/>
        <v>1068.6806462487104</v>
      </c>
      <c r="AY104" s="259">
        <f t="shared" si="626"/>
        <v>1076.3530746921554</v>
      </c>
      <c r="AZ104" s="259">
        <f t="shared" si="626"/>
        <v>1084.0255031356003</v>
      </c>
      <c r="BA104" s="259">
        <f t="shared" si="626"/>
        <v>1091.6979315790452</v>
      </c>
      <c r="BB104" s="259">
        <f t="shared" si="626"/>
        <v>1099.3703600224901</v>
      </c>
      <c r="BC104" s="259">
        <f t="shared" si="626"/>
        <v>1107.042788465935</v>
      </c>
      <c r="BD104" s="259">
        <f t="shared" si="626"/>
        <v>1114.7152169093799</v>
      </c>
      <c r="BE104" s="259">
        <f t="shared" si="626"/>
        <v>1122.3876453528248</v>
      </c>
      <c r="BF104" s="259">
        <f t="shared" si="626"/>
        <v>1130.0600737962698</v>
      </c>
      <c r="BG104" s="259">
        <f t="shared" si="626"/>
        <v>1137.7325022397147</v>
      </c>
      <c r="BH104" s="259">
        <f t="shared" si="626"/>
        <v>1145.4049306831596</v>
      </c>
      <c r="BI104" s="259">
        <f t="shared" si="626"/>
        <v>1153.0773591266045</v>
      </c>
      <c r="BJ104" s="259">
        <f t="shared" si="626"/>
        <v>1160.7497875700494</v>
      </c>
      <c r="BK104" s="259">
        <f t="shared" si="626"/>
        <v>1168.4222160134943</v>
      </c>
      <c r="BL104" s="259">
        <f t="shared" si="626"/>
        <v>1176.0946444569392</v>
      </c>
      <c r="BM104" s="259">
        <f t="shared" si="626"/>
        <v>1183.7670729003842</v>
      </c>
      <c r="BN104" s="259">
        <f t="shared" si="626"/>
        <v>1191.4395013438291</v>
      </c>
      <c r="BO104" s="259">
        <f t="shared" si="626"/>
        <v>1199.111929787274</v>
      </c>
      <c r="BP104" s="259">
        <f t="shared" si="626"/>
        <v>1206.7843582307189</v>
      </c>
      <c r="BQ104" s="259">
        <f t="shared" si="626"/>
        <v>1214.4567866741638</v>
      </c>
      <c r="BR104" s="259">
        <f t="shared" si="626"/>
        <v>1222.1292151176087</v>
      </c>
      <c r="BS104" s="259">
        <f t="shared" si="626"/>
        <v>1229.8016435610537</v>
      </c>
      <c r="BT104" s="259">
        <f t="shared" si="626"/>
        <v>1237.4740720044986</v>
      </c>
      <c r="BU104" s="259">
        <f t="shared" si="626"/>
        <v>1245.1465004479435</v>
      </c>
      <c r="BV104" s="259">
        <f t="shared" si="626"/>
        <v>1252.8189288913884</v>
      </c>
      <c r="BW104" s="259">
        <f t="shared" si="626"/>
        <v>1260.4913573348333</v>
      </c>
      <c r="BX104" s="259">
        <f t="shared" si="626"/>
        <v>1268.1637857782782</v>
      </c>
      <c r="BY104" s="259">
        <f t="shared" si="626"/>
        <v>1275.8362142217231</v>
      </c>
      <c r="BZ104" s="259">
        <f t="shared" si="626"/>
        <v>1283.5086426651681</v>
      </c>
      <c r="CA104" s="259">
        <f t="shared" si="626"/>
        <v>1291.181071108613</v>
      </c>
      <c r="CB104" s="259">
        <f t="shared" si="626"/>
        <v>1298.8534995520579</v>
      </c>
      <c r="CC104" s="259">
        <f t="shared" si="626"/>
        <v>1306.5259279955028</v>
      </c>
      <c r="CD104" s="259">
        <f t="shared" si="626"/>
        <v>1314.1983564389477</v>
      </c>
      <c r="CE104" s="259">
        <f t="shared" si="626"/>
        <v>1321.8707848823926</v>
      </c>
      <c r="CF104" s="259">
        <f t="shared" si="626"/>
        <v>1329.5432133258375</v>
      </c>
      <c r="CG104" s="259">
        <f t="shared" si="626"/>
        <v>1337.2156417692825</v>
      </c>
      <c r="CH104" s="259">
        <f t="shared" si="626"/>
        <v>1344.8880702127274</v>
      </c>
      <c r="CI104" s="259">
        <f t="shared" si="626"/>
        <v>1352.5604986561723</v>
      </c>
      <c r="CJ104" s="259">
        <f t="shared" si="626"/>
        <v>1360.2329270996172</v>
      </c>
      <c r="CK104" s="259">
        <f t="shared" si="626"/>
        <v>1367.9053555430621</v>
      </c>
      <c r="CL104" s="259">
        <f t="shared" si="626"/>
        <v>1375.577783986507</v>
      </c>
      <c r="CM104" s="259">
        <f t="shared" si="626"/>
        <v>1383.2502124299519</v>
      </c>
      <c r="CN104" s="259">
        <f t="shared" ref="CN104:DV104" si="627">IF(ISNONTEXT($Z104),CM104+(($DW$104-$Z$104)/101),"")</f>
        <v>1390.9226408733969</v>
      </c>
      <c r="CO104" s="259">
        <f t="shared" si="627"/>
        <v>1398.5950693168418</v>
      </c>
      <c r="CP104" s="259">
        <f t="shared" si="627"/>
        <v>1406.2674977602867</v>
      </c>
      <c r="CQ104" s="259">
        <f t="shared" si="627"/>
        <v>1413.9399262037316</v>
      </c>
      <c r="CR104" s="259">
        <f t="shared" si="627"/>
        <v>1421.6123546471765</v>
      </c>
      <c r="CS104" s="259">
        <f t="shared" si="627"/>
        <v>1429.2847830906214</v>
      </c>
      <c r="CT104" s="259">
        <f t="shared" si="627"/>
        <v>1436.9572115340663</v>
      </c>
      <c r="CU104" s="259">
        <f t="shared" si="627"/>
        <v>1444.6296399775113</v>
      </c>
      <c r="CV104" s="259">
        <f t="shared" si="627"/>
        <v>1452.3020684209562</v>
      </c>
      <c r="CW104" s="259">
        <f t="shared" si="627"/>
        <v>1459.9744968644011</v>
      </c>
      <c r="CX104" s="259">
        <f t="shared" si="627"/>
        <v>1467.646925307846</v>
      </c>
      <c r="CY104" s="259">
        <f t="shared" si="627"/>
        <v>1475.3193537512909</v>
      </c>
      <c r="CZ104" s="259">
        <f t="shared" si="627"/>
        <v>1482.9917821947358</v>
      </c>
      <c r="DA104" s="259">
        <f t="shared" si="627"/>
        <v>1490.6642106381807</v>
      </c>
      <c r="DB104" s="259">
        <f t="shared" si="627"/>
        <v>1498.3366390816257</v>
      </c>
      <c r="DC104" s="259">
        <f t="shared" si="627"/>
        <v>1506.0090675250706</v>
      </c>
      <c r="DD104" s="259">
        <f t="shared" si="627"/>
        <v>1513.6814959685155</v>
      </c>
      <c r="DE104" s="259">
        <f t="shared" si="627"/>
        <v>1521.3539244119604</v>
      </c>
      <c r="DF104" s="259">
        <f t="shared" si="627"/>
        <v>1529.0263528554053</v>
      </c>
      <c r="DG104" s="259">
        <f t="shared" si="627"/>
        <v>1536.6987812988502</v>
      </c>
      <c r="DH104" s="259">
        <f t="shared" si="627"/>
        <v>1544.3712097422952</v>
      </c>
      <c r="DI104" s="259">
        <f t="shared" si="627"/>
        <v>1552.0436381857401</v>
      </c>
      <c r="DJ104" s="259">
        <f t="shared" si="627"/>
        <v>1559.716066629185</v>
      </c>
      <c r="DK104" s="259">
        <f t="shared" si="627"/>
        <v>1567.3884950726299</v>
      </c>
      <c r="DL104" s="259">
        <f t="shared" si="627"/>
        <v>1575.0609235160748</v>
      </c>
      <c r="DM104" s="259">
        <f t="shared" si="627"/>
        <v>1582.7333519595197</v>
      </c>
      <c r="DN104" s="259">
        <f t="shared" si="627"/>
        <v>1590.4057804029646</v>
      </c>
      <c r="DO104" s="259">
        <f t="shared" si="627"/>
        <v>1598.0782088464096</v>
      </c>
      <c r="DP104" s="259">
        <f t="shared" si="627"/>
        <v>1605.7506372898545</v>
      </c>
      <c r="DQ104" s="259">
        <f t="shared" si="627"/>
        <v>1613.4230657332994</v>
      </c>
      <c r="DR104" s="259">
        <f t="shared" si="627"/>
        <v>1621.0954941767443</v>
      </c>
      <c r="DS104" s="259">
        <f t="shared" si="627"/>
        <v>1628.7679226201892</v>
      </c>
      <c r="DT104" s="259">
        <f t="shared" si="627"/>
        <v>1636.4403510636341</v>
      </c>
      <c r="DU104" s="259">
        <f t="shared" si="627"/>
        <v>1644.112779507079</v>
      </c>
      <c r="DV104" s="259">
        <f t="shared" si="627"/>
        <v>1651.785207950524</v>
      </c>
      <c r="DW104" s="185">
        <f>IF(AND(D104&gt;0,E104&gt;0,F104&gt;0),K104+(3*O104),"")</f>
        <v>1659.4576363939675</v>
      </c>
      <c r="DX104" s="170">
        <f t="shared" si="413"/>
        <v>4.0936868402433095E-5</v>
      </c>
      <c r="DY104" s="170">
        <f t="shared" si="414"/>
        <v>4.8664767487743877E-5</v>
      </c>
      <c r="DZ104" s="170">
        <f t="shared" si="415"/>
        <v>5.764770665233223E-5</v>
      </c>
      <c r="EA104" s="170">
        <f t="shared" si="416"/>
        <v>6.8048219008771875E-5</v>
      </c>
      <c r="EB104" s="170">
        <f t="shared" si="417"/>
        <v>8.0042166953672923E-5</v>
      </c>
      <c r="EC104" s="170">
        <f t="shared" si="418"/>
        <v>9.3818451029283368E-5</v>
      </c>
      <c r="ED104" s="170">
        <f t="shared" si="419"/>
        <v>1.0957841776969289E-4</v>
      </c>
      <c r="EE104" s="170">
        <f t="shared" si="420"/>
        <v>1.2753492713671997E-4</v>
      </c>
      <c r="EF104" s="170">
        <f t="shared" si="421"/>
        <v>1.479110423843839E-4</v>
      </c>
      <c r="EG104" s="170">
        <f t="shared" si="422"/>
        <v>1.7093830893934815E-4</v>
      </c>
      <c r="EH104" s="170">
        <f t="shared" si="423"/>
        <v>1.9685459427652648E-4</v>
      </c>
      <c r="EI104" s="170">
        <f t="shared" si="424"/>
        <v>2.2590146789203637E-4</v>
      </c>
      <c r="EJ104" s="170">
        <f t="shared" si="425"/>
        <v>2.5832110936651047E-4</v>
      </c>
      <c r="EK104" s="170">
        <f t="shared" si="426"/>
        <v>2.943527431461348E-4</v>
      </c>
      <c r="EL104" s="170">
        <f t="shared" si="427"/>
        <v>3.3422861095277665E-4</v>
      </c>
      <c r="EM104" s="170">
        <f t="shared" si="428"/>
        <v>3.781695064979989E-4</v>
      </c>
      <c r="EN104" s="170">
        <f t="shared" si="429"/>
        <v>4.2637991216779714E-4</v>
      </c>
      <c r="EO104" s="170">
        <f t="shared" si="430"/>
        <v>4.7904279323267112E-4</v>
      </c>
      <c r="EP104" s="170">
        <f t="shared" si="431"/>
        <v>5.3631412150850234E-4</v>
      </c>
      <c r="EQ104" s="170">
        <f t="shared" si="432"/>
        <v>5.9831721676116177E-4</v>
      </c>
      <c r="ER104" s="170">
        <f t="shared" si="433"/>
        <v>6.6513700996173109E-4</v>
      </c>
      <c r="ES104" s="170">
        <f t="shared" si="434"/>
        <v>7.3681434716027885E-4</v>
      </c>
      <c r="ET104" s="170">
        <f t="shared" si="435"/>
        <v>8.1334046562400101E-4</v>
      </c>
      <c r="EU104" s="170">
        <f t="shared" si="436"/>
        <v>8.9465178434095221E-4</v>
      </c>
      <c r="EV104" s="170">
        <f t="shared" si="437"/>
        <v>9.8062515840043702E-4</v>
      </c>
      <c r="EW104" s="170">
        <f t="shared" si="438"/>
        <v>1.0710737505455596E-3</v>
      </c>
      <c r="EX104" s="170">
        <f t="shared" si="439"/>
        <v>1.1657436728441332E-3</v>
      </c>
      <c r="EY104" s="170">
        <f t="shared" si="440"/>
        <v>1.2643115465326535E-3</v>
      </c>
      <c r="EZ104" s="170">
        <f t="shared" si="441"/>
        <v>1.3663831183721542E-3</v>
      </c>
      <c r="FA104" s="170">
        <f t="shared" si="442"/>
        <v>1.471493057182583E-3</v>
      </c>
      <c r="FB104" s="170">
        <f t="shared" si="443"/>
        <v>1.579106034631451E-3</v>
      </c>
      <c r="FC104" s="170">
        <f t="shared" si="444"/>
        <v>1.6886191700638588E-3</v>
      </c>
      <c r="FD104" s="170">
        <f t="shared" si="445"/>
        <v>1.7993658905858E-3</v>
      </c>
      <c r="FE104" s="170">
        <f t="shared" si="446"/>
        <v>1.9106212253514573E-3</v>
      </c>
      <c r="FF104" s="170">
        <f t="shared" si="447"/>
        <v>2.0216085178388853E-3</v>
      </c>
      <c r="FG104" s="170">
        <f t="shared" si="448"/>
        <v>2.1315075027703917E-3</v>
      </c>
      <c r="FH104" s="170">
        <f t="shared" si="449"/>
        <v>2.2394636563237073E-3</v>
      </c>
      <c r="FI104" s="170">
        <f t="shared" si="450"/>
        <v>2.3445986905700376E-3</v>
      </c>
      <c r="FJ104" s="170">
        <f t="shared" si="451"/>
        <v>2.446022026909518E-3</v>
      </c>
      <c r="FK104" s="170">
        <f t="shared" si="452"/>
        <v>2.542843049914098E-3</v>
      </c>
      <c r="FL104" s="170">
        <f t="shared" si="453"/>
        <v>2.6341839136603713E-3</v>
      </c>
      <c r="FM104" s="170">
        <f t="shared" si="454"/>
        <v>2.7191926484852859E-3</v>
      </c>
      <c r="FN104" s="170">
        <f t="shared" si="455"/>
        <v>2.7970562981386505E-3</v>
      </c>
      <c r="FO104" s="170">
        <f t="shared" si="456"/>
        <v>2.8670138063725732E-3</v>
      </c>
      <c r="FP104" s="170">
        <f t="shared" si="457"/>
        <v>2.9283683687156121E-3</v>
      </c>
      <c r="FQ104" s="170">
        <f t="shared" si="458"/>
        <v>2.9804989698941657E-3</v>
      </c>
      <c r="FR104" s="170">
        <f t="shared" si="459"/>
        <v>3.0228708401774077E-3</v>
      </c>
      <c r="FS104" s="170">
        <f t="shared" si="460"/>
        <v>3.0550445846414705E-3</v>
      </c>
      <c r="FT104" s="170">
        <f t="shared" si="461"/>
        <v>3.0766837674945681E-3</v>
      </c>
      <c r="FU104" s="170">
        <f t="shared" si="462"/>
        <v>3.0875607684248308E-3</v>
      </c>
      <c r="FV104" s="170">
        <f t="shared" si="463"/>
        <v>3.0875607684248299E-3</v>
      </c>
      <c r="FW104" s="170">
        <f t="shared" si="464"/>
        <v>3.0766837674945655E-3</v>
      </c>
      <c r="FX104" s="170">
        <f t="shared" si="465"/>
        <v>3.0550445846414653E-3</v>
      </c>
      <c r="FY104" s="170">
        <f t="shared" si="466"/>
        <v>3.0228708401774007E-3</v>
      </c>
      <c r="FZ104" s="170">
        <f t="shared" si="467"/>
        <v>2.9804989698941574E-3</v>
      </c>
      <c r="GA104" s="170">
        <f t="shared" si="468"/>
        <v>2.9283683687156017E-3</v>
      </c>
      <c r="GB104" s="170">
        <f t="shared" si="469"/>
        <v>2.8670138063725615E-3</v>
      </c>
      <c r="GC104" s="170">
        <f t="shared" si="470"/>
        <v>2.7970562981386375E-3</v>
      </c>
      <c r="GD104" s="170">
        <f t="shared" si="471"/>
        <v>2.7191926484852716E-3</v>
      </c>
      <c r="GE104" s="170">
        <f t="shared" si="472"/>
        <v>2.6341839136603557E-3</v>
      </c>
      <c r="GF104" s="170">
        <f t="shared" si="473"/>
        <v>2.542843049914081E-3</v>
      </c>
      <c r="GG104" s="170">
        <f t="shared" si="474"/>
        <v>2.4460220269095002E-3</v>
      </c>
      <c r="GH104" s="170">
        <f t="shared" si="475"/>
        <v>2.344598690570019E-3</v>
      </c>
      <c r="GI104" s="170">
        <f t="shared" si="476"/>
        <v>2.2394636563236882E-3</v>
      </c>
      <c r="GJ104" s="170">
        <f t="shared" si="477"/>
        <v>2.1315075027703726E-3</v>
      </c>
      <c r="GK104" s="170">
        <f t="shared" si="478"/>
        <v>2.0216085178388654E-3</v>
      </c>
      <c r="GL104" s="170">
        <f t="shared" si="479"/>
        <v>1.9106212253514373E-3</v>
      </c>
      <c r="GM104" s="170">
        <f t="shared" si="480"/>
        <v>1.7993658905857803E-3</v>
      </c>
      <c r="GN104" s="170">
        <f t="shared" si="481"/>
        <v>1.6886191700638386E-3</v>
      </c>
      <c r="GO104" s="170">
        <f t="shared" si="482"/>
        <v>1.5791060346314317E-3</v>
      </c>
      <c r="GP104" s="170">
        <f t="shared" si="483"/>
        <v>1.4714930571825646E-3</v>
      </c>
      <c r="GQ104" s="170">
        <f t="shared" si="484"/>
        <v>1.366383118372136E-3</v>
      </c>
      <c r="GR104" s="170">
        <f t="shared" si="485"/>
        <v>1.2643115465326357E-3</v>
      </c>
      <c r="GS104" s="170">
        <f t="shared" si="486"/>
        <v>1.1657436728441158E-3</v>
      </c>
      <c r="GT104" s="170">
        <f t="shared" si="487"/>
        <v>1.0710737505455429E-3</v>
      </c>
      <c r="GU104" s="170">
        <f t="shared" si="488"/>
        <v>9.8062515840042163E-4</v>
      </c>
      <c r="GV104" s="170">
        <f t="shared" si="489"/>
        <v>8.9465178434093746E-4</v>
      </c>
      <c r="GW104" s="170">
        <f t="shared" si="490"/>
        <v>8.1334046562398703E-4</v>
      </c>
      <c r="GX104" s="170">
        <f t="shared" si="491"/>
        <v>7.3681434716026562E-4</v>
      </c>
      <c r="GY104" s="170">
        <f t="shared" si="492"/>
        <v>6.6513700996171895E-4</v>
      </c>
      <c r="GZ104" s="170">
        <f t="shared" si="493"/>
        <v>5.983172167611506E-4</v>
      </c>
      <c r="HA104" s="170">
        <f t="shared" si="494"/>
        <v>5.3631412150849161E-4</v>
      </c>
      <c r="HB104" s="170">
        <f t="shared" si="495"/>
        <v>4.7904279323266125E-4</v>
      </c>
      <c r="HC104" s="170">
        <f t="shared" si="496"/>
        <v>4.2637991216778803E-4</v>
      </c>
      <c r="HD104" s="170">
        <f t="shared" si="497"/>
        <v>3.7816950649799044E-4</v>
      </c>
      <c r="HE104" s="170">
        <f t="shared" si="498"/>
        <v>3.3422861095276911E-4</v>
      </c>
      <c r="HF104" s="170">
        <f t="shared" si="499"/>
        <v>2.9435274314612797E-4</v>
      </c>
      <c r="HG104" s="170">
        <f t="shared" si="500"/>
        <v>2.5832110936650424E-4</v>
      </c>
      <c r="HH104" s="170">
        <f t="shared" si="501"/>
        <v>2.2590146789203084E-4</v>
      </c>
      <c r="HI104" s="170">
        <f t="shared" si="502"/>
        <v>1.9685459427652154E-4</v>
      </c>
      <c r="HJ104" s="170">
        <f t="shared" si="503"/>
        <v>1.7093830893934376E-4</v>
      </c>
      <c r="HK104" s="170">
        <f t="shared" si="504"/>
        <v>1.4791104238438021E-4</v>
      </c>
      <c r="HL104" s="170">
        <f t="shared" si="505"/>
        <v>1.2753492713671669E-4</v>
      </c>
      <c r="HM104" s="170">
        <f t="shared" si="506"/>
        <v>1.0957841776968985E-4</v>
      </c>
      <c r="HN104" s="170">
        <f t="shared" si="507"/>
        <v>9.3818451029280698E-5</v>
      </c>
      <c r="HO104" s="170">
        <f t="shared" si="508"/>
        <v>8.0042166953670605E-5</v>
      </c>
      <c r="HP104" s="170">
        <f t="shared" si="509"/>
        <v>6.8048219008769883E-5</v>
      </c>
      <c r="HQ104" s="170">
        <f t="shared" si="510"/>
        <v>5.7647706652330522E-5</v>
      </c>
      <c r="HR104" s="170">
        <f t="shared" si="511"/>
        <v>4.8664767487742406E-5</v>
      </c>
      <c r="HS104" s="170">
        <f t="shared" si="512"/>
        <v>4.0936868402431787E-5</v>
      </c>
      <c r="HT104" s="170">
        <f t="shared" si="513"/>
        <v>3.4314835963886104E-5</v>
      </c>
    </row>
    <row r="105" spans="1:228" x14ac:dyDescent="0.25">
      <c r="A105" s="2"/>
      <c r="B105" s="2"/>
      <c r="C105" s="2"/>
      <c r="D105" s="5"/>
      <c r="E105" s="5"/>
      <c r="F105" s="5"/>
      <c r="G105" s="5"/>
      <c r="H105" s="5"/>
      <c r="I105" s="2"/>
      <c r="J105" s="2"/>
      <c r="K105" s="5"/>
      <c r="L105" s="2"/>
      <c r="M105" s="2"/>
      <c r="N105" s="2"/>
      <c r="O105" s="2"/>
      <c r="P105" s="2"/>
      <c r="Q105" s="24"/>
      <c r="R105" s="289"/>
      <c r="S105" s="35"/>
      <c r="T105" s="35"/>
      <c r="U105" s="35"/>
      <c r="V105" s="35"/>
      <c r="W105" s="35"/>
      <c r="X105" s="35"/>
      <c r="Y105" s="5"/>
    </row>
    <row r="106" spans="1:228" ht="15.75" x14ac:dyDescent="0.25">
      <c r="A106" s="5"/>
      <c r="B106" s="5"/>
      <c r="C106" s="5"/>
      <c r="D106" s="356" t="s">
        <v>79</v>
      </c>
      <c r="E106" s="357"/>
      <c r="F106" s="358"/>
      <c r="G106" s="5"/>
      <c r="H106" s="5"/>
      <c r="I106" s="2"/>
      <c r="J106" s="5"/>
      <c r="K106" s="5"/>
      <c r="L106" s="5"/>
      <c r="M106" s="5"/>
      <c r="O106" s="33" t="s">
        <v>88</v>
      </c>
      <c r="P106" s="33"/>
      <c r="Q106" s="98">
        <v>1000</v>
      </c>
      <c r="R106" s="290">
        <f>IF(OR(O104="",Q106=""),"",ABS(VLOOKUP($Q$1,VLookups!$A$43:$B$44,2,FALSE)-_xlfn.NORM.DIST(Q106,K104,O104,TRUE)))</f>
        <v>1.7600582495646534E-2</v>
      </c>
      <c r="S106" s="67">
        <f>IF($O$104="","",_xlfn.NORM.INV(ABS(VLOOKUP($Q$1,VLookups!$A$43:$B$44,2,FALSE)-S$3),$K$104,$O104))</f>
        <v>1106.4843531657002</v>
      </c>
      <c r="T106" s="68">
        <f>IF($O$104="","",_xlfn.NORM.INV(ABS(VLOOKUP($Q$1,VLookups!$A$43:$B$44,2,FALSE)-T$3),$K$104,$O104))</f>
        <v>1437.5156468342998</v>
      </c>
      <c r="U106" s="69">
        <f>IF($O$104="","",_xlfn.NORM.INV(ABS(VLOOKUP($Q$1,VLookups!$A$43:$B$44,2,FALSE)-U$3),$K$104,$O104))</f>
        <v>1405.858010457684</v>
      </c>
      <c r="V106" s="70">
        <f>IF($O$104="","",_xlfn.NORM.INV(ABS(VLOOKUP($Q$1,VLookups!$A$43:$B$44,2,FALSE)-V$3),$K$104,$O104))</f>
        <v>1380.6975246330455</v>
      </c>
      <c r="W106" s="71">
        <f>IF($O$104="","",_xlfn.NORM.INV(ABS(VLOOKUP($Q$1,VLookups!$A$43:$B$44,2,FALSE)-W$3),$K$104,$O104))</f>
        <v>1359.1120681276439</v>
      </c>
      <c r="X106" s="72">
        <f>IF($O$104="","",_xlfn.NORM.INV(ABS(VLOOKUP($Q$1,VLookups!$A$43:$B$44,2,FALSE)-X$3),$K$104,$O104))</f>
        <v>1339.7276610592141</v>
      </c>
      <c r="Y106" s="5"/>
      <c r="DX106" s="212">
        <f>IF(AND($F$112&gt;0,$F$113&gt;0),IF(OR(AA104&lt;$F$112,AA104=$F$112),DX104,0),"")</f>
        <v>4.0936868402433095E-5</v>
      </c>
      <c r="DY106" s="212">
        <f t="shared" ref="DY106:GJ106" si="628">IF(AND($F$112&gt;0,$F$113&gt;0),IF(OR(AB104&lt;$F$112,AB104=$F$112),DY104,0),"")</f>
        <v>4.8664767487743877E-5</v>
      </c>
      <c r="DZ106" s="212">
        <f t="shared" si="628"/>
        <v>5.764770665233223E-5</v>
      </c>
      <c r="EA106" s="212">
        <f t="shared" si="628"/>
        <v>6.8048219008771875E-5</v>
      </c>
      <c r="EB106" s="212">
        <f t="shared" si="628"/>
        <v>8.0042166953672923E-5</v>
      </c>
      <c r="EC106" s="212">
        <f t="shared" si="628"/>
        <v>9.3818451029283368E-5</v>
      </c>
      <c r="ED106" s="212">
        <f t="shared" si="628"/>
        <v>1.0957841776969289E-4</v>
      </c>
      <c r="EE106" s="212">
        <f t="shared" si="628"/>
        <v>1.2753492713671997E-4</v>
      </c>
      <c r="EF106" s="212">
        <f t="shared" si="628"/>
        <v>1.479110423843839E-4</v>
      </c>
      <c r="EG106" s="212">
        <f t="shared" si="628"/>
        <v>1.7093830893934815E-4</v>
      </c>
      <c r="EH106" s="212">
        <f t="shared" si="628"/>
        <v>1.9685459427652648E-4</v>
      </c>
      <c r="EI106" s="212">
        <f t="shared" si="628"/>
        <v>2.2590146789203637E-4</v>
      </c>
      <c r="EJ106" s="212">
        <f t="shared" si="628"/>
        <v>2.5832110936651047E-4</v>
      </c>
      <c r="EK106" s="212">
        <f t="shared" si="628"/>
        <v>2.943527431461348E-4</v>
      </c>
      <c r="EL106" s="212">
        <f t="shared" si="628"/>
        <v>3.3422861095277665E-4</v>
      </c>
      <c r="EM106" s="212">
        <f t="shared" si="628"/>
        <v>3.781695064979989E-4</v>
      </c>
      <c r="EN106" s="212">
        <f t="shared" si="628"/>
        <v>4.2637991216779714E-4</v>
      </c>
      <c r="EO106" s="212">
        <f t="shared" si="628"/>
        <v>4.7904279323267112E-4</v>
      </c>
      <c r="EP106" s="212">
        <f t="shared" si="628"/>
        <v>5.3631412150850234E-4</v>
      </c>
      <c r="EQ106" s="212">
        <f t="shared" si="628"/>
        <v>5.9831721676116177E-4</v>
      </c>
      <c r="ER106" s="212">
        <f t="shared" si="628"/>
        <v>6.6513700996173109E-4</v>
      </c>
      <c r="ES106" s="212">
        <f t="shared" si="628"/>
        <v>7.3681434716027885E-4</v>
      </c>
      <c r="ET106" s="212">
        <f t="shared" si="628"/>
        <v>8.1334046562400101E-4</v>
      </c>
      <c r="EU106" s="212">
        <f t="shared" si="628"/>
        <v>8.9465178434095221E-4</v>
      </c>
      <c r="EV106" s="212">
        <f t="shared" si="628"/>
        <v>9.8062515840043702E-4</v>
      </c>
      <c r="EW106" s="212">
        <f t="shared" si="628"/>
        <v>1.0710737505455596E-3</v>
      </c>
      <c r="EX106" s="212">
        <f t="shared" si="628"/>
        <v>1.1657436728441332E-3</v>
      </c>
      <c r="EY106" s="212">
        <f t="shared" si="628"/>
        <v>1.2643115465326535E-3</v>
      </c>
      <c r="EZ106" s="212">
        <f t="shared" si="628"/>
        <v>0</v>
      </c>
      <c r="FA106" s="212">
        <f t="shared" si="628"/>
        <v>0</v>
      </c>
      <c r="FB106" s="212">
        <f t="shared" si="628"/>
        <v>0</v>
      </c>
      <c r="FC106" s="212">
        <f t="shared" si="628"/>
        <v>0</v>
      </c>
      <c r="FD106" s="212">
        <f t="shared" si="628"/>
        <v>0</v>
      </c>
      <c r="FE106" s="212">
        <f t="shared" si="628"/>
        <v>0</v>
      </c>
      <c r="FF106" s="212">
        <f t="shared" si="628"/>
        <v>0</v>
      </c>
      <c r="FG106" s="212">
        <f t="shared" si="628"/>
        <v>0</v>
      </c>
      <c r="FH106" s="212">
        <f t="shared" si="628"/>
        <v>0</v>
      </c>
      <c r="FI106" s="212">
        <f t="shared" si="628"/>
        <v>0</v>
      </c>
      <c r="FJ106" s="212">
        <f t="shared" si="628"/>
        <v>0</v>
      </c>
      <c r="FK106" s="212">
        <f t="shared" si="628"/>
        <v>0</v>
      </c>
      <c r="FL106" s="212">
        <f t="shared" si="628"/>
        <v>0</v>
      </c>
      <c r="FM106" s="212">
        <f t="shared" si="628"/>
        <v>0</v>
      </c>
      <c r="FN106" s="212">
        <f t="shared" si="628"/>
        <v>0</v>
      </c>
      <c r="FO106" s="212">
        <f t="shared" si="628"/>
        <v>0</v>
      </c>
      <c r="FP106" s="212">
        <f t="shared" si="628"/>
        <v>0</v>
      </c>
      <c r="FQ106" s="212">
        <f t="shared" si="628"/>
        <v>0</v>
      </c>
      <c r="FR106" s="212">
        <f t="shared" si="628"/>
        <v>0</v>
      </c>
      <c r="FS106" s="212">
        <f t="shared" si="628"/>
        <v>0</v>
      </c>
      <c r="FT106" s="212">
        <f t="shared" si="628"/>
        <v>0</v>
      </c>
      <c r="FU106" s="212">
        <f t="shared" si="628"/>
        <v>0</v>
      </c>
      <c r="FV106" s="212">
        <f t="shared" si="628"/>
        <v>0</v>
      </c>
      <c r="FW106" s="212">
        <f t="shared" si="628"/>
        <v>0</v>
      </c>
      <c r="FX106" s="212">
        <f t="shared" si="628"/>
        <v>0</v>
      </c>
      <c r="FY106" s="212">
        <f t="shared" si="628"/>
        <v>0</v>
      </c>
      <c r="FZ106" s="212">
        <f t="shared" si="628"/>
        <v>0</v>
      </c>
      <c r="GA106" s="212">
        <f t="shared" si="628"/>
        <v>0</v>
      </c>
      <c r="GB106" s="212">
        <f t="shared" si="628"/>
        <v>0</v>
      </c>
      <c r="GC106" s="212">
        <f t="shared" si="628"/>
        <v>0</v>
      </c>
      <c r="GD106" s="212">
        <f t="shared" si="628"/>
        <v>0</v>
      </c>
      <c r="GE106" s="212">
        <f t="shared" si="628"/>
        <v>0</v>
      </c>
      <c r="GF106" s="212">
        <f t="shared" si="628"/>
        <v>0</v>
      </c>
      <c r="GG106" s="212">
        <f t="shared" si="628"/>
        <v>0</v>
      </c>
      <c r="GH106" s="212">
        <f t="shared" si="628"/>
        <v>0</v>
      </c>
      <c r="GI106" s="212">
        <f t="shared" si="628"/>
        <v>0</v>
      </c>
      <c r="GJ106" s="212">
        <f t="shared" si="628"/>
        <v>0</v>
      </c>
      <c r="GK106" s="212">
        <f t="shared" ref="GK106:HT106" si="629">IF(AND($F$112&gt;0,$F$113&gt;0),IF(OR(CN104&lt;$F$112,CN104=$F$112),GK104,0),"")</f>
        <v>0</v>
      </c>
      <c r="GL106" s="212">
        <f t="shared" si="629"/>
        <v>0</v>
      </c>
      <c r="GM106" s="212">
        <f t="shared" si="629"/>
        <v>0</v>
      </c>
      <c r="GN106" s="212">
        <f t="shared" si="629"/>
        <v>0</v>
      </c>
      <c r="GO106" s="212">
        <f t="shared" si="629"/>
        <v>0</v>
      </c>
      <c r="GP106" s="212">
        <f t="shared" si="629"/>
        <v>0</v>
      </c>
      <c r="GQ106" s="212">
        <f t="shared" si="629"/>
        <v>0</v>
      </c>
      <c r="GR106" s="212">
        <f t="shared" si="629"/>
        <v>0</v>
      </c>
      <c r="GS106" s="212">
        <f t="shared" si="629"/>
        <v>0</v>
      </c>
      <c r="GT106" s="212">
        <f t="shared" si="629"/>
        <v>0</v>
      </c>
      <c r="GU106" s="212">
        <f t="shared" si="629"/>
        <v>0</v>
      </c>
      <c r="GV106" s="212">
        <f t="shared" si="629"/>
        <v>0</v>
      </c>
      <c r="GW106" s="212">
        <f t="shared" si="629"/>
        <v>0</v>
      </c>
      <c r="GX106" s="212">
        <f t="shared" si="629"/>
        <v>0</v>
      </c>
      <c r="GY106" s="212">
        <f t="shared" si="629"/>
        <v>0</v>
      </c>
      <c r="GZ106" s="212">
        <f t="shared" si="629"/>
        <v>0</v>
      </c>
      <c r="HA106" s="212">
        <f t="shared" si="629"/>
        <v>0</v>
      </c>
      <c r="HB106" s="212">
        <f t="shared" si="629"/>
        <v>0</v>
      </c>
      <c r="HC106" s="212">
        <f t="shared" si="629"/>
        <v>0</v>
      </c>
      <c r="HD106" s="212">
        <f t="shared" si="629"/>
        <v>0</v>
      </c>
      <c r="HE106" s="212">
        <f t="shared" si="629"/>
        <v>0</v>
      </c>
      <c r="HF106" s="212">
        <f t="shared" si="629"/>
        <v>0</v>
      </c>
      <c r="HG106" s="212">
        <f t="shared" si="629"/>
        <v>0</v>
      </c>
      <c r="HH106" s="212">
        <f t="shared" si="629"/>
        <v>0</v>
      </c>
      <c r="HI106" s="212">
        <f t="shared" si="629"/>
        <v>0</v>
      </c>
      <c r="HJ106" s="212">
        <f t="shared" si="629"/>
        <v>0</v>
      </c>
      <c r="HK106" s="212">
        <f t="shared" si="629"/>
        <v>0</v>
      </c>
      <c r="HL106" s="212">
        <f t="shared" si="629"/>
        <v>0</v>
      </c>
      <c r="HM106" s="212">
        <f t="shared" si="629"/>
        <v>0</v>
      </c>
      <c r="HN106" s="212">
        <f t="shared" si="629"/>
        <v>0</v>
      </c>
      <c r="HO106" s="212">
        <f t="shared" si="629"/>
        <v>0</v>
      </c>
      <c r="HP106" s="212">
        <f t="shared" si="629"/>
        <v>0</v>
      </c>
      <c r="HQ106" s="212">
        <f t="shared" si="629"/>
        <v>0</v>
      </c>
      <c r="HR106" s="212">
        <f t="shared" si="629"/>
        <v>0</v>
      </c>
      <c r="HS106" s="212">
        <f t="shared" si="629"/>
        <v>0</v>
      </c>
      <c r="HT106" s="21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2">
        <f>IF(AND($F$112&gt;0,$F$113&gt;0),IF(AND(AA104&gt;$F$112,OR(AA104&lt;$F$113,AA104=$F$113)),DX104,0),"")</f>
        <v>0</v>
      </c>
      <c r="DY107" s="212">
        <f t="shared" ref="DY107:GJ107" si="630">IF(AND($F$112&gt;0,$F$113&gt;0),IF(AND(AB104&gt;$F$112,OR(AB104&lt;$F$113,AB104=$F$113)),DY104,0),"")</f>
        <v>0</v>
      </c>
      <c r="DZ107" s="212">
        <f t="shared" si="630"/>
        <v>0</v>
      </c>
      <c r="EA107" s="212">
        <f t="shared" si="630"/>
        <v>0</v>
      </c>
      <c r="EB107" s="212">
        <f t="shared" si="630"/>
        <v>0</v>
      </c>
      <c r="EC107" s="212">
        <f t="shared" si="630"/>
        <v>0</v>
      </c>
      <c r="ED107" s="212">
        <f t="shared" si="630"/>
        <v>0</v>
      </c>
      <c r="EE107" s="212">
        <f t="shared" si="630"/>
        <v>0</v>
      </c>
      <c r="EF107" s="212">
        <f t="shared" si="630"/>
        <v>0</v>
      </c>
      <c r="EG107" s="212">
        <f t="shared" si="630"/>
        <v>0</v>
      </c>
      <c r="EH107" s="212">
        <f t="shared" si="630"/>
        <v>0</v>
      </c>
      <c r="EI107" s="212">
        <f t="shared" si="630"/>
        <v>0</v>
      </c>
      <c r="EJ107" s="212">
        <f t="shared" si="630"/>
        <v>0</v>
      </c>
      <c r="EK107" s="212">
        <f t="shared" si="630"/>
        <v>0</v>
      </c>
      <c r="EL107" s="212">
        <f t="shared" si="630"/>
        <v>0</v>
      </c>
      <c r="EM107" s="212">
        <f t="shared" si="630"/>
        <v>0</v>
      </c>
      <c r="EN107" s="212">
        <f t="shared" si="630"/>
        <v>0</v>
      </c>
      <c r="EO107" s="212">
        <f t="shared" si="630"/>
        <v>0</v>
      </c>
      <c r="EP107" s="212">
        <f t="shared" si="630"/>
        <v>0</v>
      </c>
      <c r="EQ107" s="212">
        <f t="shared" si="630"/>
        <v>0</v>
      </c>
      <c r="ER107" s="212">
        <f t="shared" si="630"/>
        <v>0</v>
      </c>
      <c r="ES107" s="212">
        <f t="shared" si="630"/>
        <v>0</v>
      </c>
      <c r="ET107" s="212">
        <f t="shared" si="630"/>
        <v>0</v>
      </c>
      <c r="EU107" s="212">
        <f t="shared" si="630"/>
        <v>0</v>
      </c>
      <c r="EV107" s="212">
        <f t="shared" si="630"/>
        <v>0</v>
      </c>
      <c r="EW107" s="212">
        <f t="shared" si="630"/>
        <v>0</v>
      </c>
      <c r="EX107" s="212">
        <f t="shared" si="630"/>
        <v>0</v>
      </c>
      <c r="EY107" s="212">
        <f t="shared" si="630"/>
        <v>0</v>
      </c>
      <c r="EZ107" s="212">
        <f t="shared" si="630"/>
        <v>1.3663831183721542E-3</v>
      </c>
      <c r="FA107" s="212">
        <f t="shared" si="630"/>
        <v>1.471493057182583E-3</v>
      </c>
      <c r="FB107" s="212">
        <f t="shared" si="630"/>
        <v>1.579106034631451E-3</v>
      </c>
      <c r="FC107" s="212">
        <f t="shared" si="630"/>
        <v>1.6886191700638588E-3</v>
      </c>
      <c r="FD107" s="212">
        <f t="shared" si="630"/>
        <v>1.7993658905858E-3</v>
      </c>
      <c r="FE107" s="212">
        <f t="shared" si="630"/>
        <v>1.9106212253514573E-3</v>
      </c>
      <c r="FF107" s="212">
        <f t="shared" si="630"/>
        <v>2.0216085178388853E-3</v>
      </c>
      <c r="FG107" s="212">
        <f t="shared" si="630"/>
        <v>2.1315075027703917E-3</v>
      </c>
      <c r="FH107" s="212">
        <f t="shared" si="630"/>
        <v>2.2394636563237073E-3</v>
      </c>
      <c r="FI107" s="212">
        <f t="shared" si="630"/>
        <v>2.3445986905700376E-3</v>
      </c>
      <c r="FJ107" s="212">
        <f t="shared" si="630"/>
        <v>2.446022026909518E-3</v>
      </c>
      <c r="FK107" s="212">
        <f t="shared" si="630"/>
        <v>2.542843049914098E-3</v>
      </c>
      <c r="FL107" s="212">
        <f t="shared" si="630"/>
        <v>2.6341839136603713E-3</v>
      </c>
      <c r="FM107" s="212">
        <f t="shared" si="630"/>
        <v>2.7191926484852859E-3</v>
      </c>
      <c r="FN107" s="212">
        <f t="shared" si="630"/>
        <v>2.7970562981386505E-3</v>
      </c>
      <c r="FO107" s="212">
        <f t="shared" si="630"/>
        <v>2.8670138063725732E-3</v>
      </c>
      <c r="FP107" s="212">
        <f t="shared" si="630"/>
        <v>2.9283683687156121E-3</v>
      </c>
      <c r="FQ107" s="212">
        <f t="shared" si="630"/>
        <v>2.9804989698941657E-3</v>
      </c>
      <c r="FR107" s="212">
        <f t="shared" si="630"/>
        <v>3.0228708401774077E-3</v>
      </c>
      <c r="FS107" s="212">
        <f t="shared" si="630"/>
        <v>3.0550445846414705E-3</v>
      </c>
      <c r="FT107" s="212">
        <f t="shared" si="630"/>
        <v>3.0766837674945681E-3</v>
      </c>
      <c r="FU107" s="212">
        <f t="shared" si="630"/>
        <v>3.0875607684248308E-3</v>
      </c>
      <c r="FV107" s="212">
        <f t="shared" si="630"/>
        <v>3.0875607684248299E-3</v>
      </c>
      <c r="FW107" s="212">
        <f t="shared" si="630"/>
        <v>3.0766837674945655E-3</v>
      </c>
      <c r="FX107" s="212">
        <f t="shared" si="630"/>
        <v>3.0550445846414653E-3</v>
      </c>
      <c r="FY107" s="212">
        <f t="shared" si="630"/>
        <v>3.0228708401774007E-3</v>
      </c>
      <c r="FZ107" s="212">
        <f t="shared" si="630"/>
        <v>2.9804989698941574E-3</v>
      </c>
      <c r="GA107" s="212">
        <f t="shared" si="630"/>
        <v>2.9283683687156017E-3</v>
      </c>
      <c r="GB107" s="212">
        <f t="shared" si="630"/>
        <v>2.8670138063725615E-3</v>
      </c>
      <c r="GC107" s="212">
        <f t="shared" si="630"/>
        <v>2.7970562981386375E-3</v>
      </c>
      <c r="GD107" s="212">
        <f t="shared" si="630"/>
        <v>2.7191926484852716E-3</v>
      </c>
      <c r="GE107" s="212">
        <f t="shared" si="630"/>
        <v>2.6341839136603557E-3</v>
      </c>
      <c r="GF107" s="212">
        <f t="shared" si="630"/>
        <v>2.542843049914081E-3</v>
      </c>
      <c r="GG107" s="212">
        <f t="shared" si="630"/>
        <v>2.4460220269095002E-3</v>
      </c>
      <c r="GH107" s="212">
        <f t="shared" si="630"/>
        <v>2.344598690570019E-3</v>
      </c>
      <c r="GI107" s="212">
        <f t="shared" si="630"/>
        <v>2.2394636563236882E-3</v>
      </c>
      <c r="GJ107" s="212">
        <f t="shared" si="630"/>
        <v>2.1315075027703726E-3</v>
      </c>
      <c r="GK107" s="212">
        <f t="shared" ref="GK107:HT107" si="631">IF(AND($F$112&gt;0,$F$113&gt;0),IF(AND(CN104&gt;$F$112,OR(CN104&lt;$F$113,CN104=$F$113)),GK104,0),"")</f>
        <v>2.0216085178388654E-3</v>
      </c>
      <c r="GL107" s="212">
        <f t="shared" si="631"/>
        <v>1.9106212253514373E-3</v>
      </c>
      <c r="GM107" s="212">
        <f t="shared" si="631"/>
        <v>1.7993658905857803E-3</v>
      </c>
      <c r="GN107" s="212">
        <f t="shared" si="631"/>
        <v>1.6886191700638386E-3</v>
      </c>
      <c r="GO107" s="212">
        <f t="shared" si="631"/>
        <v>1.5791060346314317E-3</v>
      </c>
      <c r="GP107" s="212">
        <f t="shared" si="631"/>
        <v>1.4714930571825646E-3</v>
      </c>
      <c r="GQ107" s="212">
        <f t="shared" si="631"/>
        <v>1.366383118372136E-3</v>
      </c>
      <c r="GR107" s="212">
        <f t="shared" si="631"/>
        <v>0</v>
      </c>
      <c r="GS107" s="212">
        <f t="shared" si="631"/>
        <v>0</v>
      </c>
      <c r="GT107" s="212">
        <f t="shared" si="631"/>
        <v>0</v>
      </c>
      <c r="GU107" s="212">
        <f t="shared" si="631"/>
        <v>0</v>
      </c>
      <c r="GV107" s="212">
        <f t="shared" si="631"/>
        <v>0</v>
      </c>
      <c r="GW107" s="212">
        <f t="shared" si="631"/>
        <v>0</v>
      </c>
      <c r="GX107" s="212">
        <f t="shared" si="631"/>
        <v>0</v>
      </c>
      <c r="GY107" s="212">
        <f t="shared" si="631"/>
        <v>0</v>
      </c>
      <c r="GZ107" s="212">
        <f t="shared" si="631"/>
        <v>0</v>
      </c>
      <c r="HA107" s="212">
        <f t="shared" si="631"/>
        <v>0</v>
      </c>
      <c r="HB107" s="212">
        <f t="shared" si="631"/>
        <v>0</v>
      </c>
      <c r="HC107" s="212">
        <f t="shared" si="631"/>
        <v>0</v>
      </c>
      <c r="HD107" s="212">
        <f t="shared" si="631"/>
        <v>0</v>
      </c>
      <c r="HE107" s="212">
        <f t="shared" si="631"/>
        <v>0</v>
      </c>
      <c r="HF107" s="212">
        <f t="shared" si="631"/>
        <v>0</v>
      </c>
      <c r="HG107" s="212">
        <f t="shared" si="631"/>
        <v>0</v>
      </c>
      <c r="HH107" s="212">
        <f t="shared" si="631"/>
        <v>0</v>
      </c>
      <c r="HI107" s="212">
        <f t="shared" si="631"/>
        <v>0</v>
      </c>
      <c r="HJ107" s="212">
        <f t="shared" si="631"/>
        <v>0</v>
      </c>
      <c r="HK107" s="212">
        <f t="shared" si="631"/>
        <v>0</v>
      </c>
      <c r="HL107" s="212">
        <f t="shared" si="631"/>
        <v>0</v>
      </c>
      <c r="HM107" s="212">
        <f t="shared" si="631"/>
        <v>0</v>
      </c>
      <c r="HN107" s="212">
        <f t="shared" si="631"/>
        <v>0</v>
      </c>
      <c r="HO107" s="212">
        <f t="shared" si="631"/>
        <v>0</v>
      </c>
      <c r="HP107" s="212">
        <f t="shared" si="631"/>
        <v>0</v>
      </c>
      <c r="HQ107" s="212">
        <f t="shared" si="631"/>
        <v>0</v>
      </c>
      <c r="HR107" s="212">
        <f t="shared" si="631"/>
        <v>0</v>
      </c>
      <c r="HS107" s="212">
        <f t="shared" si="631"/>
        <v>0</v>
      </c>
      <c r="HT107" s="212">
        <f t="shared" si="631"/>
        <v>0</v>
      </c>
    </row>
    <row r="108" spans="1:228" ht="15.75" x14ac:dyDescent="0.25">
      <c r="A108" s="5"/>
      <c r="B108" s="5"/>
      <c r="C108" s="5"/>
      <c r="D108" s="5"/>
      <c r="E108" s="33" t="s">
        <v>30</v>
      </c>
      <c r="F108" s="99">
        <v>0.8</v>
      </c>
      <c r="G108" s="342" t="s">
        <v>34</v>
      </c>
      <c r="H108" s="5"/>
      <c r="J108" s="40"/>
      <c r="K108" s="5"/>
      <c r="L108" s="5"/>
      <c r="M108" s="5"/>
      <c r="N108" s="5"/>
      <c r="O108" s="5"/>
      <c r="P108" s="5"/>
      <c r="Q108" s="5"/>
      <c r="R108" s="5"/>
      <c r="S108" s="5"/>
      <c r="T108" s="5"/>
      <c r="U108" s="5"/>
      <c r="V108" s="5"/>
      <c r="W108" s="5"/>
      <c r="X108" s="5"/>
      <c r="Y108" s="5"/>
      <c r="DX108" s="212">
        <f>IF(AND($F$112&gt;0,$F$113&gt;0),IF(AND(AA104&gt;$F$113),DX104,0),"")</f>
        <v>0</v>
      </c>
      <c r="DY108" s="212">
        <f t="shared" ref="DY108:GJ108" si="632">IF(AND($F$112&gt;0,$F$113&gt;0),IF(AND(AB104&gt;$F$113),DY104,0),"")</f>
        <v>0</v>
      </c>
      <c r="DZ108" s="212">
        <f t="shared" si="632"/>
        <v>0</v>
      </c>
      <c r="EA108" s="212">
        <f t="shared" si="632"/>
        <v>0</v>
      </c>
      <c r="EB108" s="212">
        <f t="shared" si="632"/>
        <v>0</v>
      </c>
      <c r="EC108" s="212">
        <f t="shared" si="632"/>
        <v>0</v>
      </c>
      <c r="ED108" s="212">
        <f t="shared" si="632"/>
        <v>0</v>
      </c>
      <c r="EE108" s="212">
        <f t="shared" si="632"/>
        <v>0</v>
      </c>
      <c r="EF108" s="212">
        <f t="shared" si="632"/>
        <v>0</v>
      </c>
      <c r="EG108" s="212">
        <f t="shared" si="632"/>
        <v>0</v>
      </c>
      <c r="EH108" s="212">
        <f t="shared" si="632"/>
        <v>0</v>
      </c>
      <c r="EI108" s="212">
        <f t="shared" si="632"/>
        <v>0</v>
      </c>
      <c r="EJ108" s="212">
        <f t="shared" si="632"/>
        <v>0</v>
      </c>
      <c r="EK108" s="212">
        <f t="shared" si="632"/>
        <v>0</v>
      </c>
      <c r="EL108" s="212">
        <f t="shared" si="632"/>
        <v>0</v>
      </c>
      <c r="EM108" s="212">
        <f t="shared" si="632"/>
        <v>0</v>
      </c>
      <c r="EN108" s="212">
        <f t="shared" si="632"/>
        <v>0</v>
      </c>
      <c r="EO108" s="212">
        <f t="shared" si="632"/>
        <v>0</v>
      </c>
      <c r="EP108" s="212">
        <f t="shared" si="632"/>
        <v>0</v>
      </c>
      <c r="EQ108" s="212">
        <f t="shared" si="632"/>
        <v>0</v>
      </c>
      <c r="ER108" s="212">
        <f t="shared" si="632"/>
        <v>0</v>
      </c>
      <c r="ES108" s="212">
        <f t="shared" si="632"/>
        <v>0</v>
      </c>
      <c r="ET108" s="212">
        <f t="shared" si="632"/>
        <v>0</v>
      </c>
      <c r="EU108" s="212">
        <f t="shared" si="632"/>
        <v>0</v>
      </c>
      <c r="EV108" s="212">
        <f t="shared" si="632"/>
        <v>0</v>
      </c>
      <c r="EW108" s="212">
        <f t="shared" si="632"/>
        <v>0</v>
      </c>
      <c r="EX108" s="212">
        <f t="shared" si="632"/>
        <v>0</v>
      </c>
      <c r="EY108" s="212">
        <f t="shared" si="632"/>
        <v>0</v>
      </c>
      <c r="EZ108" s="212">
        <f t="shared" si="632"/>
        <v>0</v>
      </c>
      <c r="FA108" s="212">
        <f t="shared" si="632"/>
        <v>0</v>
      </c>
      <c r="FB108" s="212">
        <f t="shared" si="632"/>
        <v>0</v>
      </c>
      <c r="FC108" s="212">
        <f t="shared" si="632"/>
        <v>0</v>
      </c>
      <c r="FD108" s="212">
        <f t="shared" si="632"/>
        <v>0</v>
      </c>
      <c r="FE108" s="212">
        <f t="shared" si="632"/>
        <v>0</v>
      </c>
      <c r="FF108" s="212">
        <f t="shared" si="632"/>
        <v>0</v>
      </c>
      <c r="FG108" s="212">
        <f t="shared" si="632"/>
        <v>0</v>
      </c>
      <c r="FH108" s="212">
        <f t="shared" si="632"/>
        <v>0</v>
      </c>
      <c r="FI108" s="212">
        <f t="shared" si="632"/>
        <v>0</v>
      </c>
      <c r="FJ108" s="212">
        <f t="shared" si="632"/>
        <v>0</v>
      </c>
      <c r="FK108" s="212">
        <f t="shared" si="632"/>
        <v>0</v>
      </c>
      <c r="FL108" s="212">
        <f t="shared" si="632"/>
        <v>0</v>
      </c>
      <c r="FM108" s="212">
        <f t="shared" si="632"/>
        <v>0</v>
      </c>
      <c r="FN108" s="212">
        <f t="shared" si="632"/>
        <v>0</v>
      </c>
      <c r="FO108" s="212">
        <f t="shared" si="632"/>
        <v>0</v>
      </c>
      <c r="FP108" s="212">
        <f t="shared" si="632"/>
        <v>0</v>
      </c>
      <c r="FQ108" s="212">
        <f t="shared" si="632"/>
        <v>0</v>
      </c>
      <c r="FR108" s="212">
        <f t="shared" si="632"/>
        <v>0</v>
      </c>
      <c r="FS108" s="212">
        <f t="shared" si="632"/>
        <v>0</v>
      </c>
      <c r="FT108" s="212">
        <f t="shared" si="632"/>
        <v>0</v>
      </c>
      <c r="FU108" s="212">
        <f t="shared" si="632"/>
        <v>0</v>
      </c>
      <c r="FV108" s="212">
        <f t="shared" si="632"/>
        <v>0</v>
      </c>
      <c r="FW108" s="212">
        <f t="shared" si="632"/>
        <v>0</v>
      </c>
      <c r="FX108" s="212">
        <f t="shared" si="632"/>
        <v>0</v>
      </c>
      <c r="FY108" s="212">
        <f t="shared" si="632"/>
        <v>0</v>
      </c>
      <c r="FZ108" s="212">
        <f t="shared" si="632"/>
        <v>0</v>
      </c>
      <c r="GA108" s="212">
        <f t="shared" si="632"/>
        <v>0</v>
      </c>
      <c r="GB108" s="212">
        <f t="shared" si="632"/>
        <v>0</v>
      </c>
      <c r="GC108" s="212">
        <f t="shared" si="632"/>
        <v>0</v>
      </c>
      <c r="GD108" s="212">
        <f t="shared" si="632"/>
        <v>0</v>
      </c>
      <c r="GE108" s="212">
        <f t="shared" si="632"/>
        <v>0</v>
      </c>
      <c r="GF108" s="212">
        <f t="shared" si="632"/>
        <v>0</v>
      </c>
      <c r="GG108" s="212">
        <f t="shared" si="632"/>
        <v>0</v>
      </c>
      <c r="GH108" s="212">
        <f t="shared" si="632"/>
        <v>0</v>
      </c>
      <c r="GI108" s="212">
        <f t="shared" si="632"/>
        <v>0</v>
      </c>
      <c r="GJ108" s="212">
        <f t="shared" si="632"/>
        <v>0</v>
      </c>
      <c r="GK108" s="212">
        <f t="shared" ref="GK108:HT108" si="633">IF(AND($F$112&gt;0,$F$113&gt;0),IF(AND(CN104&gt;$F$113),GK104,0),"")</f>
        <v>0</v>
      </c>
      <c r="GL108" s="212">
        <f t="shared" si="633"/>
        <v>0</v>
      </c>
      <c r="GM108" s="212">
        <f t="shared" si="633"/>
        <v>0</v>
      </c>
      <c r="GN108" s="212">
        <f t="shared" si="633"/>
        <v>0</v>
      </c>
      <c r="GO108" s="212">
        <f t="shared" si="633"/>
        <v>0</v>
      </c>
      <c r="GP108" s="212">
        <f t="shared" si="633"/>
        <v>0</v>
      </c>
      <c r="GQ108" s="212">
        <f t="shared" si="633"/>
        <v>0</v>
      </c>
      <c r="GR108" s="212">
        <f t="shared" si="633"/>
        <v>1.2643115465326357E-3</v>
      </c>
      <c r="GS108" s="212">
        <f t="shared" si="633"/>
        <v>1.1657436728441158E-3</v>
      </c>
      <c r="GT108" s="212">
        <f t="shared" si="633"/>
        <v>1.0710737505455429E-3</v>
      </c>
      <c r="GU108" s="212">
        <f t="shared" si="633"/>
        <v>9.8062515840042163E-4</v>
      </c>
      <c r="GV108" s="212">
        <f t="shared" si="633"/>
        <v>8.9465178434093746E-4</v>
      </c>
      <c r="GW108" s="212">
        <f t="shared" si="633"/>
        <v>8.1334046562398703E-4</v>
      </c>
      <c r="GX108" s="212">
        <f t="shared" si="633"/>
        <v>7.3681434716026562E-4</v>
      </c>
      <c r="GY108" s="212">
        <f t="shared" si="633"/>
        <v>6.6513700996171895E-4</v>
      </c>
      <c r="GZ108" s="212">
        <f t="shared" si="633"/>
        <v>5.983172167611506E-4</v>
      </c>
      <c r="HA108" s="212">
        <f t="shared" si="633"/>
        <v>5.3631412150849161E-4</v>
      </c>
      <c r="HB108" s="212">
        <f t="shared" si="633"/>
        <v>4.7904279323266125E-4</v>
      </c>
      <c r="HC108" s="212">
        <f t="shared" si="633"/>
        <v>4.2637991216778803E-4</v>
      </c>
      <c r="HD108" s="212">
        <f t="shared" si="633"/>
        <v>3.7816950649799044E-4</v>
      </c>
      <c r="HE108" s="212">
        <f t="shared" si="633"/>
        <v>3.3422861095276911E-4</v>
      </c>
      <c r="HF108" s="212">
        <f t="shared" si="633"/>
        <v>2.9435274314612797E-4</v>
      </c>
      <c r="HG108" s="212">
        <f t="shared" si="633"/>
        <v>2.5832110936650424E-4</v>
      </c>
      <c r="HH108" s="212">
        <f t="shared" si="633"/>
        <v>2.2590146789203084E-4</v>
      </c>
      <c r="HI108" s="212">
        <f t="shared" si="633"/>
        <v>1.9685459427652154E-4</v>
      </c>
      <c r="HJ108" s="212">
        <f t="shared" si="633"/>
        <v>1.7093830893934376E-4</v>
      </c>
      <c r="HK108" s="212">
        <f t="shared" si="633"/>
        <v>1.4791104238438021E-4</v>
      </c>
      <c r="HL108" s="212">
        <f t="shared" si="633"/>
        <v>1.2753492713671669E-4</v>
      </c>
      <c r="HM108" s="212">
        <f t="shared" si="633"/>
        <v>1.0957841776968985E-4</v>
      </c>
      <c r="HN108" s="212">
        <f t="shared" si="633"/>
        <v>9.3818451029280698E-5</v>
      </c>
      <c r="HO108" s="212">
        <f t="shared" si="633"/>
        <v>8.0042166953670605E-5</v>
      </c>
      <c r="HP108" s="212">
        <f t="shared" si="633"/>
        <v>6.8048219008769883E-5</v>
      </c>
      <c r="HQ108" s="212">
        <f t="shared" si="633"/>
        <v>5.7647706652330522E-5</v>
      </c>
      <c r="HR108" s="212">
        <f t="shared" si="633"/>
        <v>4.8664767487742406E-5</v>
      </c>
      <c r="HS108" s="212">
        <f t="shared" si="633"/>
        <v>4.0936868402431787E-5</v>
      </c>
      <c r="HT108" s="212">
        <f t="shared" si="633"/>
        <v>3.4314835963886104E-5</v>
      </c>
    </row>
    <row r="109" spans="1:228" ht="15.75" x14ac:dyDescent="0.25">
      <c r="A109" s="5"/>
      <c r="B109" s="5"/>
      <c r="C109" s="5"/>
      <c r="E109" s="33" t="s">
        <v>29</v>
      </c>
      <c r="F109" s="77">
        <f>IF(AND(F108&gt;0,F108&lt;1,NOT(O104="")),_xlfn.NORM.INV((1-$F$108)/2,$K$104,$O$104),"")</f>
        <v>1106.4843531657002</v>
      </c>
      <c r="G109" s="112"/>
      <c r="H109" s="112"/>
      <c r="I109" s="39"/>
      <c r="J109" s="2"/>
      <c r="K109" s="5"/>
      <c r="L109" s="5"/>
      <c r="M109" s="5"/>
      <c r="N109" s="5"/>
      <c r="O109" s="5"/>
      <c r="P109" s="5"/>
      <c r="Q109" s="5"/>
      <c r="R109" s="5"/>
      <c r="S109" s="5"/>
      <c r="T109" s="5"/>
      <c r="U109" s="5"/>
      <c r="V109" s="5"/>
      <c r="W109" s="5"/>
      <c r="X109" s="5"/>
      <c r="Y109" s="5"/>
      <c r="DX109" s="274">
        <f>MAX(DX106:DX108)</f>
        <v>4.0936868402433095E-5</v>
      </c>
      <c r="DY109" s="274">
        <f t="shared" ref="DY109:GJ109" si="634">MAX(DY106:DY108)</f>
        <v>4.8664767487743877E-5</v>
      </c>
      <c r="DZ109" s="274">
        <f t="shared" si="634"/>
        <v>5.764770665233223E-5</v>
      </c>
      <c r="EA109" s="274">
        <f t="shared" si="634"/>
        <v>6.8048219008771875E-5</v>
      </c>
      <c r="EB109" s="274">
        <f t="shared" si="634"/>
        <v>8.0042166953672923E-5</v>
      </c>
      <c r="EC109" s="274">
        <f t="shared" si="634"/>
        <v>9.3818451029283368E-5</v>
      </c>
      <c r="ED109" s="274">
        <f t="shared" si="634"/>
        <v>1.0957841776969289E-4</v>
      </c>
      <c r="EE109" s="274">
        <f t="shared" si="634"/>
        <v>1.2753492713671997E-4</v>
      </c>
      <c r="EF109" s="274">
        <f t="shared" si="634"/>
        <v>1.479110423843839E-4</v>
      </c>
      <c r="EG109" s="274">
        <f t="shared" si="634"/>
        <v>1.7093830893934815E-4</v>
      </c>
      <c r="EH109" s="274">
        <f t="shared" si="634"/>
        <v>1.9685459427652648E-4</v>
      </c>
      <c r="EI109" s="274">
        <f t="shared" si="634"/>
        <v>2.2590146789203637E-4</v>
      </c>
      <c r="EJ109" s="274">
        <f t="shared" si="634"/>
        <v>2.5832110936651047E-4</v>
      </c>
      <c r="EK109" s="274">
        <f t="shared" si="634"/>
        <v>2.943527431461348E-4</v>
      </c>
      <c r="EL109" s="274">
        <f t="shared" si="634"/>
        <v>3.3422861095277665E-4</v>
      </c>
      <c r="EM109" s="274">
        <f t="shared" si="634"/>
        <v>3.781695064979989E-4</v>
      </c>
      <c r="EN109" s="274">
        <f t="shared" si="634"/>
        <v>4.2637991216779714E-4</v>
      </c>
      <c r="EO109" s="274">
        <f t="shared" si="634"/>
        <v>4.7904279323267112E-4</v>
      </c>
      <c r="EP109" s="274">
        <f t="shared" si="634"/>
        <v>5.3631412150850234E-4</v>
      </c>
      <c r="EQ109" s="274">
        <f t="shared" si="634"/>
        <v>5.9831721676116177E-4</v>
      </c>
      <c r="ER109" s="274">
        <f t="shared" si="634"/>
        <v>6.6513700996173109E-4</v>
      </c>
      <c r="ES109" s="274">
        <f t="shared" si="634"/>
        <v>7.3681434716027885E-4</v>
      </c>
      <c r="ET109" s="274">
        <f t="shared" si="634"/>
        <v>8.1334046562400101E-4</v>
      </c>
      <c r="EU109" s="274">
        <f t="shared" si="634"/>
        <v>8.9465178434095221E-4</v>
      </c>
      <c r="EV109" s="274">
        <f t="shared" si="634"/>
        <v>9.8062515840043702E-4</v>
      </c>
      <c r="EW109" s="274">
        <f t="shared" si="634"/>
        <v>1.0710737505455596E-3</v>
      </c>
      <c r="EX109" s="274">
        <f t="shared" si="634"/>
        <v>1.1657436728441332E-3</v>
      </c>
      <c r="EY109" s="274">
        <f t="shared" si="634"/>
        <v>1.2643115465326535E-3</v>
      </c>
      <c r="EZ109" s="274">
        <f t="shared" si="634"/>
        <v>1.3663831183721542E-3</v>
      </c>
      <c r="FA109" s="274">
        <f t="shared" si="634"/>
        <v>1.471493057182583E-3</v>
      </c>
      <c r="FB109" s="274">
        <f t="shared" si="634"/>
        <v>1.579106034631451E-3</v>
      </c>
      <c r="FC109" s="274">
        <f t="shared" si="634"/>
        <v>1.6886191700638588E-3</v>
      </c>
      <c r="FD109" s="274">
        <f t="shared" si="634"/>
        <v>1.7993658905858E-3</v>
      </c>
      <c r="FE109" s="274">
        <f t="shared" si="634"/>
        <v>1.9106212253514573E-3</v>
      </c>
      <c r="FF109" s="274">
        <f t="shared" si="634"/>
        <v>2.0216085178388853E-3</v>
      </c>
      <c r="FG109" s="274">
        <f t="shared" si="634"/>
        <v>2.1315075027703917E-3</v>
      </c>
      <c r="FH109" s="274">
        <f t="shared" si="634"/>
        <v>2.2394636563237073E-3</v>
      </c>
      <c r="FI109" s="274">
        <f t="shared" si="634"/>
        <v>2.3445986905700376E-3</v>
      </c>
      <c r="FJ109" s="274">
        <f t="shared" si="634"/>
        <v>2.446022026909518E-3</v>
      </c>
      <c r="FK109" s="274">
        <f t="shared" si="634"/>
        <v>2.542843049914098E-3</v>
      </c>
      <c r="FL109" s="274">
        <f t="shared" si="634"/>
        <v>2.6341839136603713E-3</v>
      </c>
      <c r="FM109" s="274">
        <f t="shared" si="634"/>
        <v>2.7191926484852859E-3</v>
      </c>
      <c r="FN109" s="274">
        <f t="shared" si="634"/>
        <v>2.7970562981386505E-3</v>
      </c>
      <c r="FO109" s="274">
        <f t="shared" si="634"/>
        <v>2.8670138063725732E-3</v>
      </c>
      <c r="FP109" s="274">
        <f t="shared" si="634"/>
        <v>2.9283683687156121E-3</v>
      </c>
      <c r="FQ109" s="274">
        <f t="shared" si="634"/>
        <v>2.9804989698941657E-3</v>
      </c>
      <c r="FR109" s="274">
        <f t="shared" si="634"/>
        <v>3.0228708401774077E-3</v>
      </c>
      <c r="FS109" s="274">
        <f t="shared" si="634"/>
        <v>3.0550445846414705E-3</v>
      </c>
      <c r="FT109" s="274">
        <f t="shared" si="634"/>
        <v>3.0766837674945681E-3</v>
      </c>
      <c r="FU109" s="274">
        <f t="shared" si="634"/>
        <v>3.0875607684248308E-3</v>
      </c>
      <c r="FV109" s="274">
        <f t="shared" si="634"/>
        <v>3.0875607684248299E-3</v>
      </c>
      <c r="FW109" s="274">
        <f t="shared" si="634"/>
        <v>3.0766837674945655E-3</v>
      </c>
      <c r="FX109" s="274">
        <f t="shared" si="634"/>
        <v>3.0550445846414653E-3</v>
      </c>
      <c r="FY109" s="274">
        <f t="shared" si="634"/>
        <v>3.0228708401774007E-3</v>
      </c>
      <c r="FZ109" s="274">
        <f t="shared" si="634"/>
        <v>2.9804989698941574E-3</v>
      </c>
      <c r="GA109" s="274">
        <f t="shared" si="634"/>
        <v>2.9283683687156017E-3</v>
      </c>
      <c r="GB109" s="274">
        <f t="shared" si="634"/>
        <v>2.8670138063725615E-3</v>
      </c>
      <c r="GC109" s="274">
        <f t="shared" si="634"/>
        <v>2.7970562981386375E-3</v>
      </c>
      <c r="GD109" s="274">
        <f t="shared" si="634"/>
        <v>2.7191926484852716E-3</v>
      </c>
      <c r="GE109" s="274">
        <f t="shared" si="634"/>
        <v>2.6341839136603557E-3</v>
      </c>
      <c r="GF109" s="274">
        <f t="shared" si="634"/>
        <v>2.542843049914081E-3</v>
      </c>
      <c r="GG109" s="274">
        <f t="shared" si="634"/>
        <v>2.4460220269095002E-3</v>
      </c>
      <c r="GH109" s="274">
        <f t="shared" si="634"/>
        <v>2.344598690570019E-3</v>
      </c>
      <c r="GI109" s="274">
        <f t="shared" si="634"/>
        <v>2.2394636563236882E-3</v>
      </c>
      <c r="GJ109" s="274">
        <f t="shared" si="634"/>
        <v>2.1315075027703726E-3</v>
      </c>
      <c r="GK109" s="274">
        <f t="shared" ref="GK109:HT109" si="635">MAX(GK106:GK108)</f>
        <v>2.0216085178388654E-3</v>
      </c>
      <c r="GL109" s="274">
        <f t="shared" si="635"/>
        <v>1.9106212253514373E-3</v>
      </c>
      <c r="GM109" s="274">
        <f t="shared" si="635"/>
        <v>1.7993658905857803E-3</v>
      </c>
      <c r="GN109" s="274">
        <f t="shared" si="635"/>
        <v>1.6886191700638386E-3</v>
      </c>
      <c r="GO109" s="274">
        <f t="shared" si="635"/>
        <v>1.5791060346314317E-3</v>
      </c>
      <c r="GP109" s="274">
        <f t="shared" si="635"/>
        <v>1.4714930571825646E-3</v>
      </c>
      <c r="GQ109" s="274">
        <f t="shared" si="635"/>
        <v>1.366383118372136E-3</v>
      </c>
      <c r="GR109" s="274">
        <f t="shared" si="635"/>
        <v>1.2643115465326357E-3</v>
      </c>
      <c r="GS109" s="274">
        <f t="shared" si="635"/>
        <v>1.1657436728441158E-3</v>
      </c>
      <c r="GT109" s="274">
        <f t="shared" si="635"/>
        <v>1.0710737505455429E-3</v>
      </c>
      <c r="GU109" s="274">
        <f t="shared" si="635"/>
        <v>9.8062515840042163E-4</v>
      </c>
      <c r="GV109" s="274">
        <f t="shared" si="635"/>
        <v>8.9465178434093746E-4</v>
      </c>
      <c r="GW109" s="274">
        <f t="shared" si="635"/>
        <v>8.1334046562398703E-4</v>
      </c>
      <c r="GX109" s="274">
        <f t="shared" si="635"/>
        <v>7.3681434716026562E-4</v>
      </c>
      <c r="GY109" s="274">
        <f t="shared" si="635"/>
        <v>6.6513700996171895E-4</v>
      </c>
      <c r="GZ109" s="274">
        <f t="shared" si="635"/>
        <v>5.983172167611506E-4</v>
      </c>
      <c r="HA109" s="274">
        <f t="shared" si="635"/>
        <v>5.3631412150849161E-4</v>
      </c>
      <c r="HB109" s="274">
        <f t="shared" si="635"/>
        <v>4.7904279323266125E-4</v>
      </c>
      <c r="HC109" s="274">
        <f t="shared" si="635"/>
        <v>4.2637991216778803E-4</v>
      </c>
      <c r="HD109" s="274">
        <f t="shared" si="635"/>
        <v>3.7816950649799044E-4</v>
      </c>
      <c r="HE109" s="274">
        <f t="shared" si="635"/>
        <v>3.3422861095276911E-4</v>
      </c>
      <c r="HF109" s="274">
        <f t="shared" si="635"/>
        <v>2.9435274314612797E-4</v>
      </c>
      <c r="HG109" s="274">
        <f t="shared" si="635"/>
        <v>2.5832110936650424E-4</v>
      </c>
      <c r="HH109" s="274">
        <f t="shared" si="635"/>
        <v>2.2590146789203084E-4</v>
      </c>
      <c r="HI109" s="274">
        <f t="shared" si="635"/>
        <v>1.9685459427652154E-4</v>
      </c>
      <c r="HJ109" s="274">
        <f t="shared" si="635"/>
        <v>1.7093830893934376E-4</v>
      </c>
      <c r="HK109" s="274">
        <f t="shared" si="635"/>
        <v>1.4791104238438021E-4</v>
      </c>
      <c r="HL109" s="274">
        <f t="shared" si="635"/>
        <v>1.2753492713671669E-4</v>
      </c>
      <c r="HM109" s="274">
        <f t="shared" si="635"/>
        <v>1.0957841776968985E-4</v>
      </c>
      <c r="HN109" s="274">
        <f t="shared" si="635"/>
        <v>9.3818451029280698E-5</v>
      </c>
      <c r="HO109" s="274">
        <f t="shared" si="635"/>
        <v>8.0042166953670605E-5</v>
      </c>
      <c r="HP109" s="274">
        <f t="shared" si="635"/>
        <v>6.8048219008769883E-5</v>
      </c>
      <c r="HQ109" s="274">
        <f t="shared" si="635"/>
        <v>5.7647706652330522E-5</v>
      </c>
      <c r="HR109" s="274">
        <f t="shared" si="635"/>
        <v>4.8664767487742406E-5</v>
      </c>
      <c r="HS109" s="274">
        <f t="shared" si="635"/>
        <v>4.0936868402431787E-5</v>
      </c>
      <c r="HT109" s="274">
        <f t="shared" si="635"/>
        <v>3.4314835963886104E-5</v>
      </c>
    </row>
    <row r="110" spans="1:228" ht="15.75" x14ac:dyDescent="0.25">
      <c r="A110" s="5"/>
      <c r="B110" s="5"/>
      <c r="C110" s="5"/>
      <c r="D110" s="5"/>
      <c r="E110" s="33" t="s">
        <v>82</v>
      </c>
      <c r="F110" s="77">
        <f>IF(AND(F108&gt;0,F108&lt;1,NOT(O104="")),_xlfn.NORM.INV(($F$108+(1-$F$108)/2),$K$104,$O$104),"")</f>
        <v>1437.5156468342998</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1105</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1439</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0.80400436190590518</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274</v>
      </c>
      <c r="F115" s="45">
        <f>IF(AND($F$112&gt;0,$F$113&gt;0,$F$112&lt;$F$113,NOT($O$104="")),_xlfn.NORM.DIST(F112,$K$104,$O$104,TRUE),"")</f>
        <v>9.7997819047047435E-2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275</v>
      </c>
      <c r="F116" s="44">
        <f>IF(AND($F$112&gt;0,$F$113&gt;0,$F$112&lt;$F$113,NOT($O$104="")),1-_xlfn.NORM.DIST(F113,$K$104,$O$104,TRUE),"")</f>
        <v>9.7997819047047408E-2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98"/>
      <c r="P138" s="11"/>
      <c r="W138" s="5"/>
      <c r="X138" s="5"/>
      <c r="Y138" s="5"/>
    </row>
    <row r="139" spans="1:25" x14ac:dyDescent="0.25">
      <c r="A139" s="2"/>
      <c r="B139" s="10" t="s">
        <v>90</v>
      </c>
      <c r="C139" s="11"/>
      <c r="D139" s="11"/>
      <c r="E139" s="11"/>
      <c r="F139" s="11"/>
      <c r="G139" s="108"/>
      <c r="H139" s="12"/>
      <c r="I139" s="12"/>
      <c r="J139" s="12"/>
      <c r="K139" s="11"/>
      <c r="L139" s="11"/>
      <c r="M139" s="11"/>
      <c r="N139" s="13"/>
      <c r="O139" s="298"/>
      <c r="P139" s="11"/>
      <c r="W139" s="5"/>
      <c r="X139" s="5"/>
      <c r="Y139" s="5"/>
    </row>
    <row r="140" spans="1:25" x14ac:dyDescent="0.25">
      <c r="A140" s="2"/>
      <c r="B140" s="10" t="s">
        <v>55</v>
      </c>
      <c r="C140" s="11"/>
      <c r="D140" s="11"/>
      <c r="E140" s="11"/>
      <c r="F140" s="11"/>
      <c r="G140" s="108"/>
      <c r="H140" s="12"/>
      <c r="I140" s="12"/>
      <c r="J140" s="12"/>
      <c r="K140" s="11"/>
      <c r="L140" s="11"/>
      <c r="M140" s="11"/>
      <c r="N140" s="13"/>
      <c r="O140" s="298"/>
      <c r="P140" s="11"/>
      <c r="W140" s="5"/>
      <c r="X140" s="5"/>
      <c r="Y140" s="5"/>
    </row>
    <row r="141" spans="1:25" x14ac:dyDescent="0.25">
      <c r="A141" s="2"/>
      <c r="B141" s="10" t="s">
        <v>56</v>
      </c>
      <c r="C141" s="11"/>
      <c r="D141" s="11"/>
      <c r="E141" s="11"/>
      <c r="F141" s="11"/>
      <c r="G141" s="108"/>
      <c r="H141" s="12"/>
      <c r="I141" s="12"/>
      <c r="J141" s="12"/>
      <c r="K141" s="11"/>
      <c r="L141" s="11"/>
      <c r="M141" s="11"/>
      <c r="N141" s="13"/>
      <c r="O141" s="298"/>
      <c r="P141" s="11"/>
      <c r="W141" s="5"/>
      <c r="X141" s="5"/>
      <c r="Y141" s="5"/>
    </row>
    <row r="142" spans="1:25" x14ac:dyDescent="0.25">
      <c r="A142" s="2"/>
      <c r="B142" s="10"/>
      <c r="C142" s="11"/>
      <c r="D142" s="11"/>
      <c r="E142" s="11"/>
      <c r="F142" s="11"/>
      <c r="G142" s="108"/>
      <c r="H142" s="12"/>
      <c r="I142" s="12"/>
      <c r="J142" s="12"/>
      <c r="K142" s="11"/>
      <c r="L142" s="11"/>
      <c r="M142" s="11"/>
      <c r="N142" s="13"/>
      <c r="O142" s="298"/>
      <c r="P142" s="11"/>
      <c r="W142" s="5"/>
      <c r="X142" s="5"/>
      <c r="Y142" s="5"/>
    </row>
    <row r="143" spans="1:25" x14ac:dyDescent="0.25">
      <c r="A143" s="2"/>
      <c r="B143" s="14" t="s">
        <v>8</v>
      </c>
      <c r="C143" s="11"/>
      <c r="D143" s="11"/>
      <c r="E143" s="11"/>
      <c r="F143" s="11"/>
      <c r="G143" s="108"/>
      <c r="H143" s="12"/>
      <c r="I143" s="12"/>
      <c r="J143" s="12"/>
      <c r="K143" s="11"/>
      <c r="L143" s="11"/>
      <c r="M143" s="11"/>
      <c r="N143" s="13"/>
      <c r="O143" s="298"/>
      <c r="P143" s="11"/>
      <c r="W143" s="5"/>
      <c r="X143" s="5"/>
      <c r="Y143" s="5"/>
    </row>
    <row r="144" spans="1:25" x14ac:dyDescent="0.25">
      <c r="A144" s="2"/>
      <c r="B144" s="10" t="s">
        <v>81</v>
      </c>
      <c r="C144" s="11"/>
      <c r="D144" s="11"/>
      <c r="E144" s="11"/>
      <c r="F144" s="11"/>
      <c r="G144" s="108"/>
      <c r="H144" s="12"/>
      <c r="I144" s="12"/>
      <c r="J144" s="12"/>
      <c r="K144" s="11"/>
      <c r="L144" s="11"/>
      <c r="M144" s="11"/>
      <c r="N144" s="13"/>
      <c r="O144" s="298"/>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4k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44" t="s">
        <v>142</v>
      </c>
      <c r="C148" s="344"/>
      <c r="D148" s="344"/>
      <c r="E148" s="344"/>
      <c r="F148" s="344"/>
      <c r="G148" s="344"/>
      <c r="H148" s="344"/>
      <c r="I148" s="344"/>
      <c r="J148" s="344"/>
      <c r="K148" s="48"/>
      <c r="L148" s="48"/>
      <c r="M148" s="48"/>
      <c r="N148" s="5"/>
      <c r="O148" s="5"/>
      <c r="P148" s="5"/>
      <c r="Q148" s="5"/>
      <c r="R148" s="5"/>
      <c r="S148" s="5"/>
      <c r="T148" s="5"/>
      <c r="U148" s="5"/>
      <c r="V148" s="5"/>
      <c r="W148" s="5"/>
      <c r="X148" s="5"/>
      <c r="Y148" s="5"/>
    </row>
    <row r="149" spans="1:25" x14ac:dyDescent="0.25">
      <c r="A149" s="2"/>
      <c r="B149" s="344" t="s">
        <v>143</v>
      </c>
      <c r="C149" s="344"/>
      <c r="D149" s="344"/>
      <c r="E149" s="344"/>
      <c r="F149" s="344"/>
      <c r="G149" s="344"/>
      <c r="H149" s="344"/>
      <c r="I149" s="344"/>
      <c r="J149" s="344"/>
      <c r="K149" s="48"/>
      <c r="L149" s="48"/>
      <c r="M149" s="48"/>
      <c r="N149" s="5"/>
      <c r="O149" s="5"/>
      <c r="P149" s="5"/>
      <c r="Q149" s="5"/>
      <c r="R149" s="5"/>
      <c r="S149" s="5"/>
      <c r="T149" s="5"/>
      <c r="U149" s="5"/>
      <c r="V149" s="5"/>
      <c r="W149" s="5"/>
      <c r="X149" s="5"/>
      <c r="Y149" s="5"/>
    </row>
    <row r="150" spans="1:25" x14ac:dyDescent="0.25">
      <c r="A150" s="2"/>
      <c r="B150" s="344" t="s">
        <v>94</v>
      </c>
      <c r="C150" s="344"/>
      <c r="D150" s="344"/>
      <c r="E150" s="344"/>
      <c r="F150" s="344"/>
      <c r="G150" s="344"/>
      <c r="H150" s="344"/>
      <c r="I150" s="344"/>
      <c r="J150" s="344"/>
      <c r="K150" s="48"/>
      <c r="L150" s="48"/>
      <c r="M150" s="48"/>
      <c r="N150" s="5"/>
      <c r="O150" s="5"/>
      <c r="P150" s="5"/>
      <c r="Q150" s="5"/>
      <c r="R150" s="5"/>
      <c r="S150" s="5"/>
      <c r="T150" s="5"/>
      <c r="U150" s="5"/>
      <c r="V150" s="5"/>
      <c r="W150" s="5"/>
      <c r="X150" s="5"/>
      <c r="Y150" s="5"/>
    </row>
    <row r="151" spans="1:25" x14ac:dyDescent="0.25">
      <c r="A151" s="2"/>
      <c r="B151" s="344" t="s">
        <v>225</v>
      </c>
      <c r="C151" s="344"/>
      <c r="D151" s="344"/>
      <c r="E151" s="344"/>
      <c r="F151" s="344"/>
      <c r="G151" s="344"/>
      <c r="H151" s="344"/>
      <c r="I151" s="344"/>
      <c r="J151" s="344"/>
      <c r="K151" s="48"/>
      <c r="L151" s="48"/>
      <c r="M151" s="48"/>
      <c r="N151" s="5"/>
      <c r="O151" s="5"/>
      <c r="P151" s="5"/>
      <c r="Q151" s="5"/>
      <c r="R151" s="5"/>
      <c r="S151" s="5"/>
      <c r="T151" s="5"/>
      <c r="U151" s="5"/>
      <c r="V151" s="5"/>
      <c r="W151" s="5"/>
      <c r="X151" s="5"/>
      <c r="Y151" s="5"/>
    </row>
    <row r="152" spans="1:25" x14ac:dyDescent="0.25">
      <c r="A152" s="2"/>
      <c r="B152" s="344" t="s">
        <v>95</v>
      </c>
      <c r="C152" s="344"/>
      <c r="D152" s="344"/>
      <c r="E152" s="344"/>
      <c r="F152" s="344"/>
      <c r="G152" s="344"/>
      <c r="H152" s="344"/>
      <c r="I152" s="344"/>
      <c r="J152" s="344"/>
      <c r="K152" s="48"/>
      <c r="L152" s="48"/>
      <c r="M152" s="48"/>
      <c r="N152" s="5"/>
      <c r="O152" s="5"/>
      <c r="P152" s="5"/>
      <c r="Q152" s="5"/>
      <c r="R152" s="5"/>
      <c r="S152" s="5"/>
      <c r="T152" s="5"/>
      <c r="U152" s="5"/>
      <c r="V152" s="5"/>
      <c r="W152" s="5"/>
      <c r="X152" s="5"/>
      <c r="Y152" s="5"/>
    </row>
    <row r="153" spans="1:25" x14ac:dyDescent="0.25">
      <c r="A153" s="2"/>
      <c r="B153" s="155" t="s">
        <v>220</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219</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221</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799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800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801</v>
      </c>
    </row>
    <row r="161" spans="1:13" x14ac:dyDescent="0.25">
      <c r="B161" s="155" t="s">
        <v>91</v>
      </c>
    </row>
    <row r="162" spans="1:13" x14ac:dyDescent="0.25">
      <c r="B162" s="345" t="s">
        <v>806</v>
      </c>
      <c r="C162" s="345"/>
      <c r="D162" s="345"/>
      <c r="E162" s="345"/>
      <c r="F162" s="345"/>
      <c r="G162" s="345"/>
      <c r="H162" s="345"/>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O4:Q104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830</v>
      </c>
      <c r="C1" s="5"/>
      <c r="D1" s="5"/>
      <c r="E1" s="2"/>
      <c r="F1" s="2"/>
      <c r="G1" s="5"/>
      <c r="H1" s="2"/>
      <c r="I1" s="2"/>
      <c r="J1" s="5"/>
      <c r="K1" s="5"/>
      <c r="L1" s="5"/>
      <c r="M1" s="348" t="s">
        <v>76</v>
      </c>
      <c r="N1" s="349"/>
      <c r="O1" s="364" t="str">
        <f>VLOOKUP(M1,VLookups!A43:C44,3,FALSE)</f>
        <v>Show the likelihood that the SPERT estimates will be EQUAL TO or GREATER THAN an uncertainty</v>
      </c>
      <c r="P1" s="364"/>
      <c r="Q1" s="364"/>
      <c r="R1" s="364"/>
      <c r="S1" s="364"/>
      <c r="T1" s="364"/>
      <c r="U1" s="5"/>
    </row>
    <row r="2" spans="1:225" ht="15" customHeight="1" x14ac:dyDescent="0.25">
      <c r="B2" s="25"/>
      <c r="C2" s="25"/>
      <c r="D2" s="25"/>
      <c r="E2" s="26"/>
      <c r="F2" s="26"/>
      <c r="G2" s="25"/>
      <c r="H2" s="26"/>
      <c r="I2" s="26"/>
      <c r="J2" s="5"/>
      <c r="K2" s="5"/>
      <c r="L2" s="5"/>
      <c r="M2" s="368" t="s">
        <v>73</v>
      </c>
      <c r="N2" s="368" t="s">
        <v>74</v>
      </c>
      <c r="O2" s="365" t="s">
        <v>54</v>
      </c>
      <c r="P2" s="366"/>
      <c r="Q2" s="366"/>
      <c r="R2" s="366"/>
      <c r="S2" s="366"/>
      <c r="T2" s="367"/>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69"/>
      <c r="N3" s="369"/>
      <c r="O3" s="101">
        <v>0.1</v>
      </c>
      <c r="P3" s="54">
        <v>0.9</v>
      </c>
      <c r="Q3" s="54">
        <v>0.85</v>
      </c>
      <c r="R3" s="54">
        <v>0.8</v>
      </c>
      <c r="S3" s="54">
        <v>0.75</v>
      </c>
      <c r="T3" s="54">
        <v>0.7</v>
      </c>
      <c r="U3" s="5"/>
      <c r="V3" s="168" t="s">
        <v>187</v>
      </c>
      <c r="DT3" s="168" t="s">
        <v>181</v>
      </c>
      <c r="HQ3" s="171" t="s">
        <v>229</v>
      </c>
    </row>
    <row r="4" spans="1:225"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224">
        <v>150</v>
      </c>
      <c r="N4" s="291">
        <f>IF(AND(M4&gt;0,C4&gt;0,NOT(K4="")),ABS(VLOOKUP($M$1,VLookups!$A$43:$B$44,2,FALSE)-_xlfn.NORM.DIST(M4,G4,K4,TRUE)),"")</f>
        <v>0.89435022633314476</v>
      </c>
      <c r="O4" s="229">
        <f>IF(AND($B4&gt;0,$C4&gt;0,$D4&gt;0,NOT(ISBLANK($H4))),_xlfn.NORM.INV(ABS(VLOOKUP($M$1,VLookups!$A$43:$B$44,2,FALSE)-O$3),$G4,$K4),"")</f>
        <v>89.242762426929588</v>
      </c>
      <c r="P4" s="230">
        <f>IF(AND($B4&gt;0,$C4&gt;0,$D4&gt;0,NOT(ISBLANK($H4))),_xlfn.NORM.INV(ABS(VLOOKUP($M$1,VLookups!$A$43:$B$44,2,FALSE)-P$3),$G4,$K4),"")</f>
        <v>150.75723757307043</v>
      </c>
      <c r="Q4" s="229">
        <f>IF(AND($B4&gt;0,$C4&gt;0,$D4&gt;0,NOT(ISBLANK($H4))),_xlfn.NORM.INV(ABS(VLOOKUP($M$1,VLookups!$A$43:$B$44,2,FALSE)-Q$3),$G4,$K4),"")</f>
        <v>144.87440134785095</v>
      </c>
      <c r="R4" s="230">
        <f>IF(AND($B4&gt;0,$C4&gt;0,$D4&gt;0,NOT(ISBLANK($H4))),_xlfn.NORM.INV(ABS(VLOOKUP($M$1,VLookups!$A$43:$B$44,2,FALSE)-R$3),$G4,$K4),"")</f>
        <v>140.19890960574995</v>
      </c>
      <c r="S4" s="229">
        <f>IF(AND($B4&gt;0,$C4&gt;0,$D4&gt;0,NOT(ISBLANK($H4))),_xlfn.NORM.INV(ABS(VLOOKUP($M$1,VLookups!$A$43:$B$44,2,FALSE)-S$3),$G4,$K4),"")</f>
        <v>136.18775400470597</v>
      </c>
      <c r="T4" s="230">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56" t="s">
        <v>79</v>
      </c>
      <c r="C7" s="357"/>
      <c r="D7" s="358"/>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2">
        <f>IF(AND($D$13&gt;0,$D$14&gt;0),IF(OR(W4&lt;$D$13,W4=$D$13),DT4,0),"")</f>
        <v>2.8234587453674017E-6</v>
      </c>
      <c r="DU8" s="212">
        <f t="shared" ref="DU8:GF8" si="11">IF(AND($D$13&gt;0,$D$14&gt;0),IF(OR(X4&lt;$D$13,X4=$D$13),DU4,0),"")</f>
        <v>3.9817150312558068E-6</v>
      </c>
      <c r="DV8" s="212">
        <f t="shared" si="11"/>
        <v>5.5762594068702237E-6</v>
      </c>
      <c r="DW8" s="212">
        <f t="shared" si="11"/>
        <v>7.7553219081560061E-6</v>
      </c>
      <c r="DX8" s="212">
        <f t="shared" si="11"/>
        <v>1.0711264794262764E-5</v>
      </c>
      <c r="DY8" s="212">
        <f t="shared" si="11"/>
        <v>1.4691486765310226E-5</v>
      </c>
      <c r="DZ8" s="212">
        <f t="shared" si="11"/>
        <v>2.0011277150867528E-5</v>
      </c>
      <c r="EA8" s="212">
        <f t="shared" si="11"/>
        <v>2.7068733204981822E-5</v>
      </c>
      <c r="EB8" s="212">
        <f t="shared" si="11"/>
        <v>3.636177896024E-5</v>
      </c>
      <c r="EC8" s="212">
        <f t="shared" si="11"/>
        <v>4.8507219321516028E-5</v>
      </c>
      <c r="ED8" s="212">
        <f t="shared" si="11"/>
        <v>6.4261624845462725E-5</v>
      </c>
      <c r="EE8" s="212">
        <f t="shared" si="11"/>
        <v>8.4543669054157E-5</v>
      </c>
      <c r="EF8" s="212">
        <f t="shared" si="11"/>
        <v>1.1045733143458772E-4</v>
      </c>
      <c r="EG8" s="212">
        <f t="shared" si="11"/>
        <v>1.4331513863260402E-4</v>
      </c>
      <c r="EH8" s="212">
        <f t="shared" si="11"/>
        <v>1.8466035049741696E-4</v>
      </c>
      <c r="EI8" s="212">
        <f t="shared" si="11"/>
        <v>2.3628671747691213E-4</v>
      </c>
      <c r="EJ8" s="212">
        <f t="shared" si="11"/>
        <v>3.002541568587176E-4</v>
      </c>
      <c r="EK8" s="212">
        <f t="shared" si="11"/>
        <v>3.7889843756629387E-4</v>
      </c>
      <c r="EL8" s="212">
        <f t="shared" si="11"/>
        <v>4.7483275099156013E-4</v>
      </c>
      <c r="EM8" s="212">
        <f t="shared" si="11"/>
        <v>5.9093890643488749E-4</v>
      </c>
      <c r="EN8" s="212">
        <f t="shared" si="11"/>
        <v>7.3034585389868914E-4</v>
      </c>
      <c r="EO8" s="212">
        <f t="shared" si="11"/>
        <v>8.9639333403223579E-4</v>
      </c>
      <c r="EP8" s="212">
        <f t="shared" si="11"/>
        <v>1.092578712237895E-3</v>
      </c>
      <c r="EQ8" s="212">
        <f t="shared" si="11"/>
        <v>1.3224854931528092E-3</v>
      </c>
      <c r="ER8" s="212">
        <f t="shared" si="11"/>
        <v>1.5896926461007493E-3</v>
      </c>
      <c r="ES8" s="212">
        <f t="shared" si="11"/>
        <v>1.8976647030377323E-3</v>
      </c>
      <c r="ET8" s="212">
        <f t="shared" si="11"/>
        <v>2.2496236047161691E-3</v>
      </c>
      <c r="EU8" s="212">
        <f t="shared" si="11"/>
        <v>2.6484044382067639E-3</v>
      </c>
      <c r="EV8" s="212">
        <f t="shared" si="11"/>
        <v>3.0962984816247127E-3</v>
      </c>
      <c r="EW8" s="212">
        <f t="shared" si="11"/>
        <v>3.5948882844379798E-3</v>
      </c>
      <c r="EX8" s="212">
        <f t="shared" si="11"/>
        <v>4.1448807830311947E-3</v>
      </c>
      <c r="EY8" s="212">
        <f t="shared" si="11"/>
        <v>4.7459455883413285E-3</v>
      </c>
      <c r="EZ8" s="212">
        <f t="shared" si="11"/>
        <v>5.3965664860788224E-3</v>
      </c>
      <c r="FA8" s="212">
        <f t="shared" si="11"/>
        <v>6.0939147616473214E-3</v>
      </c>
      <c r="FB8" s="212">
        <f t="shared" si="11"/>
        <v>0</v>
      </c>
      <c r="FC8" s="212">
        <f t="shared" si="11"/>
        <v>0</v>
      </c>
      <c r="FD8" s="212">
        <f t="shared" si="11"/>
        <v>0</v>
      </c>
      <c r="FE8" s="212">
        <f t="shared" si="11"/>
        <v>0</v>
      </c>
      <c r="FF8" s="212">
        <f t="shared" si="11"/>
        <v>0</v>
      </c>
      <c r="FG8" s="212">
        <f t="shared" si="11"/>
        <v>0</v>
      </c>
      <c r="FH8" s="212">
        <f t="shared" si="11"/>
        <v>0</v>
      </c>
      <c r="FI8" s="212">
        <f t="shared" si="11"/>
        <v>0</v>
      </c>
      <c r="FJ8" s="212">
        <f t="shared" si="11"/>
        <v>0</v>
      </c>
      <c r="FK8" s="212">
        <f t="shared" si="11"/>
        <v>0</v>
      </c>
      <c r="FL8" s="212">
        <f t="shared" si="11"/>
        <v>0</v>
      </c>
      <c r="FM8" s="212">
        <f t="shared" si="11"/>
        <v>0</v>
      </c>
      <c r="FN8" s="212">
        <f t="shared" si="11"/>
        <v>0</v>
      </c>
      <c r="FO8" s="212">
        <f t="shared" si="11"/>
        <v>0</v>
      </c>
      <c r="FP8" s="212">
        <f t="shared" si="11"/>
        <v>0</v>
      </c>
      <c r="FQ8" s="212">
        <f t="shared" si="11"/>
        <v>0</v>
      </c>
      <c r="FR8" s="212">
        <f t="shared" si="11"/>
        <v>0</v>
      </c>
      <c r="FS8" s="212">
        <f t="shared" si="11"/>
        <v>0</v>
      </c>
      <c r="FT8" s="212">
        <f t="shared" si="11"/>
        <v>0</v>
      </c>
      <c r="FU8" s="212">
        <f t="shared" si="11"/>
        <v>0</v>
      </c>
      <c r="FV8" s="212">
        <f t="shared" si="11"/>
        <v>0</v>
      </c>
      <c r="FW8" s="212">
        <f t="shared" si="11"/>
        <v>0</v>
      </c>
      <c r="FX8" s="212">
        <f t="shared" si="11"/>
        <v>0</v>
      </c>
      <c r="FY8" s="212">
        <f t="shared" si="11"/>
        <v>0</v>
      </c>
      <c r="FZ8" s="212">
        <f t="shared" si="11"/>
        <v>0</v>
      </c>
      <c r="GA8" s="212">
        <f t="shared" si="11"/>
        <v>0</v>
      </c>
      <c r="GB8" s="212">
        <f t="shared" si="11"/>
        <v>0</v>
      </c>
      <c r="GC8" s="212">
        <f t="shared" si="11"/>
        <v>0</v>
      </c>
      <c r="GD8" s="212">
        <f t="shared" si="11"/>
        <v>0</v>
      </c>
      <c r="GE8" s="212">
        <f t="shared" si="11"/>
        <v>0</v>
      </c>
      <c r="GF8" s="212">
        <f t="shared" si="11"/>
        <v>0</v>
      </c>
      <c r="GG8" s="212">
        <f t="shared" ref="GG8:HP8" si="12">IF(AND($D$13&gt;0,$D$14&gt;0),IF(OR(CJ4&lt;$D$13,CJ4=$D$13),GG4,0),"")</f>
        <v>0</v>
      </c>
      <c r="GH8" s="212">
        <f t="shared" si="12"/>
        <v>0</v>
      </c>
      <c r="GI8" s="212">
        <f t="shared" si="12"/>
        <v>0</v>
      </c>
      <c r="GJ8" s="212">
        <f t="shared" si="12"/>
        <v>0</v>
      </c>
      <c r="GK8" s="212">
        <f t="shared" si="12"/>
        <v>0</v>
      </c>
      <c r="GL8" s="212">
        <f t="shared" si="12"/>
        <v>0</v>
      </c>
      <c r="GM8" s="212">
        <f t="shared" si="12"/>
        <v>0</v>
      </c>
      <c r="GN8" s="212">
        <f t="shared" si="12"/>
        <v>0</v>
      </c>
      <c r="GO8" s="212">
        <f t="shared" si="12"/>
        <v>0</v>
      </c>
      <c r="GP8" s="212">
        <f t="shared" si="12"/>
        <v>0</v>
      </c>
      <c r="GQ8" s="212">
        <f t="shared" si="12"/>
        <v>0</v>
      </c>
      <c r="GR8" s="212">
        <f t="shared" si="12"/>
        <v>0</v>
      </c>
      <c r="GS8" s="212">
        <f t="shared" si="12"/>
        <v>0</v>
      </c>
      <c r="GT8" s="212">
        <f t="shared" si="12"/>
        <v>0</v>
      </c>
      <c r="GU8" s="212">
        <f t="shared" si="12"/>
        <v>0</v>
      </c>
      <c r="GV8" s="212">
        <f t="shared" si="12"/>
        <v>0</v>
      </c>
      <c r="GW8" s="212">
        <f t="shared" si="12"/>
        <v>0</v>
      </c>
      <c r="GX8" s="212">
        <f t="shared" si="12"/>
        <v>0</v>
      </c>
      <c r="GY8" s="212">
        <f t="shared" si="12"/>
        <v>0</v>
      </c>
      <c r="GZ8" s="212">
        <f t="shared" si="12"/>
        <v>0</v>
      </c>
      <c r="HA8" s="212">
        <f t="shared" si="12"/>
        <v>0</v>
      </c>
      <c r="HB8" s="212">
        <f t="shared" si="12"/>
        <v>0</v>
      </c>
      <c r="HC8" s="212">
        <f t="shared" si="12"/>
        <v>0</v>
      </c>
      <c r="HD8" s="212">
        <f t="shared" si="12"/>
        <v>0</v>
      </c>
      <c r="HE8" s="212">
        <f t="shared" si="12"/>
        <v>0</v>
      </c>
      <c r="HF8" s="212">
        <f t="shared" si="12"/>
        <v>0</v>
      </c>
      <c r="HG8" s="212">
        <f t="shared" si="12"/>
        <v>0</v>
      </c>
      <c r="HH8" s="212">
        <f t="shared" si="12"/>
        <v>0</v>
      </c>
      <c r="HI8" s="212">
        <f t="shared" si="12"/>
        <v>0</v>
      </c>
      <c r="HJ8" s="212">
        <f t="shared" si="12"/>
        <v>0</v>
      </c>
      <c r="HK8" s="212">
        <f t="shared" si="12"/>
        <v>0</v>
      </c>
      <c r="HL8" s="212">
        <f t="shared" si="12"/>
        <v>0</v>
      </c>
      <c r="HM8" s="212">
        <f t="shared" si="12"/>
        <v>0</v>
      </c>
      <c r="HN8" s="212">
        <f t="shared" si="12"/>
        <v>0</v>
      </c>
      <c r="HO8" s="212">
        <f t="shared" si="12"/>
        <v>0</v>
      </c>
      <c r="HP8" s="212">
        <f t="shared" si="12"/>
        <v>0</v>
      </c>
    </row>
    <row r="9" spans="1:225" ht="15.75" x14ac:dyDescent="0.25">
      <c r="A9" s="5"/>
      <c r="B9" s="5"/>
      <c r="C9" s="33" t="s">
        <v>837</v>
      </c>
      <c r="D9" s="314">
        <v>0.8</v>
      </c>
      <c r="E9" s="38"/>
      <c r="F9" s="40"/>
      <c r="G9" s="5"/>
      <c r="H9" s="5"/>
      <c r="I9" s="5"/>
      <c r="J9" s="5"/>
      <c r="K9" s="5"/>
      <c r="L9" s="5"/>
      <c r="M9" s="5"/>
      <c r="N9" s="5"/>
      <c r="O9" s="5"/>
      <c r="P9" s="5"/>
      <c r="Q9" s="5"/>
      <c r="R9" s="5"/>
      <c r="S9" s="5"/>
      <c r="T9" s="5"/>
      <c r="U9" s="5"/>
      <c r="DT9" s="212">
        <f>IF(AND($D$13&gt;0,$D$14&gt;0),IF(AND(W4&gt;$D$13,OR(W4&lt;$D$14,W4=$D$14)),DT4,0),"")</f>
        <v>0</v>
      </c>
      <c r="DU9" s="212">
        <f t="shared" ref="DU9:GF9" si="13">IF(AND($D$13&gt;0,$D$14&gt;0),IF(AND(X4&gt;$D$13,OR(X4&lt;$D$14,X4=$D$14)),DU4,0),"")</f>
        <v>0</v>
      </c>
      <c r="DV9" s="212">
        <f t="shared" si="13"/>
        <v>0</v>
      </c>
      <c r="DW9" s="212">
        <f t="shared" si="13"/>
        <v>0</v>
      </c>
      <c r="DX9" s="212">
        <f t="shared" si="13"/>
        <v>0</v>
      </c>
      <c r="DY9" s="212">
        <f t="shared" si="13"/>
        <v>0</v>
      </c>
      <c r="DZ9" s="212">
        <f t="shared" si="13"/>
        <v>0</v>
      </c>
      <c r="EA9" s="212">
        <f t="shared" si="13"/>
        <v>0</v>
      </c>
      <c r="EB9" s="212">
        <f t="shared" si="13"/>
        <v>0</v>
      </c>
      <c r="EC9" s="212">
        <f t="shared" si="13"/>
        <v>0</v>
      </c>
      <c r="ED9" s="212">
        <f t="shared" si="13"/>
        <v>0</v>
      </c>
      <c r="EE9" s="212">
        <f t="shared" si="13"/>
        <v>0</v>
      </c>
      <c r="EF9" s="212">
        <f t="shared" si="13"/>
        <v>0</v>
      </c>
      <c r="EG9" s="212">
        <f t="shared" si="13"/>
        <v>0</v>
      </c>
      <c r="EH9" s="212">
        <f t="shared" si="13"/>
        <v>0</v>
      </c>
      <c r="EI9" s="212">
        <f t="shared" si="13"/>
        <v>0</v>
      </c>
      <c r="EJ9" s="212">
        <f t="shared" si="13"/>
        <v>0</v>
      </c>
      <c r="EK9" s="212">
        <f t="shared" si="13"/>
        <v>0</v>
      </c>
      <c r="EL9" s="212">
        <f t="shared" si="13"/>
        <v>0</v>
      </c>
      <c r="EM9" s="212">
        <f t="shared" si="13"/>
        <v>0</v>
      </c>
      <c r="EN9" s="212">
        <f t="shared" si="13"/>
        <v>0</v>
      </c>
      <c r="EO9" s="212">
        <f t="shared" si="13"/>
        <v>0</v>
      </c>
      <c r="EP9" s="212">
        <f t="shared" si="13"/>
        <v>0</v>
      </c>
      <c r="EQ9" s="212">
        <f t="shared" si="13"/>
        <v>0</v>
      </c>
      <c r="ER9" s="212">
        <f t="shared" si="13"/>
        <v>0</v>
      </c>
      <c r="ES9" s="212">
        <f t="shared" si="13"/>
        <v>0</v>
      </c>
      <c r="ET9" s="212">
        <f t="shared" si="13"/>
        <v>0</v>
      </c>
      <c r="EU9" s="212">
        <f t="shared" si="13"/>
        <v>0</v>
      </c>
      <c r="EV9" s="212">
        <f t="shared" si="13"/>
        <v>0</v>
      </c>
      <c r="EW9" s="212">
        <f t="shared" si="13"/>
        <v>0</v>
      </c>
      <c r="EX9" s="212">
        <f t="shared" si="13"/>
        <v>0</v>
      </c>
      <c r="EY9" s="212">
        <f t="shared" si="13"/>
        <v>0</v>
      </c>
      <c r="EZ9" s="212">
        <f t="shared" si="13"/>
        <v>0</v>
      </c>
      <c r="FA9" s="212">
        <f t="shared" si="13"/>
        <v>0</v>
      </c>
      <c r="FB9" s="212">
        <f t="shared" si="13"/>
        <v>6.8337531114997345E-3</v>
      </c>
      <c r="FC9" s="212">
        <f t="shared" si="13"/>
        <v>7.6103785578759131E-3</v>
      </c>
      <c r="FD9" s="212">
        <f t="shared" si="13"/>
        <v>8.4166118980857872E-3</v>
      </c>
      <c r="FE9" s="212">
        <f t="shared" si="13"/>
        <v>9.2438397794056652E-3</v>
      </c>
      <c r="FF9" s="212">
        <f t="shared" si="13"/>
        <v>1.0082113521630975E-2</v>
      </c>
      <c r="FG9" s="212">
        <f t="shared" si="13"/>
        <v>1.092030637826256E-2</v>
      </c>
      <c r="FH9" s="212">
        <f t="shared" si="13"/>
        <v>1.174632814209594E-2</v>
      </c>
      <c r="FI9" s="212">
        <f t="shared" si="13"/>
        <v>1.2547393006450185E-2</v>
      </c>
      <c r="FJ9" s="212">
        <f t="shared" si="13"/>
        <v>1.3310333563431342E-2</v>
      </c>
      <c r="FK9" s="212">
        <f t="shared" si="13"/>
        <v>1.4021950947706382E-2</v>
      </c>
      <c r="FL9" s="212">
        <f t="shared" si="13"/>
        <v>1.4669388615179146E-2</v>
      </c>
      <c r="FM9" s="212">
        <f t="shared" si="13"/>
        <v>1.5240515267250102E-2</v>
      </c>
      <c r="FN9" s="212">
        <f t="shared" si="13"/>
        <v>1.5724301153874715E-2</v>
      </c>
      <c r="FO9" s="212">
        <f t="shared" si="13"/>
        <v>1.611117153345205E-2</v>
      </c>
      <c r="FP9" s="212">
        <f t="shared" si="13"/>
        <v>1.6393321504247497E-2</v>
      </c>
      <c r="FQ9" s="212">
        <f t="shared" si="13"/>
        <v>1.6564977760764248E-2</v>
      </c>
      <c r="FR9" s="212">
        <f t="shared" si="13"/>
        <v>1.662259501672636E-2</v>
      </c>
      <c r="FS9" s="212">
        <f t="shared" si="13"/>
        <v>1.6564977760764248E-2</v>
      </c>
      <c r="FT9" s="212">
        <f t="shared" si="13"/>
        <v>1.6393321504247497E-2</v>
      </c>
      <c r="FU9" s="212">
        <f t="shared" si="13"/>
        <v>1.611117153345205E-2</v>
      </c>
      <c r="FV9" s="212">
        <f t="shared" si="13"/>
        <v>1.5724301153874715E-2</v>
      </c>
      <c r="FW9" s="212">
        <f t="shared" si="13"/>
        <v>1.5240515267250102E-2</v>
      </c>
      <c r="FX9" s="212">
        <f t="shared" si="13"/>
        <v>1.4669388615179146E-2</v>
      </c>
      <c r="FY9" s="212">
        <f t="shared" si="13"/>
        <v>1.4021950947706382E-2</v>
      </c>
      <c r="FZ9" s="212">
        <f t="shared" si="13"/>
        <v>1.3310333563431342E-2</v>
      </c>
      <c r="GA9" s="212">
        <f t="shared" si="13"/>
        <v>1.2547393006450185E-2</v>
      </c>
      <c r="GB9" s="212">
        <f t="shared" si="13"/>
        <v>1.174632814209594E-2</v>
      </c>
      <c r="GC9" s="212">
        <f t="shared" si="13"/>
        <v>1.092030637826256E-2</v>
      </c>
      <c r="GD9" s="212">
        <f t="shared" si="13"/>
        <v>1.0082113521630975E-2</v>
      </c>
      <c r="GE9" s="212">
        <f t="shared" si="13"/>
        <v>9.2438397794056652E-3</v>
      </c>
      <c r="GF9" s="212">
        <f t="shared" si="13"/>
        <v>8.4166118980857872E-3</v>
      </c>
      <c r="GG9" s="212">
        <f t="shared" ref="GG9:HP9" si="14">IF(AND($D$13&gt;0,$D$14&gt;0),IF(AND(CJ4&gt;$D$13,OR(CJ4&lt;$D$14,CJ4=$D$14)),GG4,0),"")</f>
        <v>7.6103785578759131E-3</v>
      </c>
      <c r="GH9" s="212">
        <f t="shared" si="14"/>
        <v>6.8337531114997345E-3</v>
      </c>
      <c r="GI9" s="212">
        <f t="shared" si="14"/>
        <v>0</v>
      </c>
      <c r="GJ9" s="212">
        <f t="shared" si="14"/>
        <v>0</v>
      </c>
      <c r="GK9" s="212">
        <f t="shared" si="14"/>
        <v>0</v>
      </c>
      <c r="GL9" s="212">
        <f t="shared" si="14"/>
        <v>0</v>
      </c>
      <c r="GM9" s="212">
        <f t="shared" si="14"/>
        <v>0</v>
      </c>
      <c r="GN9" s="212">
        <f t="shared" si="14"/>
        <v>0</v>
      </c>
      <c r="GO9" s="212">
        <f t="shared" si="14"/>
        <v>0</v>
      </c>
      <c r="GP9" s="212">
        <f t="shared" si="14"/>
        <v>0</v>
      </c>
      <c r="GQ9" s="212">
        <f t="shared" si="14"/>
        <v>0</v>
      </c>
      <c r="GR9" s="212">
        <f t="shared" si="14"/>
        <v>0</v>
      </c>
      <c r="GS9" s="212">
        <f t="shared" si="14"/>
        <v>0</v>
      </c>
      <c r="GT9" s="212">
        <f t="shared" si="14"/>
        <v>0</v>
      </c>
      <c r="GU9" s="212">
        <f t="shared" si="14"/>
        <v>0</v>
      </c>
      <c r="GV9" s="212">
        <f t="shared" si="14"/>
        <v>0</v>
      </c>
      <c r="GW9" s="212">
        <f t="shared" si="14"/>
        <v>0</v>
      </c>
      <c r="GX9" s="212">
        <f t="shared" si="14"/>
        <v>0</v>
      </c>
      <c r="GY9" s="212">
        <f t="shared" si="14"/>
        <v>0</v>
      </c>
      <c r="GZ9" s="212">
        <f t="shared" si="14"/>
        <v>0</v>
      </c>
      <c r="HA9" s="212">
        <f t="shared" si="14"/>
        <v>0</v>
      </c>
      <c r="HB9" s="212">
        <f t="shared" si="14"/>
        <v>0</v>
      </c>
      <c r="HC9" s="212">
        <f t="shared" si="14"/>
        <v>0</v>
      </c>
      <c r="HD9" s="212">
        <f t="shared" si="14"/>
        <v>0</v>
      </c>
      <c r="HE9" s="212">
        <f t="shared" si="14"/>
        <v>0</v>
      </c>
      <c r="HF9" s="212">
        <f t="shared" si="14"/>
        <v>0</v>
      </c>
      <c r="HG9" s="212">
        <f t="shared" si="14"/>
        <v>0</v>
      </c>
      <c r="HH9" s="212">
        <f t="shared" si="14"/>
        <v>0</v>
      </c>
      <c r="HI9" s="212">
        <f t="shared" si="14"/>
        <v>0</v>
      </c>
      <c r="HJ9" s="212">
        <f t="shared" si="14"/>
        <v>0</v>
      </c>
      <c r="HK9" s="212">
        <f t="shared" si="14"/>
        <v>0</v>
      </c>
      <c r="HL9" s="212">
        <f t="shared" si="14"/>
        <v>0</v>
      </c>
      <c r="HM9" s="212">
        <f t="shared" si="14"/>
        <v>0</v>
      </c>
      <c r="HN9" s="212">
        <f t="shared" si="14"/>
        <v>0</v>
      </c>
      <c r="HO9" s="212">
        <f t="shared" si="14"/>
        <v>0</v>
      </c>
      <c r="HP9" s="212">
        <f t="shared" si="14"/>
        <v>0</v>
      </c>
    </row>
    <row r="10" spans="1:225" ht="15.75" x14ac:dyDescent="0.25">
      <c r="A10" s="5"/>
      <c r="C10" s="33" t="s">
        <v>838</v>
      </c>
      <c r="D10" s="77">
        <f>IF(AND(D9&gt;0,D9&lt;1,NOT(J5="")),_xlfn.NORM.INV((1-$D$9)/2,$G$5,$J$5),"")</f>
        <v>89.242762426929588</v>
      </c>
      <c r="E10" s="39"/>
      <c r="F10" s="2"/>
      <c r="G10" s="5"/>
      <c r="H10" s="5"/>
      <c r="I10" s="5"/>
      <c r="J10" s="5"/>
      <c r="K10" s="5"/>
      <c r="L10" s="5"/>
      <c r="M10" s="5"/>
      <c r="N10" s="5"/>
      <c r="O10" s="5"/>
      <c r="P10" s="5"/>
      <c r="Q10" s="5"/>
      <c r="R10" s="5"/>
      <c r="S10" s="5"/>
      <c r="T10" s="5"/>
      <c r="U10" s="5"/>
      <c r="DT10" s="212">
        <f>IF(AND($D$13&gt;0,$D$14&gt;0),IF(AND(W4&gt;$D$14),DT4,0),"")</f>
        <v>0</v>
      </c>
      <c r="DU10" s="212">
        <f t="shared" ref="DU10:GF10" si="15">IF(AND($D$13&gt;0,$D$14&gt;0),IF(AND(X4&gt;$D$14),DU4,0),"")</f>
        <v>0</v>
      </c>
      <c r="DV10" s="212">
        <f t="shared" si="15"/>
        <v>0</v>
      </c>
      <c r="DW10" s="212">
        <f t="shared" si="15"/>
        <v>0</v>
      </c>
      <c r="DX10" s="212">
        <f t="shared" si="15"/>
        <v>0</v>
      </c>
      <c r="DY10" s="212">
        <f t="shared" si="15"/>
        <v>0</v>
      </c>
      <c r="DZ10" s="212">
        <f t="shared" si="15"/>
        <v>0</v>
      </c>
      <c r="EA10" s="212">
        <f t="shared" si="15"/>
        <v>0</v>
      </c>
      <c r="EB10" s="212">
        <f t="shared" si="15"/>
        <v>0</v>
      </c>
      <c r="EC10" s="212">
        <f t="shared" si="15"/>
        <v>0</v>
      </c>
      <c r="ED10" s="212">
        <f t="shared" si="15"/>
        <v>0</v>
      </c>
      <c r="EE10" s="212">
        <f t="shared" si="15"/>
        <v>0</v>
      </c>
      <c r="EF10" s="212">
        <f t="shared" si="15"/>
        <v>0</v>
      </c>
      <c r="EG10" s="212">
        <f t="shared" si="15"/>
        <v>0</v>
      </c>
      <c r="EH10" s="212">
        <f t="shared" si="15"/>
        <v>0</v>
      </c>
      <c r="EI10" s="212">
        <f t="shared" si="15"/>
        <v>0</v>
      </c>
      <c r="EJ10" s="212">
        <f t="shared" si="15"/>
        <v>0</v>
      </c>
      <c r="EK10" s="212">
        <f t="shared" si="15"/>
        <v>0</v>
      </c>
      <c r="EL10" s="212">
        <f t="shared" si="15"/>
        <v>0</v>
      </c>
      <c r="EM10" s="212">
        <f t="shared" si="15"/>
        <v>0</v>
      </c>
      <c r="EN10" s="212">
        <f t="shared" si="15"/>
        <v>0</v>
      </c>
      <c r="EO10" s="212">
        <f t="shared" si="15"/>
        <v>0</v>
      </c>
      <c r="EP10" s="212">
        <f t="shared" si="15"/>
        <v>0</v>
      </c>
      <c r="EQ10" s="212">
        <f t="shared" si="15"/>
        <v>0</v>
      </c>
      <c r="ER10" s="212">
        <f t="shared" si="15"/>
        <v>0</v>
      </c>
      <c r="ES10" s="212">
        <f t="shared" si="15"/>
        <v>0</v>
      </c>
      <c r="ET10" s="212">
        <f t="shared" si="15"/>
        <v>0</v>
      </c>
      <c r="EU10" s="212">
        <f t="shared" si="15"/>
        <v>0</v>
      </c>
      <c r="EV10" s="212">
        <f t="shared" si="15"/>
        <v>0</v>
      </c>
      <c r="EW10" s="212">
        <f t="shared" si="15"/>
        <v>0</v>
      </c>
      <c r="EX10" s="212">
        <f t="shared" si="15"/>
        <v>0</v>
      </c>
      <c r="EY10" s="212">
        <f t="shared" si="15"/>
        <v>0</v>
      </c>
      <c r="EZ10" s="212">
        <f t="shared" si="15"/>
        <v>0</v>
      </c>
      <c r="FA10" s="212">
        <f t="shared" si="15"/>
        <v>0</v>
      </c>
      <c r="FB10" s="212">
        <f t="shared" si="15"/>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ref="GG10:HP10" si="16">IF(AND($D$13&gt;0,$D$14&gt;0),IF(AND(CJ4&gt;$D$14),GG4,0),"")</f>
        <v>0</v>
      </c>
      <c r="GH10" s="212">
        <f t="shared" si="16"/>
        <v>0</v>
      </c>
      <c r="GI10" s="212">
        <f t="shared" si="16"/>
        <v>6.0939147616473214E-3</v>
      </c>
      <c r="GJ10" s="212">
        <f t="shared" si="16"/>
        <v>5.3965664860788224E-3</v>
      </c>
      <c r="GK10" s="212">
        <f t="shared" si="16"/>
        <v>4.7459455883413285E-3</v>
      </c>
      <c r="GL10" s="212">
        <f t="shared" si="16"/>
        <v>4.1448807830311947E-3</v>
      </c>
      <c r="GM10" s="212">
        <f t="shared" si="16"/>
        <v>3.5948882844379798E-3</v>
      </c>
      <c r="GN10" s="212">
        <f t="shared" si="16"/>
        <v>3.0962984816247127E-3</v>
      </c>
      <c r="GO10" s="212">
        <f t="shared" si="16"/>
        <v>2.6484044382067639E-3</v>
      </c>
      <c r="GP10" s="212">
        <f t="shared" si="16"/>
        <v>2.2496236047161691E-3</v>
      </c>
      <c r="GQ10" s="212">
        <f t="shared" si="16"/>
        <v>1.8976647030377323E-3</v>
      </c>
      <c r="GR10" s="212">
        <f t="shared" si="16"/>
        <v>1.5896926461007493E-3</v>
      </c>
      <c r="GS10" s="212">
        <f t="shared" si="16"/>
        <v>1.3224854931528092E-3</v>
      </c>
      <c r="GT10" s="212">
        <f t="shared" si="16"/>
        <v>1.092578712237895E-3</v>
      </c>
      <c r="GU10" s="212">
        <f t="shared" si="16"/>
        <v>8.9639333403223579E-4</v>
      </c>
      <c r="GV10" s="212">
        <f t="shared" si="16"/>
        <v>7.3034585389868914E-4</v>
      </c>
      <c r="GW10" s="212">
        <f t="shared" si="16"/>
        <v>5.9093890643488749E-4</v>
      </c>
      <c r="GX10" s="212">
        <f t="shared" si="16"/>
        <v>4.7483275099156013E-4</v>
      </c>
      <c r="GY10" s="212">
        <f t="shared" si="16"/>
        <v>3.7889843756629387E-4</v>
      </c>
      <c r="GZ10" s="212">
        <f t="shared" si="16"/>
        <v>3.002541568587176E-4</v>
      </c>
      <c r="HA10" s="212">
        <f t="shared" si="16"/>
        <v>2.3628671747691213E-4</v>
      </c>
      <c r="HB10" s="212">
        <f t="shared" si="16"/>
        <v>1.8466035049741696E-4</v>
      </c>
      <c r="HC10" s="212">
        <f t="shared" si="16"/>
        <v>1.4331513863260402E-4</v>
      </c>
      <c r="HD10" s="212">
        <f t="shared" si="16"/>
        <v>1.1045733143458772E-4</v>
      </c>
      <c r="HE10" s="212">
        <f t="shared" si="16"/>
        <v>8.4543669054157E-5</v>
      </c>
      <c r="HF10" s="212">
        <f t="shared" si="16"/>
        <v>6.4261624845462725E-5</v>
      </c>
      <c r="HG10" s="212">
        <f t="shared" si="16"/>
        <v>4.8507219321516028E-5</v>
      </c>
      <c r="HH10" s="212">
        <f t="shared" si="16"/>
        <v>3.636177896024E-5</v>
      </c>
      <c r="HI10" s="212">
        <f t="shared" si="16"/>
        <v>2.7068733204981822E-5</v>
      </c>
      <c r="HJ10" s="212">
        <f t="shared" si="16"/>
        <v>2.0011277150867528E-5</v>
      </c>
      <c r="HK10" s="212">
        <f t="shared" si="16"/>
        <v>1.4691486765310226E-5</v>
      </c>
      <c r="HL10" s="212">
        <f t="shared" si="16"/>
        <v>1.0711264794262764E-5</v>
      </c>
      <c r="HM10" s="212">
        <f t="shared" si="16"/>
        <v>7.7553219081560061E-6</v>
      </c>
      <c r="HN10" s="212">
        <f t="shared" si="16"/>
        <v>5.5762594068702237E-6</v>
      </c>
      <c r="HO10" s="212">
        <f t="shared" si="16"/>
        <v>3.9817150312558068E-6</v>
      </c>
      <c r="HP10" s="212">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74">
        <f>MAX(DT8:DT10)</f>
        <v>2.8234587453674017E-6</v>
      </c>
      <c r="DU11" s="274">
        <f t="shared" ref="DU11:GF11" si="17">MAX(DU8:DU10)</f>
        <v>3.9817150312558068E-6</v>
      </c>
      <c r="DV11" s="274">
        <f t="shared" si="17"/>
        <v>5.5762594068702237E-6</v>
      </c>
      <c r="DW11" s="274">
        <f t="shared" si="17"/>
        <v>7.7553219081560061E-6</v>
      </c>
      <c r="DX11" s="274">
        <f t="shared" si="17"/>
        <v>1.0711264794262764E-5</v>
      </c>
      <c r="DY11" s="274">
        <f t="shared" si="17"/>
        <v>1.4691486765310226E-5</v>
      </c>
      <c r="DZ11" s="274">
        <f t="shared" si="17"/>
        <v>2.0011277150867528E-5</v>
      </c>
      <c r="EA11" s="274">
        <f t="shared" si="17"/>
        <v>2.7068733204981822E-5</v>
      </c>
      <c r="EB11" s="274">
        <f t="shared" si="17"/>
        <v>3.636177896024E-5</v>
      </c>
      <c r="EC11" s="274">
        <f t="shared" si="17"/>
        <v>4.8507219321516028E-5</v>
      </c>
      <c r="ED11" s="274">
        <f t="shared" si="17"/>
        <v>6.4261624845462725E-5</v>
      </c>
      <c r="EE11" s="274">
        <f t="shared" si="17"/>
        <v>8.4543669054157E-5</v>
      </c>
      <c r="EF11" s="274">
        <f t="shared" si="17"/>
        <v>1.1045733143458772E-4</v>
      </c>
      <c r="EG11" s="274">
        <f t="shared" si="17"/>
        <v>1.4331513863260402E-4</v>
      </c>
      <c r="EH11" s="274">
        <f t="shared" si="17"/>
        <v>1.8466035049741696E-4</v>
      </c>
      <c r="EI11" s="274">
        <f t="shared" si="17"/>
        <v>2.3628671747691213E-4</v>
      </c>
      <c r="EJ11" s="274">
        <f t="shared" si="17"/>
        <v>3.002541568587176E-4</v>
      </c>
      <c r="EK11" s="274">
        <f t="shared" si="17"/>
        <v>3.7889843756629387E-4</v>
      </c>
      <c r="EL11" s="274">
        <f t="shared" si="17"/>
        <v>4.7483275099156013E-4</v>
      </c>
      <c r="EM11" s="274">
        <f t="shared" si="17"/>
        <v>5.9093890643488749E-4</v>
      </c>
      <c r="EN11" s="274">
        <f t="shared" si="17"/>
        <v>7.3034585389868914E-4</v>
      </c>
      <c r="EO11" s="274">
        <f t="shared" si="17"/>
        <v>8.9639333403223579E-4</v>
      </c>
      <c r="EP11" s="274">
        <f t="shared" si="17"/>
        <v>1.092578712237895E-3</v>
      </c>
      <c r="EQ11" s="274">
        <f t="shared" si="17"/>
        <v>1.3224854931528092E-3</v>
      </c>
      <c r="ER11" s="274">
        <f t="shared" si="17"/>
        <v>1.5896926461007493E-3</v>
      </c>
      <c r="ES11" s="274">
        <f t="shared" si="17"/>
        <v>1.8976647030377323E-3</v>
      </c>
      <c r="ET11" s="274">
        <f t="shared" si="17"/>
        <v>2.2496236047161691E-3</v>
      </c>
      <c r="EU11" s="274">
        <f t="shared" si="17"/>
        <v>2.6484044382067639E-3</v>
      </c>
      <c r="EV11" s="274">
        <f t="shared" si="17"/>
        <v>3.0962984816247127E-3</v>
      </c>
      <c r="EW11" s="274">
        <f t="shared" si="17"/>
        <v>3.5948882844379798E-3</v>
      </c>
      <c r="EX11" s="274">
        <f t="shared" si="17"/>
        <v>4.1448807830311947E-3</v>
      </c>
      <c r="EY11" s="274">
        <f t="shared" si="17"/>
        <v>4.7459455883413285E-3</v>
      </c>
      <c r="EZ11" s="274">
        <f t="shared" si="17"/>
        <v>5.3965664860788224E-3</v>
      </c>
      <c r="FA11" s="274">
        <f t="shared" si="17"/>
        <v>6.0939147616473214E-3</v>
      </c>
      <c r="FB11" s="274">
        <f t="shared" si="17"/>
        <v>6.8337531114997345E-3</v>
      </c>
      <c r="FC11" s="274">
        <f t="shared" si="17"/>
        <v>7.6103785578759131E-3</v>
      </c>
      <c r="FD11" s="274">
        <f t="shared" si="17"/>
        <v>8.4166118980857872E-3</v>
      </c>
      <c r="FE11" s="274">
        <f t="shared" si="17"/>
        <v>9.2438397794056652E-3</v>
      </c>
      <c r="FF11" s="274">
        <f t="shared" si="17"/>
        <v>1.0082113521630975E-2</v>
      </c>
      <c r="FG11" s="274">
        <f t="shared" si="17"/>
        <v>1.092030637826256E-2</v>
      </c>
      <c r="FH11" s="274">
        <f t="shared" si="17"/>
        <v>1.174632814209594E-2</v>
      </c>
      <c r="FI11" s="274">
        <f t="shared" si="17"/>
        <v>1.2547393006450185E-2</v>
      </c>
      <c r="FJ11" s="274">
        <f t="shared" si="17"/>
        <v>1.3310333563431342E-2</v>
      </c>
      <c r="FK11" s="274">
        <f t="shared" si="17"/>
        <v>1.4021950947706382E-2</v>
      </c>
      <c r="FL11" s="274">
        <f t="shared" si="17"/>
        <v>1.4669388615179146E-2</v>
      </c>
      <c r="FM11" s="274">
        <f t="shared" si="17"/>
        <v>1.5240515267250102E-2</v>
      </c>
      <c r="FN11" s="274">
        <f t="shared" si="17"/>
        <v>1.5724301153874715E-2</v>
      </c>
      <c r="FO11" s="274">
        <f t="shared" si="17"/>
        <v>1.611117153345205E-2</v>
      </c>
      <c r="FP11" s="274">
        <f t="shared" si="17"/>
        <v>1.6393321504247497E-2</v>
      </c>
      <c r="FQ11" s="274">
        <f t="shared" si="17"/>
        <v>1.6564977760764248E-2</v>
      </c>
      <c r="FR11" s="274">
        <f t="shared" si="17"/>
        <v>1.662259501672636E-2</v>
      </c>
      <c r="FS11" s="274">
        <f t="shared" si="17"/>
        <v>1.6564977760764248E-2</v>
      </c>
      <c r="FT11" s="274">
        <f t="shared" si="17"/>
        <v>1.6393321504247497E-2</v>
      </c>
      <c r="FU11" s="274">
        <f t="shared" si="17"/>
        <v>1.611117153345205E-2</v>
      </c>
      <c r="FV11" s="274">
        <f t="shared" si="17"/>
        <v>1.5724301153874715E-2</v>
      </c>
      <c r="FW11" s="274">
        <f t="shared" si="17"/>
        <v>1.5240515267250102E-2</v>
      </c>
      <c r="FX11" s="274">
        <f t="shared" si="17"/>
        <v>1.4669388615179146E-2</v>
      </c>
      <c r="FY11" s="274">
        <f t="shared" si="17"/>
        <v>1.4021950947706382E-2</v>
      </c>
      <c r="FZ11" s="274">
        <f t="shared" si="17"/>
        <v>1.3310333563431342E-2</v>
      </c>
      <c r="GA11" s="274">
        <f t="shared" si="17"/>
        <v>1.2547393006450185E-2</v>
      </c>
      <c r="GB11" s="274">
        <f t="shared" si="17"/>
        <v>1.174632814209594E-2</v>
      </c>
      <c r="GC11" s="274">
        <f t="shared" si="17"/>
        <v>1.092030637826256E-2</v>
      </c>
      <c r="GD11" s="274">
        <f t="shared" si="17"/>
        <v>1.0082113521630975E-2</v>
      </c>
      <c r="GE11" s="274">
        <f t="shared" si="17"/>
        <v>9.2438397794056652E-3</v>
      </c>
      <c r="GF11" s="274">
        <f t="shared" si="17"/>
        <v>8.4166118980857872E-3</v>
      </c>
      <c r="GG11" s="274">
        <f t="shared" ref="GG11:HP11" si="18">MAX(GG8:GG10)</f>
        <v>7.6103785578759131E-3</v>
      </c>
      <c r="GH11" s="274">
        <f t="shared" si="18"/>
        <v>6.8337531114997345E-3</v>
      </c>
      <c r="GI11" s="274">
        <f t="shared" si="18"/>
        <v>6.0939147616473214E-3</v>
      </c>
      <c r="GJ11" s="274">
        <f t="shared" si="18"/>
        <v>5.3965664860788224E-3</v>
      </c>
      <c r="GK11" s="274">
        <f t="shared" si="18"/>
        <v>4.7459455883413285E-3</v>
      </c>
      <c r="GL11" s="274">
        <f t="shared" si="18"/>
        <v>4.1448807830311947E-3</v>
      </c>
      <c r="GM11" s="274">
        <f t="shared" si="18"/>
        <v>3.5948882844379798E-3</v>
      </c>
      <c r="GN11" s="274">
        <f t="shared" si="18"/>
        <v>3.0962984816247127E-3</v>
      </c>
      <c r="GO11" s="274">
        <f t="shared" si="18"/>
        <v>2.6484044382067639E-3</v>
      </c>
      <c r="GP11" s="274">
        <f t="shared" si="18"/>
        <v>2.2496236047161691E-3</v>
      </c>
      <c r="GQ11" s="274">
        <f t="shared" si="18"/>
        <v>1.8976647030377323E-3</v>
      </c>
      <c r="GR11" s="274">
        <f t="shared" si="18"/>
        <v>1.5896926461007493E-3</v>
      </c>
      <c r="GS11" s="274">
        <f t="shared" si="18"/>
        <v>1.3224854931528092E-3</v>
      </c>
      <c r="GT11" s="274">
        <f t="shared" si="18"/>
        <v>1.092578712237895E-3</v>
      </c>
      <c r="GU11" s="274">
        <f t="shared" si="18"/>
        <v>8.9639333403223579E-4</v>
      </c>
      <c r="GV11" s="274">
        <f t="shared" si="18"/>
        <v>7.3034585389868914E-4</v>
      </c>
      <c r="GW11" s="274">
        <f t="shared" si="18"/>
        <v>5.9093890643488749E-4</v>
      </c>
      <c r="GX11" s="274">
        <f t="shared" si="18"/>
        <v>4.7483275099156013E-4</v>
      </c>
      <c r="GY11" s="274">
        <f t="shared" si="18"/>
        <v>3.7889843756629387E-4</v>
      </c>
      <c r="GZ11" s="274">
        <f t="shared" si="18"/>
        <v>3.002541568587176E-4</v>
      </c>
      <c r="HA11" s="274">
        <f t="shared" si="18"/>
        <v>2.3628671747691213E-4</v>
      </c>
      <c r="HB11" s="274">
        <f t="shared" si="18"/>
        <v>1.8466035049741696E-4</v>
      </c>
      <c r="HC11" s="274">
        <f t="shared" si="18"/>
        <v>1.4331513863260402E-4</v>
      </c>
      <c r="HD11" s="274">
        <f t="shared" si="18"/>
        <v>1.1045733143458772E-4</v>
      </c>
      <c r="HE11" s="274">
        <f t="shared" si="18"/>
        <v>8.4543669054157E-5</v>
      </c>
      <c r="HF11" s="274">
        <f t="shared" si="18"/>
        <v>6.4261624845462725E-5</v>
      </c>
      <c r="HG11" s="274">
        <f t="shared" si="18"/>
        <v>4.8507219321516028E-5</v>
      </c>
      <c r="HH11" s="274">
        <f t="shared" si="18"/>
        <v>3.636177896024E-5</v>
      </c>
      <c r="HI11" s="274">
        <f t="shared" si="18"/>
        <v>2.7068733204981822E-5</v>
      </c>
      <c r="HJ11" s="274">
        <f t="shared" si="18"/>
        <v>2.0011277150867528E-5</v>
      </c>
      <c r="HK11" s="274">
        <f t="shared" si="18"/>
        <v>1.4691486765310226E-5</v>
      </c>
      <c r="HL11" s="274">
        <f t="shared" si="18"/>
        <v>1.0711264794262764E-5</v>
      </c>
      <c r="HM11" s="274">
        <f t="shared" si="18"/>
        <v>7.7553219081560061E-6</v>
      </c>
      <c r="HN11" s="274">
        <f t="shared" si="18"/>
        <v>5.5762594068702237E-6</v>
      </c>
      <c r="HO11" s="274">
        <f t="shared" si="18"/>
        <v>3.9817150312558068E-6</v>
      </c>
      <c r="HP11" s="274">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313">
        <v>87</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313">
        <v>153</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0.83086855529732873</v>
      </c>
      <c r="E15" s="39"/>
      <c r="F15" s="46" t="s">
        <v>64</v>
      </c>
      <c r="G15" s="5"/>
      <c r="H15" s="5"/>
      <c r="I15" s="5"/>
      <c r="J15" s="5"/>
      <c r="K15" s="5"/>
      <c r="L15" s="5"/>
      <c r="M15" s="5"/>
      <c r="N15" s="5"/>
      <c r="O15" s="5"/>
      <c r="P15" s="5"/>
      <c r="Q15" s="5"/>
      <c r="R15" s="5"/>
      <c r="S15" s="5"/>
      <c r="T15" s="5"/>
      <c r="U15" s="5"/>
    </row>
    <row r="16" spans="1:225" ht="17.25" x14ac:dyDescent="0.3">
      <c r="A16" s="5"/>
      <c r="B16" s="5"/>
      <c r="C16" s="78" t="s">
        <v>274</v>
      </c>
      <c r="D16" s="45">
        <f>IF(AND($D$13&gt;0,$D$14&gt;0,$D$13&lt;$D$14,NOT($J$5="")),_xlfn.NORM.DIST(D13,$G$5,$J$5,TRUE),"")</f>
        <v>8.4565722351335693E-2</v>
      </c>
      <c r="E16" s="39"/>
      <c r="F16" s="46" t="s">
        <v>65</v>
      </c>
      <c r="G16" s="5"/>
      <c r="H16" s="5"/>
      <c r="I16" s="5"/>
      <c r="J16" s="5"/>
      <c r="K16" s="5"/>
      <c r="L16" s="5"/>
      <c r="M16" s="5"/>
      <c r="N16" s="5"/>
      <c r="O16" s="5"/>
      <c r="P16" s="5"/>
      <c r="Q16" s="5"/>
      <c r="R16" s="5"/>
      <c r="S16" s="5"/>
      <c r="T16" s="5"/>
      <c r="U16" s="5"/>
    </row>
    <row r="17" spans="1:21" ht="17.25" x14ac:dyDescent="0.3">
      <c r="A17" s="5"/>
      <c r="B17" s="5"/>
      <c r="C17" s="78" t="s">
        <v>275</v>
      </c>
      <c r="D17" s="44">
        <f>IF(AND($D$13&gt;0,$D$14&gt;0,$D$13&lt;$D$14,NOT($J$5="")),1-_xlfn.NORM.DIST(D14,$G$5,$J$5,TRUE),"")</f>
        <v>8.4565722351335637E-2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4k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44" t="s">
        <v>142</v>
      </c>
      <c r="C29" s="344"/>
      <c r="D29" s="344"/>
      <c r="E29" s="344"/>
      <c r="F29" s="344"/>
      <c r="G29" s="344"/>
      <c r="H29" s="344"/>
      <c r="I29" s="104"/>
      <c r="J29" s="2"/>
      <c r="K29" s="2"/>
      <c r="L29" s="5"/>
      <c r="M29" s="5"/>
      <c r="N29" s="5"/>
      <c r="O29" s="5"/>
      <c r="P29" s="5"/>
      <c r="Q29" s="5"/>
      <c r="R29" s="5"/>
      <c r="S29" s="5"/>
      <c r="T29" s="5"/>
      <c r="U29" s="5"/>
    </row>
    <row r="30" spans="1:21" x14ac:dyDescent="0.25">
      <c r="A30" s="2"/>
      <c r="B30" s="344" t="s">
        <v>143</v>
      </c>
      <c r="C30" s="344"/>
      <c r="D30" s="344"/>
      <c r="E30" s="344"/>
      <c r="F30" s="344"/>
      <c r="G30" s="344"/>
      <c r="H30" s="344"/>
      <c r="I30" s="104"/>
      <c r="J30" s="2"/>
      <c r="K30" s="2"/>
      <c r="L30" s="5"/>
      <c r="M30" s="5"/>
      <c r="N30" s="5"/>
      <c r="O30" s="5"/>
      <c r="P30" s="5"/>
      <c r="Q30" s="5"/>
      <c r="R30" s="5"/>
      <c r="S30" s="5"/>
      <c r="T30" s="5"/>
      <c r="U30" s="5"/>
    </row>
    <row r="31" spans="1:21" x14ac:dyDescent="0.25">
      <c r="A31" s="2"/>
      <c r="B31" s="344" t="s">
        <v>94</v>
      </c>
      <c r="C31" s="344"/>
      <c r="D31" s="344"/>
      <c r="E31" s="344"/>
      <c r="F31" s="344"/>
      <c r="G31" s="344"/>
      <c r="H31" s="344"/>
      <c r="I31" s="104"/>
      <c r="J31" s="2"/>
      <c r="K31" s="2"/>
      <c r="L31" s="5"/>
      <c r="M31" s="5"/>
      <c r="N31" s="5"/>
      <c r="O31" s="5"/>
      <c r="P31" s="5"/>
      <c r="Q31" s="5"/>
      <c r="R31" s="5"/>
      <c r="S31" s="5"/>
      <c r="T31" s="5"/>
      <c r="U31" s="5"/>
    </row>
    <row r="32" spans="1:21" x14ac:dyDescent="0.25">
      <c r="A32" s="2"/>
      <c r="B32" s="344" t="s">
        <v>225</v>
      </c>
      <c r="C32" s="344"/>
      <c r="D32" s="344"/>
      <c r="E32" s="344"/>
      <c r="F32" s="344"/>
      <c r="G32" s="344"/>
      <c r="H32" s="344"/>
      <c r="I32" s="104"/>
      <c r="J32" s="2"/>
      <c r="K32" s="2"/>
      <c r="L32" s="5"/>
      <c r="M32" s="5"/>
      <c r="N32" s="5"/>
      <c r="O32" s="5"/>
      <c r="P32" s="5"/>
      <c r="Q32" s="5"/>
      <c r="R32" s="5"/>
      <c r="S32" s="5"/>
      <c r="T32" s="5"/>
      <c r="U32" s="5"/>
    </row>
    <row r="33" spans="1:21" x14ac:dyDescent="0.25">
      <c r="A33" s="2"/>
      <c r="B33" s="344" t="s">
        <v>95</v>
      </c>
      <c r="C33" s="344"/>
      <c r="D33" s="344"/>
      <c r="E33" s="344"/>
      <c r="F33" s="344"/>
      <c r="G33" s="344"/>
      <c r="H33" s="344"/>
      <c r="I33" s="104"/>
      <c r="J33" s="2"/>
      <c r="K33" s="2"/>
      <c r="L33" s="5"/>
      <c r="M33" s="5"/>
      <c r="N33" s="5"/>
      <c r="O33" s="5"/>
      <c r="P33" s="5"/>
      <c r="Q33" s="5"/>
      <c r="R33" s="5"/>
      <c r="S33" s="5"/>
      <c r="T33" s="5"/>
      <c r="U33" s="5"/>
    </row>
    <row r="34" spans="1:21" x14ac:dyDescent="0.25">
      <c r="A34" s="2"/>
      <c r="B34" s="155" t="s">
        <v>220</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219</v>
      </c>
      <c r="C36" s="5"/>
      <c r="D36" s="5"/>
      <c r="E36" s="2"/>
      <c r="F36" s="2"/>
      <c r="G36" s="5"/>
      <c r="H36" s="2"/>
      <c r="I36" s="2"/>
      <c r="J36" s="5"/>
      <c r="K36" s="5"/>
      <c r="L36" s="5"/>
      <c r="M36" s="5"/>
      <c r="N36" s="5"/>
      <c r="O36" s="5"/>
      <c r="P36" s="5"/>
      <c r="Q36" s="5"/>
      <c r="R36" s="5"/>
      <c r="S36" s="5"/>
      <c r="T36" s="5"/>
      <c r="U36" s="5"/>
    </row>
    <row r="37" spans="1:21" x14ac:dyDescent="0.25">
      <c r="A37" s="19"/>
      <c r="B37" s="155" t="s">
        <v>221</v>
      </c>
      <c r="C37" s="5"/>
      <c r="D37" s="5"/>
      <c r="E37" s="2"/>
      <c r="F37" s="2"/>
      <c r="G37" s="5"/>
      <c r="H37" s="2"/>
      <c r="I37" s="2"/>
      <c r="J37" s="5"/>
      <c r="K37" s="5"/>
      <c r="L37" s="5"/>
      <c r="M37" s="5"/>
      <c r="N37" s="5"/>
      <c r="O37" s="5"/>
      <c r="P37" s="5"/>
      <c r="Q37" s="5"/>
      <c r="R37" s="5"/>
      <c r="S37" s="5"/>
      <c r="T37" s="5"/>
      <c r="U37" s="5"/>
    </row>
    <row r="38" spans="1:21" x14ac:dyDescent="0.25">
      <c r="A38" s="19"/>
      <c r="B38" s="155" t="s">
        <v>799</v>
      </c>
      <c r="C38" s="5"/>
      <c r="D38" s="5"/>
      <c r="E38" s="2"/>
      <c r="F38" s="2"/>
      <c r="G38" s="5"/>
      <c r="H38" s="2"/>
      <c r="I38" s="2"/>
      <c r="J38" s="5"/>
      <c r="K38" s="5"/>
      <c r="L38" s="5"/>
      <c r="M38" s="5"/>
      <c r="N38" s="5"/>
      <c r="O38" s="5"/>
      <c r="P38" s="5"/>
      <c r="Q38" s="5"/>
      <c r="R38" s="5"/>
      <c r="S38" s="5"/>
      <c r="T38" s="5"/>
      <c r="U38" s="5"/>
    </row>
    <row r="39" spans="1:21" x14ac:dyDescent="0.25">
      <c r="A39" s="19"/>
      <c r="B39" s="155" t="s">
        <v>800</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801</v>
      </c>
    </row>
    <row r="42" spans="1:21" x14ac:dyDescent="0.25">
      <c r="B42" s="155" t="s">
        <v>91</v>
      </c>
    </row>
    <row r="43" spans="1:21" x14ac:dyDescent="0.25">
      <c r="B43" s="345" t="s">
        <v>806</v>
      </c>
      <c r="C43" s="345"/>
      <c r="D43" s="345"/>
      <c r="E43" s="345"/>
      <c r="F43" s="345"/>
      <c r="G43" s="345"/>
      <c r="H43" s="345"/>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831</v>
      </c>
      <c r="C1" s="5"/>
      <c r="D1" s="5"/>
      <c r="E1" s="2"/>
      <c r="F1" s="2"/>
      <c r="G1" s="5"/>
      <c r="H1" s="5"/>
      <c r="I1" s="5"/>
      <c r="J1" s="5"/>
      <c r="K1" s="5"/>
      <c r="L1" s="5"/>
      <c r="M1" s="5"/>
      <c r="N1" s="5"/>
      <c r="O1" s="348" t="s">
        <v>76</v>
      </c>
      <c r="P1" s="349"/>
      <c r="Q1" s="364" t="str">
        <f>VLOOKUP(O1,VLookups!A43:C44,3,FALSE)</f>
        <v>Show the likelihood that the SPERT estimates will be EQUAL TO or GREATER THAN an uncertainty</v>
      </c>
      <c r="R1" s="364"/>
      <c r="S1" s="364"/>
      <c r="T1" s="364"/>
      <c r="U1" s="364"/>
      <c r="V1" s="364"/>
      <c r="W1" s="5"/>
    </row>
    <row r="2" spans="1:227" ht="15" customHeight="1" x14ac:dyDescent="0.25">
      <c r="B2" s="25"/>
      <c r="C2" s="25"/>
      <c r="D2" s="25"/>
      <c r="E2" s="304"/>
      <c r="F2" s="304"/>
      <c r="G2" s="25"/>
      <c r="H2" s="304"/>
      <c r="I2" s="304"/>
      <c r="J2" s="5"/>
      <c r="K2" s="5"/>
      <c r="L2" s="5"/>
      <c r="M2" s="5"/>
      <c r="N2" s="5"/>
      <c r="O2" s="368" t="s">
        <v>73</v>
      </c>
      <c r="P2" s="368" t="s">
        <v>74</v>
      </c>
      <c r="Q2" s="365" t="s">
        <v>54</v>
      </c>
      <c r="R2" s="366"/>
      <c r="S2" s="366"/>
      <c r="T2" s="366"/>
      <c r="U2" s="366"/>
      <c r="V2" s="367"/>
      <c r="W2" s="5"/>
      <c r="X2" s="168" t="s">
        <v>186</v>
      </c>
    </row>
    <row r="3" spans="1:227" x14ac:dyDescent="0.25">
      <c r="A3" s="3" t="s">
        <v>5</v>
      </c>
      <c r="B3" s="58" t="s">
        <v>41</v>
      </c>
      <c r="C3" s="58" t="s">
        <v>6</v>
      </c>
      <c r="D3" s="58" t="s">
        <v>42</v>
      </c>
      <c r="E3" s="58"/>
      <c r="F3" s="58"/>
      <c r="G3" s="58" t="s">
        <v>69</v>
      </c>
      <c r="H3" s="58" t="s">
        <v>9</v>
      </c>
      <c r="I3" s="58" t="s">
        <v>180</v>
      </c>
      <c r="J3" s="58" t="s">
        <v>815</v>
      </c>
      <c r="K3" s="58" t="s">
        <v>67</v>
      </c>
      <c r="L3" s="58" t="s">
        <v>85</v>
      </c>
      <c r="M3" s="58" t="s">
        <v>820</v>
      </c>
      <c r="N3" s="308" t="s">
        <v>821</v>
      </c>
      <c r="O3" s="369"/>
      <c r="P3" s="369"/>
      <c r="Q3" s="101">
        <v>0.1</v>
      </c>
      <c r="R3" s="54">
        <v>0.9</v>
      </c>
      <c r="S3" s="54">
        <v>0.85</v>
      </c>
      <c r="T3" s="54">
        <v>0.8</v>
      </c>
      <c r="U3" s="54">
        <v>0.75</v>
      </c>
      <c r="V3" s="54">
        <v>0.7</v>
      </c>
      <c r="W3" s="5"/>
      <c r="X3" s="168" t="s">
        <v>187</v>
      </c>
      <c r="DV3" s="168" t="s">
        <v>181</v>
      </c>
      <c r="HS3" s="171" t="s">
        <v>229</v>
      </c>
    </row>
    <row r="4" spans="1:227"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306">
        <f ca="1">RAND()</f>
        <v>0.93799190431060919</v>
      </c>
      <c r="N4" s="307">
        <f ca="1">IF(K4="","",_xlfn.NORM.INV(M4,G4,K4))</f>
        <v>156.91518290532957</v>
      </c>
      <c r="O4" s="224">
        <v>150</v>
      </c>
      <c r="P4" s="291">
        <f>IF(AND(O4&gt;0,C4&gt;0,NOT(K4="")),ABS(VLOOKUP($O$1,VLookups!$A$43:$B$44,2,FALSE)-_xlfn.NORM.DIST(O4,G4,K4,TRUE)),"")</f>
        <v>0.89435022633314476</v>
      </c>
      <c r="Q4" s="229">
        <f>IF(AND($B4&gt;0,$C4&gt;0,$D4&gt;0,NOT(ISBLANK($H4))),_xlfn.NORM.INV(ABS(VLOOKUP($O$1,VLookups!$A$43:$B$44,2,FALSE)-Q$3),$G4,$K4),"")</f>
        <v>89.242762426929588</v>
      </c>
      <c r="R4" s="230">
        <f>IF(AND($B4&gt;0,$C4&gt;0,$D4&gt;0,NOT(ISBLANK($H4))),_xlfn.NORM.INV(ABS(VLOOKUP($O$1,VLookups!$A$43:$B$44,2,FALSE)-R$3),$G4,$K4),"")</f>
        <v>150.75723757307043</v>
      </c>
      <c r="S4" s="229">
        <f>IF(AND($B4&gt;0,$C4&gt;0,$D4&gt;0,NOT(ISBLANK($H4))),_xlfn.NORM.INV(ABS(VLOOKUP($O$1,VLookups!$A$43:$B$44,2,FALSE)-S$3),$G4,$K4),"")</f>
        <v>144.87440134785095</v>
      </c>
      <c r="T4" s="230">
        <f>IF(AND($B4&gt;0,$C4&gt;0,$D4&gt;0,NOT(ISBLANK($H4))),_xlfn.NORM.INV(ABS(VLOOKUP($O$1,VLookups!$A$43:$B$44,2,FALSE)-T$3),$G4,$K4),"")</f>
        <v>140.19890960574995</v>
      </c>
      <c r="U4" s="229">
        <f>IF(AND($B4&gt;0,$C4&gt;0,$D4&gt;0,NOT(ISBLANK($H4))),_xlfn.NORM.INV(ABS(VLOOKUP($O$1,VLookups!$A$43:$B$44,2,FALSE)-U$3),$G4,$K4),"")</f>
        <v>136.18775400470597</v>
      </c>
      <c r="V4" s="230">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56" t="s">
        <v>79</v>
      </c>
      <c r="C7" s="357"/>
      <c r="D7" s="358"/>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5"/>
      <c r="I8" s="5"/>
      <c r="J8" s="5"/>
      <c r="K8" s="5"/>
      <c r="L8" s="5"/>
      <c r="M8" s="5"/>
      <c r="N8" s="5"/>
      <c r="O8" s="5"/>
      <c r="P8" s="5"/>
      <c r="W8" s="5"/>
      <c r="DV8" s="212">
        <f t="shared" ref="DV8:FA8" si="6">IF(AND($D$32&gt;0,$D$33&gt;0),IF(OR(Y4&lt;$D$32,Y4=$D$32),DV4,0),"")</f>
        <v>2.8234587453674017E-6</v>
      </c>
      <c r="DW8" s="212">
        <f t="shared" si="6"/>
        <v>3.9817150312558068E-6</v>
      </c>
      <c r="DX8" s="212">
        <f t="shared" si="6"/>
        <v>5.5762594068702237E-6</v>
      </c>
      <c r="DY8" s="212">
        <f t="shared" si="6"/>
        <v>7.7553219081560061E-6</v>
      </c>
      <c r="DZ8" s="212">
        <f t="shared" si="6"/>
        <v>1.0711264794262764E-5</v>
      </c>
      <c r="EA8" s="212">
        <f t="shared" si="6"/>
        <v>1.4691486765310226E-5</v>
      </c>
      <c r="EB8" s="212">
        <f t="shared" si="6"/>
        <v>2.0011277150867528E-5</v>
      </c>
      <c r="EC8" s="212">
        <f t="shared" si="6"/>
        <v>2.7068733204981822E-5</v>
      </c>
      <c r="ED8" s="212">
        <f t="shared" si="6"/>
        <v>3.636177896024E-5</v>
      </c>
      <c r="EE8" s="212">
        <f t="shared" si="6"/>
        <v>4.8507219321516028E-5</v>
      </c>
      <c r="EF8" s="212">
        <f t="shared" si="6"/>
        <v>6.4261624845462725E-5</v>
      </c>
      <c r="EG8" s="212">
        <f t="shared" si="6"/>
        <v>8.4543669054157E-5</v>
      </c>
      <c r="EH8" s="212">
        <f t="shared" si="6"/>
        <v>1.1045733143458772E-4</v>
      </c>
      <c r="EI8" s="212">
        <f t="shared" si="6"/>
        <v>1.4331513863260402E-4</v>
      </c>
      <c r="EJ8" s="212">
        <f t="shared" si="6"/>
        <v>1.8466035049741696E-4</v>
      </c>
      <c r="EK8" s="212">
        <f t="shared" si="6"/>
        <v>2.3628671747691213E-4</v>
      </c>
      <c r="EL8" s="212">
        <f t="shared" si="6"/>
        <v>3.002541568587176E-4</v>
      </c>
      <c r="EM8" s="212">
        <f t="shared" si="6"/>
        <v>3.7889843756629387E-4</v>
      </c>
      <c r="EN8" s="212">
        <f t="shared" si="6"/>
        <v>4.7483275099156013E-4</v>
      </c>
      <c r="EO8" s="212">
        <f t="shared" si="6"/>
        <v>5.9093890643488749E-4</v>
      </c>
      <c r="EP8" s="212">
        <f t="shared" si="6"/>
        <v>7.3034585389868914E-4</v>
      </c>
      <c r="EQ8" s="212">
        <f t="shared" si="6"/>
        <v>8.9639333403223579E-4</v>
      </c>
      <c r="ER8" s="212">
        <f t="shared" si="6"/>
        <v>1.092578712237895E-3</v>
      </c>
      <c r="ES8" s="212">
        <f t="shared" si="6"/>
        <v>1.3224854931528092E-3</v>
      </c>
      <c r="ET8" s="212">
        <f t="shared" si="6"/>
        <v>1.5896926461007493E-3</v>
      </c>
      <c r="EU8" s="212">
        <f t="shared" si="6"/>
        <v>1.8976647030377323E-3</v>
      </c>
      <c r="EV8" s="212">
        <f t="shared" si="6"/>
        <v>2.2496236047161691E-3</v>
      </c>
      <c r="EW8" s="212">
        <f t="shared" si="6"/>
        <v>2.6484044382067639E-3</v>
      </c>
      <c r="EX8" s="212">
        <f t="shared" si="6"/>
        <v>3.0962984816247127E-3</v>
      </c>
      <c r="EY8" s="212">
        <f t="shared" si="6"/>
        <v>3.5948882844379798E-3</v>
      </c>
      <c r="EZ8" s="212">
        <f t="shared" si="6"/>
        <v>4.1448807830311947E-3</v>
      </c>
      <c r="FA8" s="212">
        <f t="shared" si="6"/>
        <v>4.7459455883413285E-3</v>
      </c>
      <c r="FB8" s="212">
        <f t="shared" ref="FB8:GG8" si="7">IF(AND($D$32&gt;0,$D$33&gt;0),IF(OR(BE4&lt;$D$32,BE4=$D$32),FB4,0),"")</f>
        <v>5.3965664860788224E-3</v>
      </c>
      <c r="FC8" s="212">
        <f t="shared" si="7"/>
        <v>6.0939147616473214E-3</v>
      </c>
      <c r="FD8" s="212">
        <f t="shared" si="7"/>
        <v>6.8337531114997345E-3</v>
      </c>
      <c r="FE8" s="212">
        <f t="shared" si="7"/>
        <v>0</v>
      </c>
      <c r="FF8" s="212">
        <f t="shared" si="7"/>
        <v>0</v>
      </c>
      <c r="FG8" s="212">
        <f t="shared" si="7"/>
        <v>0</v>
      </c>
      <c r="FH8" s="212">
        <f t="shared" si="7"/>
        <v>0</v>
      </c>
      <c r="FI8" s="212">
        <f t="shared" si="7"/>
        <v>0</v>
      </c>
      <c r="FJ8" s="212">
        <f t="shared" si="7"/>
        <v>0</v>
      </c>
      <c r="FK8" s="212">
        <f t="shared" si="7"/>
        <v>0</v>
      </c>
      <c r="FL8" s="212">
        <f t="shared" si="7"/>
        <v>0</v>
      </c>
      <c r="FM8" s="212">
        <f t="shared" si="7"/>
        <v>0</v>
      </c>
      <c r="FN8" s="212">
        <f t="shared" si="7"/>
        <v>0</v>
      </c>
      <c r="FO8" s="212">
        <f t="shared" si="7"/>
        <v>0</v>
      </c>
      <c r="FP8" s="212">
        <f t="shared" si="7"/>
        <v>0</v>
      </c>
      <c r="FQ8" s="212">
        <f t="shared" si="7"/>
        <v>0</v>
      </c>
      <c r="FR8" s="212">
        <f t="shared" si="7"/>
        <v>0</v>
      </c>
      <c r="FS8" s="212">
        <f t="shared" si="7"/>
        <v>0</v>
      </c>
      <c r="FT8" s="212">
        <f t="shared" si="7"/>
        <v>0</v>
      </c>
      <c r="FU8" s="212">
        <f t="shared" si="7"/>
        <v>0</v>
      </c>
      <c r="FV8" s="212">
        <f t="shared" si="7"/>
        <v>0</v>
      </c>
      <c r="FW8" s="212">
        <f t="shared" si="7"/>
        <v>0</v>
      </c>
      <c r="FX8" s="212">
        <f t="shared" si="7"/>
        <v>0</v>
      </c>
      <c r="FY8" s="212">
        <f t="shared" si="7"/>
        <v>0</v>
      </c>
      <c r="FZ8" s="212">
        <f t="shared" si="7"/>
        <v>0</v>
      </c>
      <c r="GA8" s="212">
        <f t="shared" si="7"/>
        <v>0</v>
      </c>
      <c r="GB8" s="212">
        <f t="shared" si="7"/>
        <v>0</v>
      </c>
      <c r="GC8" s="212">
        <f t="shared" si="7"/>
        <v>0</v>
      </c>
      <c r="GD8" s="212">
        <f t="shared" si="7"/>
        <v>0</v>
      </c>
      <c r="GE8" s="212">
        <f t="shared" si="7"/>
        <v>0</v>
      </c>
      <c r="GF8" s="212">
        <f t="shared" si="7"/>
        <v>0</v>
      </c>
      <c r="GG8" s="212">
        <f t="shared" si="7"/>
        <v>0</v>
      </c>
      <c r="GH8" s="212">
        <f t="shared" ref="GH8:HM8" si="8">IF(AND($D$32&gt;0,$D$33&gt;0),IF(OR(CK4&lt;$D$32,CK4=$D$32),GH4,0),"")</f>
        <v>0</v>
      </c>
      <c r="GI8" s="212">
        <f t="shared" si="8"/>
        <v>0</v>
      </c>
      <c r="GJ8" s="212">
        <f t="shared" si="8"/>
        <v>0</v>
      </c>
      <c r="GK8" s="212">
        <f t="shared" si="8"/>
        <v>0</v>
      </c>
      <c r="GL8" s="212">
        <f t="shared" si="8"/>
        <v>0</v>
      </c>
      <c r="GM8" s="212">
        <f t="shared" si="8"/>
        <v>0</v>
      </c>
      <c r="GN8" s="212">
        <f t="shared" si="8"/>
        <v>0</v>
      </c>
      <c r="GO8" s="212">
        <f t="shared" si="8"/>
        <v>0</v>
      </c>
      <c r="GP8" s="212">
        <f t="shared" si="8"/>
        <v>0</v>
      </c>
      <c r="GQ8" s="212">
        <f t="shared" si="8"/>
        <v>0</v>
      </c>
      <c r="GR8" s="212">
        <f t="shared" si="8"/>
        <v>0</v>
      </c>
      <c r="GS8" s="212">
        <f t="shared" si="8"/>
        <v>0</v>
      </c>
      <c r="GT8" s="212">
        <f t="shared" si="8"/>
        <v>0</v>
      </c>
      <c r="GU8" s="212">
        <f t="shared" si="8"/>
        <v>0</v>
      </c>
      <c r="GV8" s="212">
        <f t="shared" si="8"/>
        <v>0</v>
      </c>
      <c r="GW8" s="212">
        <f t="shared" si="8"/>
        <v>0</v>
      </c>
      <c r="GX8" s="212">
        <f t="shared" si="8"/>
        <v>0</v>
      </c>
      <c r="GY8" s="212">
        <f t="shared" si="8"/>
        <v>0</v>
      </c>
      <c r="GZ8" s="212">
        <f t="shared" si="8"/>
        <v>0</v>
      </c>
      <c r="HA8" s="212">
        <f t="shared" si="8"/>
        <v>0</v>
      </c>
      <c r="HB8" s="212">
        <f t="shared" si="8"/>
        <v>0</v>
      </c>
      <c r="HC8" s="212">
        <f t="shared" si="8"/>
        <v>0</v>
      </c>
      <c r="HD8" s="212">
        <f t="shared" si="8"/>
        <v>0</v>
      </c>
      <c r="HE8" s="212">
        <f t="shared" si="8"/>
        <v>0</v>
      </c>
      <c r="HF8" s="212">
        <f t="shared" si="8"/>
        <v>0</v>
      </c>
      <c r="HG8" s="212">
        <f t="shared" si="8"/>
        <v>0</v>
      </c>
      <c r="HH8" s="212">
        <f t="shared" si="8"/>
        <v>0</v>
      </c>
      <c r="HI8" s="212">
        <f t="shared" si="8"/>
        <v>0</v>
      </c>
      <c r="HJ8" s="212">
        <f t="shared" si="8"/>
        <v>0</v>
      </c>
      <c r="HK8" s="212">
        <f t="shared" si="8"/>
        <v>0</v>
      </c>
      <c r="HL8" s="212">
        <f t="shared" si="8"/>
        <v>0</v>
      </c>
      <c r="HM8" s="212">
        <f t="shared" si="8"/>
        <v>0</v>
      </c>
      <c r="HN8" s="212">
        <f t="shared" ref="HN8:HR8" si="9">IF(AND($D$32&gt;0,$D$33&gt;0),IF(OR(DQ4&lt;$D$32,DQ4=$D$32),HN4,0),"")</f>
        <v>0</v>
      </c>
      <c r="HO8" s="212">
        <f t="shared" si="9"/>
        <v>0</v>
      </c>
      <c r="HP8" s="212">
        <f t="shared" si="9"/>
        <v>0</v>
      </c>
      <c r="HQ8" s="212">
        <f t="shared" si="9"/>
        <v>0</v>
      </c>
      <c r="HR8" s="212">
        <f t="shared" si="9"/>
        <v>0</v>
      </c>
    </row>
    <row r="9" spans="1:227" ht="18" customHeight="1" x14ac:dyDescent="0.25">
      <c r="A9" s="5"/>
      <c r="E9" s="2"/>
      <c r="F9" s="2"/>
      <c r="G9" s="5"/>
      <c r="H9" s="5"/>
      <c r="I9" s="5"/>
      <c r="J9" s="5"/>
      <c r="K9" s="5"/>
      <c r="L9" s="5"/>
      <c r="M9" s="5"/>
      <c r="N9" s="5"/>
      <c r="O9" s="5"/>
      <c r="P9" s="5"/>
      <c r="Q9" s="375" t="str">
        <f>VLOOKUP(O1,VLookups!A43:L44,12,FALSE)</f>
        <v>Show the percentage of simulated trials that DID NOT EXCEED the SPERT estimates above</v>
      </c>
      <c r="R9" s="375"/>
      <c r="S9" s="375"/>
      <c r="T9" s="375"/>
      <c r="U9" s="375"/>
      <c r="V9" s="375"/>
      <c r="W9" s="5"/>
      <c r="DV9" s="212">
        <f t="shared" ref="DV9:FA9" si="10">IF(AND($D$32&gt;0,$D$33&gt;0),IF(AND(Y4&gt;$D$32,OR(Y4&lt;$D$33,Y4=$D$33)),DV4,0),"")</f>
        <v>0</v>
      </c>
      <c r="DW9" s="212">
        <f t="shared" si="10"/>
        <v>0</v>
      </c>
      <c r="DX9" s="212">
        <f t="shared" si="10"/>
        <v>0</v>
      </c>
      <c r="DY9" s="212">
        <f t="shared" si="10"/>
        <v>0</v>
      </c>
      <c r="DZ9" s="212">
        <f t="shared" si="10"/>
        <v>0</v>
      </c>
      <c r="EA9" s="212">
        <f t="shared" si="10"/>
        <v>0</v>
      </c>
      <c r="EB9" s="212">
        <f t="shared" si="10"/>
        <v>0</v>
      </c>
      <c r="EC9" s="212">
        <f t="shared" si="10"/>
        <v>0</v>
      </c>
      <c r="ED9" s="212">
        <f t="shared" si="10"/>
        <v>0</v>
      </c>
      <c r="EE9" s="212">
        <f t="shared" si="10"/>
        <v>0</v>
      </c>
      <c r="EF9" s="212">
        <f t="shared" si="10"/>
        <v>0</v>
      </c>
      <c r="EG9" s="212">
        <f t="shared" si="10"/>
        <v>0</v>
      </c>
      <c r="EH9" s="212">
        <f t="shared" si="10"/>
        <v>0</v>
      </c>
      <c r="EI9" s="212">
        <f t="shared" si="10"/>
        <v>0</v>
      </c>
      <c r="EJ9" s="212">
        <f t="shared" si="10"/>
        <v>0</v>
      </c>
      <c r="EK9" s="212">
        <f t="shared" si="10"/>
        <v>0</v>
      </c>
      <c r="EL9" s="212">
        <f t="shared" si="10"/>
        <v>0</v>
      </c>
      <c r="EM9" s="212">
        <f t="shared" si="10"/>
        <v>0</v>
      </c>
      <c r="EN9" s="212">
        <f t="shared" si="10"/>
        <v>0</v>
      </c>
      <c r="EO9" s="212">
        <f t="shared" si="10"/>
        <v>0</v>
      </c>
      <c r="EP9" s="212">
        <f t="shared" si="10"/>
        <v>0</v>
      </c>
      <c r="EQ9" s="212">
        <f t="shared" si="10"/>
        <v>0</v>
      </c>
      <c r="ER9" s="212">
        <f t="shared" si="10"/>
        <v>0</v>
      </c>
      <c r="ES9" s="212">
        <f t="shared" si="10"/>
        <v>0</v>
      </c>
      <c r="ET9" s="212">
        <f t="shared" si="10"/>
        <v>0</v>
      </c>
      <c r="EU9" s="212">
        <f t="shared" si="10"/>
        <v>0</v>
      </c>
      <c r="EV9" s="212">
        <f t="shared" si="10"/>
        <v>0</v>
      </c>
      <c r="EW9" s="212">
        <f t="shared" si="10"/>
        <v>0</v>
      </c>
      <c r="EX9" s="212">
        <f t="shared" si="10"/>
        <v>0</v>
      </c>
      <c r="EY9" s="212">
        <f t="shared" si="10"/>
        <v>0</v>
      </c>
      <c r="EZ9" s="212">
        <f t="shared" si="10"/>
        <v>0</v>
      </c>
      <c r="FA9" s="212">
        <f t="shared" si="10"/>
        <v>0</v>
      </c>
      <c r="FB9" s="212">
        <f t="shared" ref="FB9:GG9" si="11">IF(AND($D$32&gt;0,$D$33&gt;0),IF(AND(BE4&gt;$D$32,OR(BE4&lt;$D$33,BE4=$D$33)),FB4,0),"")</f>
        <v>0</v>
      </c>
      <c r="FC9" s="212">
        <f t="shared" si="11"/>
        <v>0</v>
      </c>
      <c r="FD9" s="212">
        <f t="shared" si="11"/>
        <v>0</v>
      </c>
      <c r="FE9" s="212">
        <f t="shared" si="11"/>
        <v>7.6103785578759131E-3</v>
      </c>
      <c r="FF9" s="212">
        <f t="shared" si="11"/>
        <v>8.4166118980857872E-3</v>
      </c>
      <c r="FG9" s="212">
        <f t="shared" si="11"/>
        <v>9.2438397794056652E-3</v>
      </c>
      <c r="FH9" s="212">
        <f t="shared" si="11"/>
        <v>1.0082113521630975E-2</v>
      </c>
      <c r="FI9" s="212">
        <f t="shared" si="11"/>
        <v>1.092030637826256E-2</v>
      </c>
      <c r="FJ9" s="212">
        <f t="shared" si="11"/>
        <v>1.174632814209594E-2</v>
      </c>
      <c r="FK9" s="212">
        <f t="shared" si="11"/>
        <v>1.2547393006450185E-2</v>
      </c>
      <c r="FL9" s="212">
        <f t="shared" si="11"/>
        <v>1.3310333563431342E-2</v>
      </c>
      <c r="FM9" s="212">
        <f t="shared" si="11"/>
        <v>1.4021950947706382E-2</v>
      </c>
      <c r="FN9" s="212">
        <f t="shared" si="11"/>
        <v>1.4669388615179146E-2</v>
      </c>
      <c r="FO9" s="212">
        <f t="shared" si="11"/>
        <v>1.5240515267250102E-2</v>
      </c>
      <c r="FP9" s="212">
        <f t="shared" si="11"/>
        <v>1.5724301153874715E-2</v>
      </c>
      <c r="FQ9" s="212">
        <f t="shared" si="11"/>
        <v>1.611117153345205E-2</v>
      </c>
      <c r="FR9" s="212">
        <f t="shared" si="11"/>
        <v>1.6393321504247497E-2</v>
      </c>
      <c r="FS9" s="212">
        <f t="shared" si="11"/>
        <v>1.6564977760764248E-2</v>
      </c>
      <c r="FT9" s="212">
        <f t="shared" si="11"/>
        <v>1.662259501672636E-2</v>
      </c>
      <c r="FU9" s="212">
        <f t="shared" si="11"/>
        <v>1.6564977760764248E-2</v>
      </c>
      <c r="FV9" s="212">
        <f t="shared" si="11"/>
        <v>1.6393321504247497E-2</v>
      </c>
      <c r="FW9" s="212">
        <f t="shared" si="11"/>
        <v>1.611117153345205E-2</v>
      </c>
      <c r="FX9" s="212">
        <f t="shared" si="11"/>
        <v>1.5724301153874715E-2</v>
      </c>
      <c r="FY9" s="212">
        <f t="shared" si="11"/>
        <v>1.5240515267250102E-2</v>
      </c>
      <c r="FZ9" s="212">
        <f t="shared" si="11"/>
        <v>1.4669388615179146E-2</v>
      </c>
      <c r="GA9" s="212">
        <f t="shared" si="11"/>
        <v>1.4021950947706382E-2</v>
      </c>
      <c r="GB9" s="212">
        <f t="shared" si="11"/>
        <v>1.3310333563431342E-2</v>
      </c>
      <c r="GC9" s="212">
        <f t="shared" si="11"/>
        <v>1.2547393006450185E-2</v>
      </c>
      <c r="GD9" s="212">
        <f t="shared" si="11"/>
        <v>1.174632814209594E-2</v>
      </c>
      <c r="GE9" s="212">
        <f t="shared" si="11"/>
        <v>1.092030637826256E-2</v>
      </c>
      <c r="GF9" s="212">
        <f t="shared" si="11"/>
        <v>1.0082113521630975E-2</v>
      </c>
      <c r="GG9" s="212">
        <f t="shared" si="11"/>
        <v>9.2438397794056652E-3</v>
      </c>
      <c r="GH9" s="212">
        <f t="shared" ref="GH9:HM9" si="12">IF(AND($D$32&gt;0,$D$33&gt;0),IF(AND(CK4&gt;$D$32,OR(CK4&lt;$D$33,CK4=$D$33)),GH4,0),"")</f>
        <v>8.4166118980857872E-3</v>
      </c>
      <c r="GI9" s="212">
        <f t="shared" si="12"/>
        <v>7.6103785578759131E-3</v>
      </c>
      <c r="GJ9" s="212">
        <f t="shared" si="12"/>
        <v>0</v>
      </c>
      <c r="GK9" s="212">
        <f t="shared" si="12"/>
        <v>0</v>
      </c>
      <c r="GL9" s="212">
        <f t="shared" si="12"/>
        <v>0</v>
      </c>
      <c r="GM9" s="212">
        <f t="shared" si="12"/>
        <v>0</v>
      </c>
      <c r="GN9" s="212">
        <f t="shared" si="12"/>
        <v>0</v>
      </c>
      <c r="GO9" s="212">
        <f t="shared" si="12"/>
        <v>0</v>
      </c>
      <c r="GP9" s="212">
        <f t="shared" si="12"/>
        <v>0</v>
      </c>
      <c r="GQ9" s="212">
        <f t="shared" si="12"/>
        <v>0</v>
      </c>
      <c r="GR9" s="212">
        <f t="shared" si="12"/>
        <v>0</v>
      </c>
      <c r="GS9" s="212">
        <f t="shared" si="12"/>
        <v>0</v>
      </c>
      <c r="GT9" s="212">
        <f t="shared" si="12"/>
        <v>0</v>
      </c>
      <c r="GU9" s="212">
        <f t="shared" si="12"/>
        <v>0</v>
      </c>
      <c r="GV9" s="212">
        <f t="shared" si="12"/>
        <v>0</v>
      </c>
      <c r="GW9" s="212">
        <f t="shared" si="12"/>
        <v>0</v>
      </c>
      <c r="GX9" s="212">
        <f t="shared" si="12"/>
        <v>0</v>
      </c>
      <c r="GY9" s="212">
        <f t="shared" si="12"/>
        <v>0</v>
      </c>
      <c r="GZ9" s="212">
        <f t="shared" si="12"/>
        <v>0</v>
      </c>
      <c r="HA9" s="212">
        <f t="shared" si="12"/>
        <v>0</v>
      </c>
      <c r="HB9" s="212">
        <f t="shared" si="12"/>
        <v>0</v>
      </c>
      <c r="HC9" s="212">
        <f t="shared" si="12"/>
        <v>0</v>
      </c>
      <c r="HD9" s="212">
        <f t="shared" si="12"/>
        <v>0</v>
      </c>
      <c r="HE9" s="212">
        <f t="shared" si="12"/>
        <v>0</v>
      </c>
      <c r="HF9" s="212">
        <f t="shared" si="12"/>
        <v>0</v>
      </c>
      <c r="HG9" s="212">
        <f t="shared" si="12"/>
        <v>0</v>
      </c>
      <c r="HH9" s="212">
        <f t="shared" si="12"/>
        <v>0</v>
      </c>
      <c r="HI9" s="212">
        <f t="shared" si="12"/>
        <v>0</v>
      </c>
      <c r="HJ9" s="212">
        <f t="shared" si="12"/>
        <v>0</v>
      </c>
      <c r="HK9" s="212">
        <f t="shared" si="12"/>
        <v>0</v>
      </c>
      <c r="HL9" s="212">
        <f t="shared" si="12"/>
        <v>0</v>
      </c>
      <c r="HM9" s="212">
        <f t="shared" si="12"/>
        <v>0</v>
      </c>
      <c r="HN9" s="212">
        <f t="shared" ref="HN9:HR9" si="13">IF(AND($D$32&gt;0,$D$33&gt;0),IF(AND(DQ4&gt;$D$32,OR(DQ4&lt;$D$33,DQ4=$D$33)),HN4,0),"")</f>
        <v>0</v>
      </c>
      <c r="HO9" s="212">
        <f t="shared" si="13"/>
        <v>0</v>
      </c>
      <c r="HP9" s="212">
        <f t="shared" si="13"/>
        <v>0</v>
      </c>
      <c r="HQ9" s="212">
        <f t="shared" si="13"/>
        <v>0</v>
      </c>
      <c r="HR9" s="212">
        <f t="shared" si="13"/>
        <v>0</v>
      </c>
    </row>
    <row r="10" spans="1:227" ht="17.25" x14ac:dyDescent="0.25">
      <c r="A10" s="5"/>
      <c r="B10" s="371" t="s">
        <v>836</v>
      </c>
      <c r="C10" s="372"/>
      <c r="D10" s="373"/>
      <c r="F10" s="2"/>
      <c r="G10" s="5"/>
      <c r="H10" s="5"/>
      <c r="I10" s="5"/>
      <c r="J10" s="5"/>
      <c r="K10" s="5"/>
      <c r="L10" s="5"/>
      <c r="M10" s="5"/>
      <c r="N10" s="5"/>
      <c r="O10" s="5"/>
      <c r="Q10" s="376" t="s">
        <v>846</v>
      </c>
      <c r="R10" s="377"/>
      <c r="S10" s="377"/>
      <c r="T10" s="377"/>
      <c r="U10" s="377"/>
      <c r="V10" s="378"/>
      <c r="W10" s="5"/>
      <c r="DV10" s="212">
        <f t="shared" ref="DV10:FA10" si="14">IF(AND($D$32&gt;0,$D$33&gt;0),IF(AND(Y4&gt;$D$33),DV4,0),"")</f>
        <v>0</v>
      </c>
      <c r="DW10" s="212">
        <f t="shared" si="14"/>
        <v>0</v>
      </c>
      <c r="DX10" s="212">
        <f t="shared" si="14"/>
        <v>0</v>
      </c>
      <c r="DY10" s="212">
        <f t="shared" si="14"/>
        <v>0</v>
      </c>
      <c r="DZ10" s="212">
        <f t="shared" si="14"/>
        <v>0</v>
      </c>
      <c r="EA10" s="212">
        <f t="shared" si="14"/>
        <v>0</v>
      </c>
      <c r="EB10" s="212">
        <f t="shared" si="14"/>
        <v>0</v>
      </c>
      <c r="EC10" s="212">
        <f t="shared" si="14"/>
        <v>0</v>
      </c>
      <c r="ED10" s="212">
        <f t="shared" si="14"/>
        <v>0</v>
      </c>
      <c r="EE10" s="212">
        <f t="shared" si="14"/>
        <v>0</v>
      </c>
      <c r="EF10" s="212">
        <f t="shared" si="14"/>
        <v>0</v>
      </c>
      <c r="EG10" s="212">
        <f t="shared" si="14"/>
        <v>0</v>
      </c>
      <c r="EH10" s="212">
        <f t="shared" si="14"/>
        <v>0</v>
      </c>
      <c r="EI10" s="212">
        <f t="shared" si="14"/>
        <v>0</v>
      </c>
      <c r="EJ10" s="212">
        <f t="shared" si="14"/>
        <v>0</v>
      </c>
      <c r="EK10" s="212">
        <f t="shared" si="14"/>
        <v>0</v>
      </c>
      <c r="EL10" s="212">
        <f t="shared" si="14"/>
        <v>0</v>
      </c>
      <c r="EM10" s="212">
        <f t="shared" si="14"/>
        <v>0</v>
      </c>
      <c r="EN10" s="212">
        <f t="shared" si="14"/>
        <v>0</v>
      </c>
      <c r="EO10" s="212">
        <f t="shared" si="14"/>
        <v>0</v>
      </c>
      <c r="EP10" s="212">
        <f t="shared" si="14"/>
        <v>0</v>
      </c>
      <c r="EQ10" s="212">
        <f t="shared" si="14"/>
        <v>0</v>
      </c>
      <c r="ER10" s="212">
        <f t="shared" si="14"/>
        <v>0</v>
      </c>
      <c r="ES10" s="212">
        <f t="shared" si="14"/>
        <v>0</v>
      </c>
      <c r="ET10" s="212">
        <f t="shared" si="14"/>
        <v>0</v>
      </c>
      <c r="EU10" s="212">
        <f t="shared" si="14"/>
        <v>0</v>
      </c>
      <c r="EV10" s="212">
        <f t="shared" si="14"/>
        <v>0</v>
      </c>
      <c r="EW10" s="212">
        <f t="shared" si="14"/>
        <v>0</v>
      </c>
      <c r="EX10" s="212">
        <f t="shared" si="14"/>
        <v>0</v>
      </c>
      <c r="EY10" s="212">
        <f t="shared" si="14"/>
        <v>0</v>
      </c>
      <c r="EZ10" s="212">
        <f t="shared" si="14"/>
        <v>0</v>
      </c>
      <c r="FA10" s="212">
        <f t="shared" si="14"/>
        <v>0</v>
      </c>
      <c r="FB10" s="212">
        <f t="shared" ref="FB10:GG10" si="15">IF(AND($D$32&gt;0,$D$33&gt;0),IF(AND(BE4&gt;$D$33),FB4,0),"")</f>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si="15"/>
        <v>0</v>
      </c>
      <c r="GH10" s="212">
        <f t="shared" ref="GH10:HM10" si="16">IF(AND($D$32&gt;0,$D$33&gt;0),IF(AND(CK4&gt;$D$33),GH4,0),"")</f>
        <v>0</v>
      </c>
      <c r="GI10" s="212">
        <f t="shared" si="16"/>
        <v>0</v>
      </c>
      <c r="GJ10" s="212">
        <f t="shared" si="16"/>
        <v>6.8337531114997345E-3</v>
      </c>
      <c r="GK10" s="212">
        <f t="shared" si="16"/>
        <v>6.0939147616473214E-3</v>
      </c>
      <c r="GL10" s="212">
        <f t="shared" si="16"/>
        <v>5.3965664860788224E-3</v>
      </c>
      <c r="GM10" s="212">
        <f t="shared" si="16"/>
        <v>4.7459455883413285E-3</v>
      </c>
      <c r="GN10" s="212">
        <f t="shared" si="16"/>
        <v>4.1448807830311947E-3</v>
      </c>
      <c r="GO10" s="212">
        <f t="shared" si="16"/>
        <v>3.5948882844379798E-3</v>
      </c>
      <c r="GP10" s="212">
        <f t="shared" si="16"/>
        <v>3.0962984816247127E-3</v>
      </c>
      <c r="GQ10" s="212">
        <f t="shared" si="16"/>
        <v>2.6484044382067639E-3</v>
      </c>
      <c r="GR10" s="212">
        <f t="shared" si="16"/>
        <v>2.2496236047161691E-3</v>
      </c>
      <c r="GS10" s="212">
        <f t="shared" si="16"/>
        <v>1.8976647030377323E-3</v>
      </c>
      <c r="GT10" s="212">
        <f t="shared" si="16"/>
        <v>1.5896926461007493E-3</v>
      </c>
      <c r="GU10" s="212">
        <f t="shared" si="16"/>
        <v>1.3224854931528092E-3</v>
      </c>
      <c r="GV10" s="212">
        <f t="shared" si="16"/>
        <v>1.092578712237895E-3</v>
      </c>
      <c r="GW10" s="212">
        <f t="shared" si="16"/>
        <v>8.9639333403223579E-4</v>
      </c>
      <c r="GX10" s="212">
        <f t="shared" si="16"/>
        <v>7.3034585389868914E-4</v>
      </c>
      <c r="GY10" s="212">
        <f t="shared" si="16"/>
        <v>5.9093890643488749E-4</v>
      </c>
      <c r="GZ10" s="212">
        <f t="shared" si="16"/>
        <v>4.7483275099156013E-4</v>
      </c>
      <c r="HA10" s="212">
        <f t="shared" si="16"/>
        <v>3.7889843756629387E-4</v>
      </c>
      <c r="HB10" s="212">
        <f t="shared" si="16"/>
        <v>3.002541568587176E-4</v>
      </c>
      <c r="HC10" s="212">
        <f t="shared" si="16"/>
        <v>2.3628671747691213E-4</v>
      </c>
      <c r="HD10" s="212">
        <f t="shared" si="16"/>
        <v>1.8466035049741696E-4</v>
      </c>
      <c r="HE10" s="212">
        <f t="shared" si="16"/>
        <v>1.4331513863260402E-4</v>
      </c>
      <c r="HF10" s="212">
        <f t="shared" si="16"/>
        <v>1.1045733143458772E-4</v>
      </c>
      <c r="HG10" s="212">
        <f t="shared" si="16"/>
        <v>8.4543669054157E-5</v>
      </c>
      <c r="HH10" s="212">
        <f t="shared" si="16"/>
        <v>6.4261624845462725E-5</v>
      </c>
      <c r="HI10" s="212">
        <f t="shared" si="16"/>
        <v>4.8507219321516028E-5</v>
      </c>
      <c r="HJ10" s="212">
        <f t="shared" si="16"/>
        <v>3.636177896024E-5</v>
      </c>
      <c r="HK10" s="212">
        <f t="shared" si="16"/>
        <v>2.7068733204981822E-5</v>
      </c>
      <c r="HL10" s="212">
        <f t="shared" si="16"/>
        <v>2.0011277150867528E-5</v>
      </c>
      <c r="HM10" s="212">
        <f t="shared" si="16"/>
        <v>1.4691486765310226E-5</v>
      </c>
      <c r="HN10" s="212">
        <f t="shared" ref="HN10:HR10" si="17">IF(AND($D$32&gt;0,$D$33&gt;0),IF(AND(DQ4&gt;$D$33),HN4,0),"")</f>
        <v>1.0711264794262764E-5</v>
      </c>
      <c r="HO10" s="212">
        <f t="shared" si="17"/>
        <v>7.7553219081560061E-6</v>
      </c>
      <c r="HP10" s="212">
        <f t="shared" si="17"/>
        <v>5.5762594068702237E-6</v>
      </c>
      <c r="HQ10" s="212">
        <f t="shared" si="17"/>
        <v>3.9817150312558068E-6</v>
      </c>
      <c r="HR10" s="212">
        <f t="shared" si="17"/>
        <v>2.8234587453674017E-6</v>
      </c>
    </row>
    <row r="11" spans="1:227" ht="18.75" x14ac:dyDescent="0.3">
      <c r="A11" s="5"/>
      <c r="F11" s="2"/>
      <c r="G11" s="5"/>
      <c r="H11" s="5"/>
      <c r="I11" s="5"/>
      <c r="J11" s="5"/>
      <c r="K11" s="5"/>
      <c r="L11" s="5"/>
      <c r="M11" s="5"/>
      <c r="N11" s="5"/>
      <c r="O11" s="5"/>
      <c r="P11" s="5"/>
      <c r="Q11" s="311">
        <f>IF(VLOOKUP($O$1,VLookups!$A$43:$C$44,2,FALSE),COUNTIF($C$64:$C$10063,"&gt;"&amp;Q4)/10000,COUNTIF($C$64:$C$10063,"&lt;"&amp;Q4)/10000)</f>
        <v>9.6699999999999994E-2</v>
      </c>
      <c r="R11" s="311">
        <f>IF(VLOOKUP($O$1,VLookups!$A$43:$C$44,2,FALSE),COUNTIF($C$64:$C$10063,"&gt;"&amp;R4)/10000,COUNTIF($C$64:$C$10063,"&lt;"&amp;R4)/10000)</f>
        <v>0.89890000000000003</v>
      </c>
      <c r="S11" s="311">
        <f>IF(VLOOKUP($O$1,VLookups!$A$43:$C$44,2,FALSE),COUNTIF($C$64:$C$10063,"&gt;"&amp;S4)/10000,COUNTIF($C$64:$C$10063,"&lt;"&amp;S4)/10000)</f>
        <v>0.84850000000000003</v>
      </c>
      <c r="T11" s="311">
        <f>IF(VLOOKUP($O$1,VLookups!$A$43:$C$44,2,FALSE),COUNTIF($C$64:$C$10063,"&gt;"&amp;T4)/10000,COUNTIF($C$64:$C$10063,"&lt;"&amp;T4)/10000)</f>
        <v>0.79469999999999996</v>
      </c>
      <c r="U11" s="311">
        <f>IF(VLOOKUP($O$1,VLookups!$A$43:$C$44,2,FALSE),COUNTIF($C$64:$C$10063,"&gt;"&amp;U4)/10000,COUNTIF($C$64:$C$10063,"&lt;"&amp;U4)/10000)</f>
        <v>0.746</v>
      </c>
      <c r="V11" s="311">
        <f>IF(VLOOKUP($O$1,VLookups!$A$43:$C$44,2,FALSE),COUNTIF($C$64:$C$10063,"&gt;"&amp;V4)/10000,COUNTIF($C$64:$C$10063,"&lt;"&amp;V4)/10000)</f>
        <v>0.69569999999999999</v>
      </c>
      <c r="W11" s="5"/>
      <c r="DV11" s="274">
        <f t="shared" ref="DV11:FA11" si="18">MAX(DV8:DV10)</f>
        <v>2.8234587453674017E-6</v>
      </c>
      <c r="DW11" s="274">
        <f t="shared" si="18"/>
        <v>3.9817150312558068E-6</v>
      </c>
      <c r="DX11" s="274">
        <f t="shared" si="18"/>
        <v>5.5762594068702237E-6</v>
      </c>
      <c r="DY11" s="274">
        <f t="shared" si="18"/>
        <v>7.7553219081560061E-6</v>
      </c>
      <c r="DZ11" s="274">
        <f t="shared" si="18"/>
        <v>1.0711264794262764E-5</v>
      </c>
      <c r="EA11" s="274">
        <f t="shared" si="18"/>
        <v>1.4691486765310226E-5</v>
      </c>
      <c r="EB11" s="274">
        <f t="shared" si="18"/>
        <v>2.0011277150867528E-5</v>
      </c>
      <c r="EC11" s="274">
        <f t="shared" si="18"/>
        <v>2.7068733204981822E-5</v>
      </c>
      <c r="ED11" s="274">
        <f t="shared" si="18"/>
        <v>3.636177896024E-5</v>
      </c>
      <c r="EE11" s="274">
        <f t="shared" si="18"/>
        <v>4.8507219321516028E-5</v>
      </c>
      <c r="EF11" s="274">
        <f t="shared" si="18"/>
        <v>6.4261624845462725E-5</v>
      </c>
      <c r="EG11" s="274">
        <f t="shared" si="18"/>
        <v>8.4543669054157E-5</v>
      </c>
      <c r="EH11" s="274">
        <f t="shared" si="18"/>
        <v>1.1045733143458772E-4</v>
      </c>
      <c r="EI11" s="274">
        <f t="shared" si="18"/>
        <v>1.4331513863260402E-4</v>
      </c>
      <c r="EJ11" s="274">
        <f t="shared" si="18"/>
        <v>1.8466035049741696E-4</v>
      </c>
      <c r="EK11" s="274">
        <f t="shared" si="18"/>
        <v>2.3628671747691213E-4</v>
      </c>
      <c r="EL11" s="274">
        <f t="shared" si="18"/>
        <v>3.002541568587176E-4</v>
      </c>
      <c r="EM11" s="274">
        <f t="shared" si="18"/>
        <v>3.7889843756629387E-4</v>
      </c>
      <c r="EN11" s="274">
        <f t="shared" si="18"/>
        <v>4.7483275099156013E-4</v>
      </c>
      <c r="EO11" s="274">
        <f t="shared" si="18"/>
        <v>5.9093890643488749E-4</v>
      </c>
      <c r="EP11" s="274">
        <f t="shared" si="18"/>
        <v>7.3034585389868914E-4</v>
      </c>
      <c r="EQ11" s="274">
        <f t="shared" si="18"/>
        <v>8.9639333403223579E-4</v>
      </c>
      <c r="ER11" s="274">
        <f t="shared" si="18"/>
        <v>1.092578712237895E-3</v>
      </c>
      <c r="ES11" s="274">
        <f t="shared" si="18"/>
        <v>1.3224854931528092E-3</v>
      </c>
      <c r="ET11" s="274">
        <f t="shared" si="18"/>
        <v>1.5896926461007493E-3</v>
      </c>
      <c r="EU11" s="274">
        <f t="shared" si="18"/>
        <v>1.8976647030377323E-3</v>
      </c>
      <c r="EV11" s="274">
        <f t="shared" si="18"/>
        <v>2.2496236047161691E-3</v>
      </c>
      <c r="EW11" s="274">
        <f t="shared" si="18"/>
        <v>2.6484044382067639E-3</v>
      </c>
      <c r="EX11" s="274">
        <f t="shared" si="18"/>
        <v>3.0962984816247127E-3</v>
      </c>
      <c r="EY11" s="274">
        <f t="shared" si="18"/>
        <v>3.5948882844379798E-3</v>
      </c>
      <c r="EZ11" s="274">
        <f t="shared" si="18"/>
        <v>4.1448807830311947E-3</v>
      </c>
      <c r="FA11" s="274">
        <f t="shared" si="18"/>
        <v>4.7459455883413285E-3</v>
      </c>
      <c r="FB11" s="274">
        <f t="shared" ref="FB11:GG11" si="19">MAX(FB8:FB10)</f>
        <v>5.3965664860788224E-3</v>
      </c>
      <c r="FC11" s="274">
        <f t="shared" si="19"/>
        <v>6.0939147616473214E-3</v>
      </c>
      <c r="FD11" s="274">
        <f t="shared" si="19"/>
        <v>6.8337531114997345E-3</v>
      </c>
      <c r="FE11" s="274">
        <f t="shared" si="19"/>
        <v>7.6103785578759131E-3</v>
      </c>
      <c r="FF11" s="274">
        <f t="shared" si="19"/>
        <v>8.4166118980857872E-3</v>
      </c>
      <c r="FG11" s="274">
        <f t="shared" si="19"/>
        <v>9.2438397794056652E-3</v>
      </c>
      <c r="FH11" s="274">
        <f t="shared" si="19"/>
        <v>1.0082113521630975E-2</v>
      </c>
      <c r="FI11" s="274">
        <f t="shared" si="19"/>
        <v>1.092030637826256E-2</v>
      </c>
      <c r="FJ11" s="274">
        <f t="shared" si="19"/>
        <v>1.174632814209594E-2</v>
      </c>
      <c r="FK11" s="274">
        <f t="shared" si="19"/>
        <v>1.2547393006450185E-2</v>
      </c>
      <c r="FL11" s="274">
        <f t="shared" si="19"/>
        <v>1.3310333563431342E-2</v>
      </c>
      <c r="FM11" s="274">
        <f t="shared" si="19"/>
        <v>1.4021950947706382E-2</v>
      </c>
      <c r="FN11" s="274">
        <f t="shared" si="19"/>
        <v>1.4669388615179146E-2</v>
      </c>
      <c r="FO11" s="274">
        <f t="shared" si="19"/>
        <v>1.5240515267250102E-2</v>
      </c>
      <c r="FP11" s="274">
        <f t="shared" si="19"/>
        <v>1.5724301153874715E-2</v>
      </c>
      <c r="FQ11" s="274">
        <f t="shared" si="19"/>
        <v>1.611117153345205E-2</v>
      </c>
      <c r="FR11" s="274">
        <f t="shared" si="19"/>
        <v>1.6393321504247497E-2</v>
      </c>
      <c r="FS11" s="274">
        <f t="shared" si="19"/>
        <v>1.6564977760764248E-2</v>
      </c>
      <c r="FT11" s="274">
        <f t="shared" si="19"/>
        <v>1.662259501672636E-2</v>
      </c>
      <c r="FU11" s="274">
        <f t="shared" si="19"/>
        <v>1.6564977760764248E-2</v>
      </c>
      <c r="FV11" s="274">
        <f t="shared" si="19"/>
        <v>1.6393321504247497E-2</v>
      </c>
      <c r="FW11" s="274">
        <f t="shared" si="19"/>
        <v>1.611117153345205E-2</v>
      </c>
      <c r="FX11" s="274">
        <f t="shared" si="19"/>
        <v>1.5724301153874715E-2</v>
      </c>
      <c r="FY11" s="274">
        <f t="shared" si="19"/>
        <v>1.5240515267250102E-2</v>
      </c>
      <c r="FZ11" s="274">
        <f t="shared" si="19"/>
        <v>1.4669388615179146E-2</v>
      </c>
      <c r="GA11" s="274">
        <f t="shared" si="19"/>
        <v>1.4021950947706382E-2</v>
      </c>
      <c r="GB11" s="274">
        <f t="shared" si="19"/>
        <v>1.3310333563431342E-2</v>
      </c>
      <c r="GC11" s="274">
        <f t="shared" si="19"/>
        <v>1.2547393006450185E-2</v>
      </c>
      <c r="GD11" s="274">
        <f t="shared" si="19"/>
        <v>1.174632814209594E-2</v>
      </c>
      <c r="GE11" s="274">
        <f t="shared" si="19"/>
        <v>1.092030637826256E-2</v>
      </c>
      <c r="GF11" s="274">
        <f t="shared" si="19"/>
        <v>1.0082113521630975E-2</v>
      </c>
      <c r="GG11" s="274">
        <f t="shared" si="19"/>
        <v>9.2438397794056652E-3</v>
      </c>
      <c r="GH11" s="274">
        <f t="shared" ref="GH11:HM11" si="20">MAX(GH8:GH10)</f>
        <v>8.4166118980857872E-3</v>
      </c>
      <c r="GI11" s="274">
        <f t="shared" si="20"/>
        <v>7.6103785578759131E-3</v>
      </c>
      <c r="GJ11" s="274">
        <f t="shared" si="20"/>
        <v>6.8337531114997345E-3</v>
      </c>
      <c r="GK11" s="274">
        <f t="shared" si="20"/>
        <v>6.0939147616473214E-3</v>
      </c>
      <c r="GL11" s="274">
        <f t="shared" si="20"/>
        <v>5.3965664860788224E-3</v>
      </c>
      <c r="GM11" s="274">
        <f t="shared" si="20"/>
        <v>4.7459455883413285E-3</v>
      </c>
      <c r="GN11" s="274">
        <f t="shared" si="20"/>
        <v>4.1448807830311947E-3</v>
      </c>
      <c r="GO11" s="274">
        <f t="shared" si="20"/>
        <v>3.5948882844379798E-3</v>
      </c>
      <c r="GP11" s="274">
        <f t="shared" si="20"/>
        <v>3.0962984816247127E-3</v>
      </c>
      <c r="GQ11" s="274">
        <f t="shared" si="20"/>
        <v>2.6484044382067639E-3</v>
      </c>
      <c r="GR11" s="274">
        <f t="shared" si="20"/>
        <v>2.2496236047161691E-3</v>
      </c>
      <c r="GS11" s="274">
        <f t="shared" si="20"/>
        <v>1.8976647030377323E-3</v>
      </c>
      <c r="GT11" s="274">
        <f t="shared" si="20"/>
        <v>1.5896926461007493E-3</v>
      </c>
      <c r="GU11" s="274">
        <f t="shared" si="20"/>
        <v>1.3224854931528092E-3</v>
      </c>
      <c r="GV11" s="274">
        <f t="shared" si="20"/>
        <v>1.092578712237895E-3</v>
      </c>
      <c r="GW11" s="274">
        <f t="shared" si="20"/>
        <v>8.9639333403223579E-4</v>
      </c>
      <c r="GX11" s="274">
        <f t="shared" si="20"/>
        <v>7.3034585389868914E-4</v>
      </c>
      <c r="GY11" s="274">
        <f t="shared" si="20"/>
        <v>5.9093890643488749E-4</v>
      </c>
      <c r="GZ11" s="274">
        <f t="shared" si="20"/>
        <v>4.7483275099156013E-4</v>
      </c>
      <c r="HA11" s="274">
        <f t="shared" si="20"/>
        <v>3.7889843756629387E-4</v>
      </c>
      <c r="HB11" s="274">
        <f t="shared" si="20"/>
        <v>3.002541568587176E-4</v>
      </c>
      <c r="HC11" s="274">
        <f t="shared" si="20"/>
        <v>2.3628671747691213E-4</v>
      </c>
      <c r="HD11" s="274">
        <f t="shared" si="20"/>
        <v>1.8466035049741696E-4</v>
      </c>
      <c r="HE11" s="274">
        <f t="shared" si="20"/>
        <v>1.4331513863260402E-4</v>
      </c>
      <c r="HF11" s="274">
        <f t="shared" si="20"/>
        <v>1.1045733143458772E-4</v>
      </c>
      <c r="HG11" s="274">
        <f t="shared" si="20"/>
        <v>8.4543669054157E-5</v>
      </c>
      <c r="HH11" s="274">
        <f t="shared" si="20"/>
        <v>6.4261624845462725E-5</v>
      </c>
      <c r="HI11" s="274">
        <f t="shared" si="20"/>
        <v>4.8507219321516028E-5</v>
      </c>
      <c r="HJ11" s="274">
        <f t="shared" si="20"/>
        <v>3.636177896024E-5</v>
      </c>
      <c r="HK11" s="274">
        <f t="shared" si="20"/>
        <v>2.7068733204981822E-5</v>
      </c>
      <c r="HL11" s="274">
        <f t="shared" si="20"/>
        <v>2.0011277150867528E-5</v>
      </c>
      <c r="HM11" s="274">
        <f t="shared" si="20"/>
        <v>1.4691486765310226E-5</v>
      </c>
      <c r="HN11" s="274">
        <f t="shared" ref="HN11:HR11" si="21">MAX(HN8:HN10)</f>
        <v>1.0711264794262764E-5</v>
      </c>
      <c r="HO11" s="274">
        <f t="shared" si="21"/>
        <v>7.7553219081560061E-6</v>
      </c>
      <c r="HP11" s="274">
        <f t="shared" si="21"/>
        <v>5.5762594068702237E-6</v>
      </c>
      <c r="HQ11" s="274">
        <f t="shared" si="21"/>
        <v>3.9817150312558068E-6</v>
      </c>
      <c r="HR11" s="274">
        <f t="shared" si="21"/>
        <v>2.8234587453674017E-6</v>
      </c>
    </row>
    <row r="12" spans="1:227" ht="15" customHeight="1" x14ac:dyDescent="0.25">
      <c r="A12" s="321"/>
      <c r="B12" s="321"/>
      <c r="C12" s="322" t="s">
        <v>73</v>
      </c>
      <c r="D12" s="323">
        <v>150</v>
      </c>
      <c r="F12" s="40"/>
      <c r="G12" s="5"/>
      <c r="H12" s="5"/>
      <c r="I12" s="5"/>
      <c r="J12" s="5"/>
      <c r="K12" s="5"/>
      <c r="L12" s="5"/>
      <c r="M12" s="5"/>
      <c r="U12" s="5"/>
      <c r="V12" s="5"/>
      <c r="W12" s="5"/>
    </row>
    <row r="13" spans="1:227" ht="15" customHeight="1" x14ac:dyDescent="0.25">
      <c r="A13" s="321"/>
      <c r="B13" s="321"/>
      <c r="C13" s="324" t="str">
        <f>IF(VLOOKUP(O1,VLookups!A43:C44,2,FALSE),"Planning estimate is not greater than","Planning estimate is greater than")</f>
        <v>Planning estimate is greater than</v>
      </c>
      <c r="D13" s="320">
        <f>IF(AND(O4&gt;0,C4&gt;0,NOT(K4="")),ABS(VLOOKUP($O$1,VLookups!$A$43:$B$44,2,FALSE)-(COUNTIF(C64:C10063,"&lt;"&amp;D12)/10000)),"")</f>
        <v>0.89319999999999999</v>
      </c>
      <c r="F13" s="2"/>
      <c r="G13" s="5"/>
      <c r="H13" s="5"/>
      <c r="I13" s="5"/>
      <c r="J13" s="5"/>
      <c r="K13" s="5"/>
      <c r="L13" s="5"/>
      <c r="M13" s="5"/>
      <c r="U13" s="5"/>
      <c r="V13" s="5"/>
      <c r="W13" s="5"/>
    </row>
    <row r="14" spans="1:227" ht="15" customHeight="1" x14ac:dyDescent="0.25">
      <c r="A14" s="321"/>
      <c r="B14" s="321"/>
      <c r="C14" s="327" t="s">
        <v>847</v>
      </c>
      <c r="F14" s="46"/>
      <c r="G14" s="5"/>
      <c r="H14" s="5"/>
      <c r="I14" s="5"/>
      <c r="J14" s="5"/>
      <c r="K14" s="5"/>
      <c r="L14" s="5"/>
      <c r="M14" s="5"/>
      <c r="Q14" s="326"/>
      <c r="U14" s="5"/>
      <c r="V14" s="5"/>
      <c r="W14" s="5"/>
    </row>
    <row r="15" spans="1:227" ht="15" customHeight="1" x14ac:dyDescent="0.25">
      <c r="A15" s="321"/>
      <c r="B15" s="321"/>
      <c r="C15" s="322" t="s">
        <v>32</v>
      </c>
      <c r="D15" s="316">
        <v>89</v>
      </c>
      <c r="F15" s="46"/>
      <c r="G15" s="5"/>
      <c r="H15" s="5"/>
      <c r="I15" s="5"/>
      <c r="J15" s="5"/>
      <c r="K15" s="5"/>
      <c r="L15" s="5"/>
      <c r="M15" s="5"/>
      <c r="U15" s="5"/>
      <c r="V15" s="5"/>
      <c r="W15" s="5"/>
    </row>
    <row r="16" spans="1:227" ht="15" customHeight="1" x14ac:dyDescent="0.25">
      <c r="A16" s="321"/>
      <c r="B16" s="321"/>
      <c r="C16" s="322" t="s">
        <v>33</v>
      </c>
      <c r="D16" s="316">
        <v>151</v>
      </c>
      <c r="F16" s="46"/>
      <c r="G16" s="5"/>
      <c r="H16" s="5"/>
      <c r="I16" s="5"/>
      <c r="J16" s="5"/>
      <c r="K16" s="5"/>
      <c r="L16" s="5"/>
      <c r="M16" s="5"/>
      <c r="U16" s="5"/>
      <c r="V16" s="5"/>
      <c r="W16" s="5"/>
    </row>
    <row r="17" spans="1:23" ht="15" customHeight="1" x14ac:dyDescent="0.25">
      <c r="A17" s="321"/>
      <c r="B17" s="321"/>
      <c r="C17" s="322" t="s">
        <v>83</v>
      </c>
      <c r="D17" s="320">
        <f>1-(COUNTIF($C$64:$C$10063,"&lt;"&amp;D15)/10000)-(COUNTIF($C$64:$C$10063,"&gt;"&amp;D16)/10000)</f>
        <v>0.80530000000000002</v>
      </c>
      <c r="F17" s="46"/>
      <c r="G17" s="5"/>
      <c r="H17" s="5"/>
      <c r="I17" s="5"/>
      <c r="J17" s="5"/>
      <c r="K17" s="5"/>
      <c r="L17" s="5"/>
      <c r="M17" s="5"/>
      <c r="U17" s="5"/>
      <c r="V17" s="5"/>
      <c r="W17" s="5"/>
    </row>
    <row r="18" spans="1:23" ht="15" customHeight="1" x14ac:dyDescent="0.25">
      <c r="A18" s="321"/>
      <c r="B18" s="321"/>
      <c r="C18" s="322" t="s">
        <v>274</v>
      </c>
      <c r="D18" s="320">
        <f>COUNTIF($C$64:$C$10063,"&lt;"&amp;D15)/10000</f>
        <v>9.5000000000000001E-2</v>
      </c>
      <c r="F18" s="46"/>
      <c r="G18" s="5"/>
      <c r="H18" s="5"/>
      <c r="I18" s="5"/>
      <c r="J18" s="5"/>
      <c r="K18" s="5"/>
      <c r="L18" s="5"/>
      <c r="M18" s="5"/>
      <c r="U18" s="5"/>
      <c r="V18" s="5"/>
      <c r="W18" s="5"/>
    </row>
    <row r="19" spans="1:23" ht="15" customHeight="1" x14ac:dyDescent="0.25">
      <c r="A19" s="5"/>
      <c r="B19" s="33"/>
      <c r="C19" s="322" t="s">
        <v>275</v>
      </c>
      <c r="D19" s="320">
        <f>COUNTIF($C$64:$C$10063,"&gt;"&amp;D16)/10000</f>
        <v>9.9699999999999997E-2</v>
      </c>
      <c r="G19" s="5"/>
      <c r="H19" s="5"/>
      <c r="I19" s="5"/>
      <c r="J19" s="5"/>
      <c r="K19" s="5"/>
      <c r="L19" s="5"/>
      <c r="M19" s="5"/>
      <c r="U19" s="5"/>
      <c r="V19" s="5"/>
      <c r="W19" s="5"/>
    </row>
    <row r="20" spans="1:23" ht="15" customHeight="1" x14ac:dyDescent="0.25">
      <c r="A20" s="5"/>
      <c r="B20" s="33"/>
      <c r="C20" s="322"/>
      <c r="D20" s="33"/>
      <c r="G20" s="5"/>
      <c r="H20" s="5"/>
      <c r="I20" s="5"/>
      <c r="J20" s="5"/>
      <c r="K20" s="5"/>
      <c r="L20" s="5"/>
      <c r="M20" s="5"/>
      <c r="U20" s="5"/>
      <c r="V20" s="5"/>
      <c r="W20" s="5"/>
    </row>
    <row r="21" spans="1:23" ht="15" customHeight="1" x14ac:dyDescent="0.25">
      <c r="A21" s="5"/>
      <c r="B21" s="33"/>
      <c r="C21" s="322" t="s">
        <v>41</v>
      </c>
      <c r="D21" s="325">
        <f>MIN(C64:C10063)</f>
        <v>21.560005734576777</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22" t="s">
        <v>42</v>
      </c>
      <c r="D22" s="325">
        <f>MAX(C64:C10063)</f>
        <v>213.28107314826946</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22" t="s">
        <v>835</v>
      </c>
      <c r="D23" s="315">
        <f>IF(ISERR(AVERAGE(C64:C10063)),"",AVERAGE(C64:C10063))</f>
        <v>120.17793609677146</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837</v>
      </c>
      <c r="D28" s="312">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838</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316">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316">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317">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274</v>
      </c>
      <c r="D35" s="318">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275</v>
      </c>
      <c r="D36" s="319">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4k – © 2015-2019,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44" t="s">
        <v>142</v>
      </c>
      <c r="C45" s="344"/>
      <c r="D45" s="344"/>
      <c r="E45" s="344"/>
      <c r="F45" s="344"/>
      <c r="G45" s="344"/>
      <c r="H45" s="344"/>
      <c r="I45" s="303"/>
      <c r="J45" s="2"/>
      <c r="K45" s="2"/>
      <c r="L45" s="5"/>
      <c r="M45" s="5"/>
      <c r="N45" s="5"/>
      <c r="O45" s="5"/>
      <c r="P45" s="5"/>
      <c r="Q45" s="5"/>
      <c r="R45" s="5"/>
      <c r="S45" s="5"/>
      <c r="T45" s="5"/>
      <c r="U45" s="5"/>
      <c r="V45" s="5"/>
      <c r="W45" s="5"/>
    </row>
    <row r="46" spans="1:23" x14ac:dyDescent="0.25">
      <c r="A46" s="2"/>
      <c r="B46" s="344" t="s">
        <v>143</v>
      </c>
      <c r="C46" s="344"/>
      <c r="D46" s="344"/>
      <c r="E46" s="344"/>
      <c r="F46" s="344"/>
      <c r="G46" s="344"/>
      <c r="H46" s="344"/>
      <c r="I46" s="303"/>
      <c r="J46" s="2"/>
      <c r="K46" s="2"/>
      <c r="L46" s="5"/>
      <c r="M46" s="5"/>
      <c r="N46" s="5"/>
      <c r="O46" s="5"/>
      <c r="P46" s="5"/>
      <c r="Q46" s="5"/>
      <c r="R46" s="5"/>
      <c r="S46" s="5"/>
      <c r="T46" s="5"/>
      <c r="U46" s="5"/>
      <c r="V46" s="5"/>
      <c r="W46" s="5"/>
    </row>
    <row r="47" spans="1:23" x14ac:dyDescent="0.25">
      <c r="A47" s="2"/>
      <c r="B47" s="344" t="s">
        <v>94</v>
      </c>
      <c r="C47" s="344"/>
      <c r="D47" s="344"/>
      <c r="E47" s="344"/>
      <c r="F47" s="344"/>
      <c r="G47" s="344"/>
      <c r="H47" s="344"/>
      <c r="I47" s="303"/>
      <c r="J47" s="2"/>
      <c r="K47" s="2"/>
      <c r="L47" s="5"/>
      <c r="M47" s="5"/>
      <c r="N47" s="5"/>
      <c r="O47" s="5"/>
      <c r="P47" s="5"/>
      <c r="Q47" s="5"/>
      <c r="R47" s="5"/>
      <c r="S47" s="5"/>
      <c r="T47" s="5"/>
      <c r="U47" s="5"/>
      <c r="V47" s="5"/>
      <c r="W47" s="5"/>
    </row>
    <row r="48" spans="1:23" x14ac:dyDescent="0.25">
      <c r="A48" s="2"/>
      <c r="B48" s="344" t="s">
        <v>225</v>
      </c>
      <c r="C48" s="344"/>
      <c r="D48" s="344"/>
      <c r="E48" s="344"/>
      <c r="F48" s="344"/>
      <c r="G48" s="344"/>
      <c r="H48" s="344"/>
      <c r="I48" s="303"/>
      <c r="J48" s="2"/>
      <c r="K48" s="2"/>
      <c r="L48" s="5"/>
      <c r="M48" s="5"/>
      <c r="N48" s="5"/>
      <c r="O48" s="5"/>
      <c r="P48" s="5"/>
      <c r="Q48" s="5"/>
      <c r="R48" s="5"/>
      <c r="S48" s="5"/>
      <c r="T48" s="5"/>
      <c r="U48" s="5"/>
      <c r="V48" s="5"/>
      <c r="W48" s="5"/>
    </row>
    <row r="49" spans="1:23" x14ac:dyDescent="0.25">
      <c r="A49" s="2"/>
      <c r="B49" s="344" t="s">
        <v>95</v>
      </c>
      <c r="C49" s="344"/>
      <c r="D49" s="344"/>
      <c r="E49" s="344"/>
      <c r="F49" s="344"/>
      <c r="G49" s="344"/>
      <c r="H49" s="344"/>
      <c r="I49" s="303"/>
      <c r="J49" s="2"/>
      <c r="K49" s="2"/>
      <c r="L49" s="5"/>
      <c r="M49" s="5"/>
      <c r="N49" s="5"/>
      <c r="O49" s="5"/>
      <c r="P49" s="5"/>
      <c r="Q49" s="5"/>
      <c r="R49" s="5"/>
      <c r="S49" s="5"/>
      <c r="T49" s="5"/>
      <c r="U49" s="5"/>
      <c r="V49" s="5"/>
      <c r="W49" s="5"/>
    </row>
    <row r="50" spans="1:23" x14ac:dyDescent="0.25">
      <c r="A50" s="2"/>
      <c r="B50" s="155" t="s">
        <v>220</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219</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221</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799</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800</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801</v>
      </c>
    </row>
    <row r="58" spans="1:23" x14ac:dyDescent="0.25">
      <c r="B58" s="155" t="s">
        <v>91</v>
      </c>
    </row>
    <row r="59" spans="1:23" x14ac:dyDescent="0.25">
      <c r="B59" s="345" t="s">
        <v>806</v>
      </c>
      <c r="C59" s="345"/>
      <c r="D59" s="345"/>
      <c r="E59" s="345"/>
      <c r="F59" s="345"/>
      <c r="G59" s="345"/>
      <c r="H59" s="345"/>
    </row>
    <row r="61" spans="1:23" x14ac:dyDescent="0.25">
      <c r="B61" s="374" t="s">
        <v>840</v>
      </c>
      <c r="C61" s="374"/>
    </row>
    <row r="62" spans="1:23" x14ac:dyDescent="0.25">
      <c r="B62" s="309" t="s">
        <v>818</v>
      </c>
      <c r="C62" s="309" t="s">
        <v>819</v>
      </c>
    </row>
    <row r="63" spans="1:23" x14ac:dyDescent="0.25">
      <c r="B63" s="305"/>
      <c r="C63" s="310">
        <f ca="1">$N$4</f>
        <v>156.91518290532957</v>
      </c>
    </row>
    <row r="64" spans="1:23" x14ac:dyDescent="0.25">
      <c r="B64" s="257">
        <v>1</v>
      </c>
      <c r="C64" s="256">
        <f t="dataTable" ref="C64:C10063" dt2D="0" dtr="0" r1="M3" ca="1"/>
        <v>104.97849449423305</v>
      </c>
    </row>
    <row r="65" spans="2:9" x14ac:dyDescent="0.25">
      <c r="B65" s="257">
        <v>2</v>
      </c>
      <c r="C65" s="256">
        <v>123.31548532156602</v>
      </c>
    </row>
    <row r="66" spans="2:9" x14ac:dyDescent="0.25">
      <c r="B66" s="257">
        <v>3</v>
      </c>
      <c r="C66" s="256">
        <v>141.11633434727011</v>
      </c>
    </row>
    <row r="67" spans="2:9" x14ac:dyDescent="0.25">
      <c r="B67" s="257">
        <v>4</v>
      </c>
      <c r="C67" s="256">
        <v>112.26384925761002</v>
      </c>
    </row>
    <row r="68" spans="2:9" x14ac:dyDescent="0.25">
      <c r="B68" s="257">
        <v>5</v>
      </c>
      <c r="C68" s="256">
        <v>124.11340140369994</v>
      </c>
      <c r="H68"/>
      <c r="I68"/>
    </row>
    <row r="69" spans="2:9" x14ac:dyDescent="0.25">
      <c r="B69" s="257">
        <v>6</v>
      </c>
      <c r="C69" s="256">
        <v>108.82287628036451</v>
      </c>
      <c r="H69"/>
      <c r="I69"/>
    </row>
    <row r="70" spans="2:9" x14ac:dyDescent="0.25">
      <c r="B70" s="257">
        <v>7</v>
      </c>
      <c r="C70" s="256">
        <v>114.40038964979396</v>
      </c>
      <c r="H70"/>
      <c r="I70"/>
    </row>
    <row r="71" spans="2:9" x14ac:dyDescent="0.25">
      <c r="B71" s="257">
        <v>8</v>
      </c>
      <c r="C71" s="256">
        <v>77.362207828861372</v>
      </c>
      <c r="H71"/>
      <c r="I71"/>
    </row>
    <row r="72" spans="2:9" x14ac:dyDescent="0.25">
      <c r="B72" s="257">
        <v>9</v>
      </c>
      <c r="C72" s="256">
        <v>131.8956463167884</v>
      </c>
      <c r="H72"/>
      <c r="I72"/>
    </row>
    <row r="73" spans="2:9" x14ac:dyDescent="0.25">
      <c r="B73" s="257">
        <v>10</v>
      </c>
      <c r="C73" s="256">
        <v>123.25243860603139</v>
      </c>
      <c r="H73"/>
      <c r="I73"/>
    </row>
    <row r="74" spans="2:9" x14ac:dyDescent="0.25">
      <c r="B74" s="257">
        <v>11</v>
      </c>
      <c r="C74" s="256">
        <v>101.61963452570522</v>
      </c>
      <c r="H74"/>
      <c r="I74"/>
    </row>
    <row r="75" spans="2:9" x14ac:dyDescent="0.25">
      <c r="B75" s="257">
        <v>12</v>
      </c>
      <c r="C75" s="256">
        <v>150.36443231903081</v>
      </c>
      <c r="H75"/>
      <c r="I75"/>
    </row>
    <row r="76" spans="2:9" x14ac:dyDescent="0.25">
      <c r="B76" s="257">
        <v>13</v>
      </c>
      <c r="C76" s="256">
        <v>142.64897592849582</v>
      </c>
      <c r="H76"/>
      <c r="I76"/>
    </row>
    <row r="77" spans="2:9" x14ac:dyDescent="0.25">
      <c r="B77" s="257">
        <v>14</v>
      </c>
      <c r="C77" s="256">
        <v>99.237146314165699</v>
      </c>
      <c r="H77"/>
      <c r="I77"/>
    </row>
    <row r="78" spans="2:9" x14ac:dyDescent="0.25">
      <c r="B78" s="257">
        <v>15</v>
      </c>
      <c r="C78" s="256">
        <v>153.74462763082883</v>
      </c>
      <c r="H78"/>
      <c r="I78"/>
    </row>
    <row r="79" spans="2:9" x14ac:dyDescent="0.25">
      <c r="B79" s="257">
        <v>16</v>
      </c>
      <c r="C79" s="256">
        <v>171.2847498563743</v>
      </c>
      <c r="H79"/>
      <c r="I79"/>
    </row>
    <row r="80" spans="2:9" x14ac:dyDescent="0.25">
      <c r="B80" s="257">
        <v>17</v>
      </c>
      <c r="C80" s="256">
        <v>126.97869106834048</v>
      </c>
      <c r="H80"/>
      <c r="I80"/>
    </row>
    <row r="81" spans="2:9" x14ac:dyDescent="0.25">
      <c r="B81" s="257">
        <v>18</v>
      </c>
      <c r="C81" s="256">
        <v>124.0638032588259</v>
      </c>
      <c r="H81"/>
      <c r="I81"/>
    </row>
    <row r="82" spans="2:9" x14ac:dyDescent="0.25">
      <c r="B82" s="257">
        <v>19</v>
      </c>
      <c r="C82" s="256">
        <v>97.205770633839762</v>
      </c>
      <c r="H82"/>
      <c r="I82"/>
    </row>
    <row r="83" spans="2:9" x14ac:dyDescent="0.25">
      <c r="B83" s="257">
        <v>20</v>
      </c>
      <c r="C83" s="256">
        <v>153.0852923090645</v>
      </c>
      <c r="H83"/>
      <c r="I83"/>
    </row>
    <row r="84" spans="2:9" x14ac:dyDescent="0.25">
      <c r="B84" s="257">
        <v>21</v>
      </c>
      <c r="C84" s="256">
        <v>105.2318450403593</v>
      </c>
      <c r="H84"/>
      <c r="I84"/>
    </row>
    <row r="85" spans="2:9" x14ac:dyDescent="0.25">
      <c r="B85" s="257">
        <v>22</v>
      </c>
      <c r="C85" s="256">
        <v>91.699388210958574</v>
      </c>
      <c r="H85"/>
      <c r="I85"/>
    </row>
    <row r="86" spans="2:9" x14ac:dyDescent="0.25">
      <c r="B86" s="257">
        <v>23</v>
      </c>
      <c r="C86" s="256">
        <v>60.709938767829108</v>
      </c>
      <c r="H86"/>
      <c r="I86"/>
    </row>
    <row r="87" spans="2:9" x14ac:dyDescent="0.25">
      <c r="B87" s="257">
        <v>24</v>
      </c>
      <c r="C87" s="256">
        <v>123.1223061728106</v>
      </c>
      <c r="H87"/>
      <c r="I87"/>
    </row>
    <row r="88" spans="2:9" x14ac:dyDescent="0.25">
      <c r="B88" s="257">
        <v>25</v>
      </c>
      <c r="C88" s="256">
        <v>119.4470201593</v>
      </c>
      <c r="H88"/>
      <c r="I88"/>
    </row>
    <row r="89" spans="2:9" x14ac:dyDescent="0.25">
      <c r="B89" s="257">
        <v>26</v>
      </c>
      <c r="C89" s="256">
        <v>138.72424337219408</v>
      </c>
      <c r="H89"/>
      <c r="I89"/>
    </row>
    <row r="90" spans="2:9" x14ac:dyDescent="0.25">
      <c r="B90" s="257">
        <v>27</v>
      </c>
      <c r="C90" s="256">
        <v>68.281733020062262</v>
      </c>
      <c r="H90"/>
      <c r="I90"/>
    </row>
    <row r="91" spans="2:9" x14ac:dyDescent="0.25">
      <c r="B91" s="257">
        <v>28</v>
      </c>
      <c r="C91" s="256">
        <v>147.9994863371584</v>
      </c>
      <c r="H91"/>
      <c r="I91"/>
    </row>
    <row r="92" spans="2:9" x14ac:dyDescent="0.25">
      <c r="B92" s="257">
        <v>29</v>
      </c>
      <c r="C92" s="256">
        <v>110.36425109725567</v>
      </c>
      <c r="H92"/>
      <c r="I92"/>
    </row>
    <row r="93" spans="2:9" x14ac:dyDescent="0.25">
      <c r="B93" s="257">
        <v>30</v>
      </c>
      <c r="C93" s="256">
        <v>132.60247215589851</v>
      </c>
      <c r="H93"/>
      <c r="I93"/>
    </row>
    <row r="94" spans="2:9" x14ac:dyDescent="0.25">
      <c r="B94" s="257">
        <v>31</v>
      </c>
      <c r="C94" s="256">
        <v>97.12515448542517</v>
      </c>
      <c r="H94"/>
      <c r="I94"/>
    </row>
    <row r="95" spans="2:9" x14ac:dyDescent="0.25">
      <c r="B95" s="257">
        <v>32</v>
      </c>
      <c r="C95" s="256">
        <v>121.29266722823054</v>
      </c>
      <c r="H95"/>
      <c r="I95"/>
    </row>
    <row r="96" spans="2:9" x14ac:dyDescent="0.25">
      <c r="B96" s="257">
        <v>33</v>
      </c>
      <c r="C96" s="256">
        <v>139.40740495117973</v>
      </c>
      <c r="H96"/>
      <c r="I96"/>
    </row>
    <row r="97" spans="2:9" x14ac:dyDescent="0.25">
      <c r="B97" s="257">
        <v>34</v>
      </c>
      <c r="C97" s="256">
        <v>157.15597074652766</v>
      </c>
      <c r="H97"/>
      <c r="I97"/>
    </row>
    <row r="98" spans="2:9" x14ac:dyDescent="0.25">
      <c r="B98" s="257">
        <v>35</v>
      </c>
      <c r="C98" s="256">
        <v>105.67311466753029</v>
      </c>
      <c r="H98"/>
      <c r="I98"/>
    </row>
    <row r="99" spans="2:9" x14ac:dyDescent="0.25">
      <c r="B99" s="257">
        <v>36</v>
      </c>
      <c r="C99" s="256">
        <v>127.89851961292675</v>
      </c>
      <c r="H99"/>
      <c r="I99"/>
    </row>
    <row r="100" spans="2:9" x14ac:dyDescent="0.25">
      <c r="B100" s="257">
        <v>37</v>
      </c>
      <c r="C100" s="256">
        <v>153.16750570305749</v>
      </c>
      <c r="H100"/>
      <c r="I100"/>
    </row>
    <row r="101" spans="2:9" x14ac:dyDescent="0.25">
      <c r="B101" s="257">
        <v>38</v>
      </c>
      <c r="C101" s="256">
        <v>129.91520139900842</v>
      </c>
      <c r="H101"/>
      <c r="I101"/>
    </row>
    <row r="102" spans="2:9" x14ac:dyDescent="0.25">
      <c r="B102" s="257">
        <v>39</v>
      </c>
      <c r="C102" s="256">
        <v>169.39501039916382</v>
      </c>
      <c r="H102"/>
      <c r="I102"/>
    </row>
    <row r="103" spans="2:9" x14ac:dyDescent="0.25">
      <c r="B103" s="257">
        <v>40</v>
      </c>
      <c r="C103" s="256">
        <v>101.96648627906342</v>
      </c>
      <c r="H103"/>
      <c r="I103"/>
    </row>
    <row r="104" spans="2:9" x14ac:dyDescent="0.25">
      <c r="B104" s="257">
        <v>41</v>
      </c>
      <c r="C104" s="256">
        <v>77.899982225012849</v>
      </c>
      <c r="H104"/>
      <c r="I104"/>
    </row>
    <row r="105" spans="2:9" x14ac:dyDescent="0.25">
      <c r="B105" s="257">
        <v>42</v>
      </c>
      <c r="C105" s="256">
        <v>87.347613759833678</v>
      </c>
      <c r="H105"/>
      <c r="I105"/>
    </row>
    <row r="106" spans="2:9" x14ac:dyDescent="0.25">
      <c r="B106" s="257">
        <v>43</v>
      </c>
      <c r="C106" s="256">
        <v>118.39531998201564</v>
      </c>
      <c r="H106"/>
      <c r="I106"/>
    </row>
    <row r="107" spans="2:9" x14ac:dyDescent="0.25">
      <c r="B107" s="257">
        <v>44</v>
      </c>
      <c r="C107" s="256">
        <v>122.62405040810368</v>
      </c>
      <c r="H107"/>
      <c r="I107"/>
    </row>
    <row r="108" spans="2:9" x14ac:dyDescent="0.25">
      <c r="B108" s="257">
        <v>45</v>
      </c>
      <c r="C108" s="256">
        <v>116.18786394575055</v>
      </c>
      <c r="H108"/>
      <c r="I108"/>
    </row>
    <row r="109" spans="2:9" x14ac:dyDescent="0.25">
      <c r="B109" s="257">
        <v>46</v>
      </c>
      <c r="C109" s="256">
        <v>150.12860972106463</v>
      </c>
      <c r="H109"/>
      <c r="I109"/>
    </row>
    <row r="110" spans="2:9" x14ac:dyDescent="0.25">
      <c r="B110" s="257">
        <v>47</v>
      </c>
      <c r="C110" s="256">
        <v>105.52040707545305</v>
      </c>
      <c r="H110"/>
      <c r="I110"/>
    </row>
    <row r="111" spans="2:9" x14ac:dyDescent="0.25">
      <c r="B111" s="257">
        <v>48</v>
      </c>
      <c r="C111" s="256">
        <v>113.74047242935751</v>
      </c>
      <c r="H111"/>
      <c r="I111"/>
    </row>
    <row r="112" spans="2:9" x14ac:dyDescent="0.25">
      <c r="B112" s="257">
        <v>49</v>
      </c>
      <c r="C112" s="256">
        <v>117.69857559873628</v>
      </c>
      <c r="H112"/>
      <c r="I112"/>
    </row>
    <row r="113" spans="2:9" x14ac:dyDescent="0.25">
      <c r="B113" s="257">
        <v>50</v>
      </c>
      <c r="C113" s="256">
        <v>117.62388268518856</v>
      </c>
      <c r="H113"/>
      <c r="I113"/>
    </row>
    <row r="114" spans="2:9" x14ac:dyDescent="0.25">
      <c r="B114" s="257">
        <v>51</v>
      </c>
      <c r="C114" s="256">
        <v>107.63634314455348</v>
      </c>
      <c r="H114"/>
      <c r="I114"/>
    </row>
    <row r="115" spans="2:9" x14ac:dyDescent="0.25">
      <c r="B115" s="257">
        <v>52</v>
      </c>
      <c r="C115" s="256">
        <v>110.36608970730009</v>
      </c>
      <c r="H115"/>
      <c r="I115"/>
    </row>
    <row r="116" spans="2:9" x14ac:dyDescent="0.25">
      <c r="B116" s="257">
        <v>53</v>
      </c>
      <c r="C116" s="256">
        <v>129.54406958764969</v>
      </c>
      <c r="H116"/>
      <c r="I116"/>
    </row>
    <row r="117" spans="2:9" x14ac:dyDescent="0.25">
      <c r="B117" s="257">
        <v>54</v>
      </c>
      <c r="C117" s="256">
        <v>177.84624370369562</v>
      </c>
      <c r="H117"/>
      <c r="I117"/>
    </row>
    <row r="118" spans="2:9" x14ac:dyDescent="0.25">
      <c r="B118" s="257">
        <v>55</v>
      </c>
      <c r="C118" s="256">
        <v>108.36573998236229</v>
      </c>
      <c r="H118"/>
      <c r="I118"/>
    </row>
    <row r="119" spans="2:9" x14ac:dyDescent="0.25">
      <c r="B119" s="257">
        <v>56</v>
      </c>
      <c r="C119" s="256">
        <v>88.08602026196084</v>
      </c>
      <c r="H119"/>
      <c r="I119"/>
    </row>
    <row r="120" spans="2:9" x14ac:dyDescent="0.25">
      <c r="B120" s="257">
        <v>57</v>
      </c>
      <c r="C120" s="256">
        <v>133.11658290756716</v>
      </c>
      <c r="H120"/>
      <c r="I120"/>
    </row>
    <row r="121" spans="2:9" x14ac:dyDescent="0.25">
      <c r="B121" s="257">
        <v>58</v>
      </c>
      <c r="C121" s="256">
        <v>88.871893579388768</v>
      </c>
      <c r="H121"/>
      <c r="I121"/>
    </row>
    <row r="122" spans="2:9" x14ac:dyDescent="0.25">
      <c r="B122" s="257">
        <v>59</v>
      </c>
      <c r="C122" s="256">
        <v>120.27568777321854</v>
      </c>
      <c r="H122"/>
      <c r="I122"/>
    </row>
    <row r="123" spans="2:9" x14ac:dyDescent="0.25">
      <c r="B123" s="257">
        <v>60</v>
      </c>
      <c r="C123" s="256">
        <v>144.16049491903891</v>
      </c>
      <c r="H123"/>
      <c r="I123"/>
    </row>
    <row r="124" spans="2:9" x14ac:dyDescent="0.25">
      <c r="B124" s="257">
        <v>61</v>
      </c>
      <c r="C124" s="256">
        <v>105.38592254753856</v>
      </c>
      <c r="H124"/>
      <c r="I124"/>
    </row>
    <row r="125" spans="2:9" x14ac:dyDescent="0.25">
      <c r="B125" s="257">
        <v>62</v>
      </c>
      <c r="C125" s="256">
        <v>127.28727097326343</v>
      </c>
      <c r="H125"/>
      <c r="I125"/>
    </row>
    <row r="126" spans="2:9" x14ac:dyDescent="0.25">
      <c r="B126" s="257">
        <v>63</v>
      </c>
      <c r="C126" s="256">
        <v>98.003221498163867</v>
      </c>
      <c r="H126"/>
      <c r="I126"/>
    </row>
    <row r="127" spans="2:9" x14ac:dyDescent="0.25">
      <c r="B127" s="257">
        <v>64</v>
      </c>
      <c r="C127" s="256">
        <v>80.242275233429382</v>
      </c>
      <c r="H127"/>
      <c r="I127"/>
    </row>
    <row r="128" spans="2:9" x14ac:dyDescent="0.25">
      <c r="B128" s="257">
        <v>65</v>
      </c>
      <c r="C128" s="256">
        <v>149.35145748965004</v>
      </c>
      <c r="H128"/>
      <c r="I128"/>
    </row>
    <row r="129" spans="2:9" x14ac:dyDescent="0.25">
      <c r="B129" s="257">
        <v>66</v>
      </c>
      <c r="C129" s="256">
        <v>117.88485179413691</v>
      </c>
      <c r="H129"/>
      <c r="I129"/>
    </row>
    <row r="130" spans="2:9" x14ac:dyDescent="0.25">
      <c r="B130" s="257">
        <v>67</v>
      </c>
      <c r="C130" s="256">
        <v>142.13935028645909</v>
      </c>
      <c r="H130"/>
      <c r="I130"/>
    </row>
    <row r="131" spans="2:9" x14ac:dyDescent="0.25">
      <c r="B131" s="257">
        <v>68</v>
      </c>
      <c r="C131" s="256">
        <v>108.40284768049771</v>
      </c>
      <c r="H131"/>
      <c r="I131"/>
    </row>
    <row r="132" spans="2:9" x14ac:dyDescent="0.25">
      <c r="B132" s="257">
        <v>69</v>
      </c>
      <c r="C132" s="256">
        <v>154.65996413114061</v>
      </c>
      <c r="H132"/>
      <c r="I132"/>
    </row>
    <row r="133" spans="2:9" x14ac:dyDescent="0.25">
      <c r="B133" s="257">
        <v>70</v>
      </c>
      <c r="C133" s="256">
        <v>87.93125665941173</v>
      </c>
      <c r="H133"/>
      <c r="I133"/>
    </row>
    <row r="134" spans="2:9" x14ac:dyDescent="0.25">
      <c r="B134" s="257">
        <v>71</v>
      </c>
      <c r="C134" s="256">
        <v>130.63280601900553</v>
      </c>
      <c r="H134"/>
      <c r="I134"/>
    </row>
    <row r="135" spans="2:9" x14ac:dyDescent="0.25">
      <c r="B135" s="257">
        <v>72</v>
      </c>
      <c r="C135" s="256">
        <v>139.56412210340147</v>
      </c>
      <c r="H135"/>
      <c r="I135"/>
    </row>
    <row r="136" spans="2:9" x14ac:dyDescent="0.25">
      <c r="B136" s="257">
        <v>73</v>
      </c>
      <c r="C136" s="256">
        <v>137.70805687539968</v>
      </c>
      <c r="H136"/>
      <c r="I136"/>
    </row>
    <row r="137" spans="2:9" x14ac:dyDescent="0.25">
      <c r="B137" s="257">
        <v>74</v>
      </c>
      <c r="C137" s="256">
        <v>137.87479125785944</v>
      </c>
      <c r="H137"/>
      <c r="I137"/>
    </row>
    <row r="138" spans="2:9" x14ac:dyDescent="0.25">
      <c r="B138" s="257">
        <v>75</v>
      </c>
      <c r="C138" s="256">
        <v>115.69688700720164</v>
      </c>
      <c r="H138"/>
      <c r="I138"/>
    </row>
    <row r="139" spans="2:9" x14ac:dyDescent="0.25">
      <c r="B139" s="257">
        <v>76</v>
      </c>
      <c r="C139" s="256">
        <v>115.64835969044479</v>
      </c>
      <c r="H139"/>
      <c r="I139"/>
    </row>
    <row r="140" spans="2:9" x14ac:dyDescent="0.25">
      <c r="B140" s="257">
        <v>77</v>
      </c>
      <c r="C140" s="256">
        <v>131.76926687906902</v>
      </c>
      <c r="H140"/>
      <c r="I140"/>
    </row>
    <row r="141" spans="2:9" x14ac:dyDescent="0.25">
      <c r="B141" s="257">
        <v>78</v>
      </c>
      <c r="C141" s="256">
        <v>97.069703410042408</v>
      </c>
      <c r="H141"/>
      <c r="I141"/>
    </row>
    <row r="142" spans="2:9" x14ac:dyDescent="0.25">
      <c r="B142" s="257">
        <v>79</v>
      </c>
      <c r="C142" s="256">
        <v>72.864969317030628</v>
      </c>
      <c r="H142"/>
      <c r="I142"/>
    </row>
    <row r="143" spans="2:9" x14ac:dyDescent="0.25">
      <c r="B143" s="257">
        <v>80</v>
      </c>
      <c r="C143" s="256">
        <v>79.742800501794861</v>
      </c>
      <c r="H143"/>
      <c r="I143"/>
    </row>
    <row r="144" spans="2:9" x14ac:dyDescent="0.25">
      <c r="B144" s="257">
        <v>81</v>
      </c>
      <c r="C144" s="256">
        <v>119.69441481101157</v>
      </c>
      <c r="H144"/>
      <c r="I144"/>
    </row>
    <row r="145" spans="2:9" x14ac:dyDescent="0.25">
      <c r="B145" s="257">
        <v>82</v>
      </c>
      <c r="C145" s="256">
        <v>108.55169715131987</v>
      </c>
      <c r="H145"/>
      <c r="I145"/>
    </row>
    <row r="146" spans="2:9" x14ac:dyDescent="0.25">
      <c r="B146" s="257">
        <v>83</v>
      </c>
      <c r="C146" s="256">
        <v>126.88364916614323</v>
      </c>
      <c r="H146"/>
      <c r="I146"/>
    </row>
    <row r="147" spans="2:9" x14ac:dyDescent="0.25">
      <c r="B147" s="257">
        <v>84</v>
      </c>
      <c r="C147" s="256">
        <v>126.81859714239459</v>
      </c>
      <c r="H147"/>
      <c r="I147"/>
    </row>
    <row r="148" spans="2:9" x14ac:dyDescent="0.25">
      <c r="B148" s="257">
        <v>85</v>
      </c>
      <c r="C148" s="256">
        <v>90.815430442680963</v>
      </c>
      <c r="H148"/>
      <c r="I148"/>
    </row>
    <row r="149" spans="2:9" x14ac:dyDescent="0.25">
      <c r="B149" s="257">
        <v>86</v>
      </c>
      <c r="C149" s="256">
        <v>156.78924713906497</v>
      </c>
      <c r="H149"/>
      <c r="I149"/>
    </row>
    <row r="150" spans="2:9" x14ac:dyDescent="0.25">
      <c r="B150" s="257">
        <v>87</v>
      </c>
      <c r="C150" s="256">
        <v>127.58761485862668</v>
      </c>
      <c r="H150"/>
      <c r="I150"/>
    </row>
    <row r="151" spans="2:9" x14ac:dyDescent="0.25">
      <c r="B151" s="257">
        <v>88</v>
      </c>
      <c r="C151" s="256">
        <v>97.97234063716941</v>
      </c>
      <c r="H151"/>
      <c r="I151"/>
    </row>
    <row r="152" spans="2:9" x14ac:dyDescent="0.25">
      <c r="B152" s="257">
        <v>89</v>
      </c>
      <c r="C152" s="256">
        <v>108.93673166836945</v>
      </c>
      <c r="H152"/>
      <c r="I152"/>
    </row>
    <row r="153" spans="2:9" x14ac:dyDescent="0.25">
      <c r="B153" s="257">
        <v>90</v>
      </c>
      <c r="C153" s="256">
        <v>123.59594059714392</v>
      </c>
      <c r="H153"/>
      <c r="I153"/>
    </row>
    <row r="154" spans="2:9" x14ac:dyDescent="0.25">
      <c r="B154" s="257">
        <v>91</v>
      </c>
      <c r="C154" s="256">
        <v>131.99671241276869</v>
      </c>
      <c r="H154"/>
      <c r="I154"/>
    </row>
    <row r="155" spans="2:9" x14ac:dyDescent="0.25">
      <c r="B155" s="257">
        <v>92</v>
      </c>
      <c r="C155" s="256">
        <v>98.053282984046547</v>
      </c>
      <c r="H155"/>
      <c r="I155"/>
    </row>
    <row r="156" spans="2:9" x14ac:dyDescent="0.25">
      <c r="B156" s="257">
        <v>93</v>
      </c>
      <c r="C156" s="256">
        <v>121.12587338796078</v>
      </c>
      <c r="H156"/>
      <c r="I156"/>
    </row>
    <row r="157" spans="2:9" x14ac:dyDescent="0.25">
      <c r="B157" s="257">
        <v>94</v>
      </c>
      <c r="C157" s="256">
        <v>95.227269224624479</v>
      </c>
      <c r="H157"/>
      <c r="I157"/>
    </row>
    <row r="158" spans="2:9" x14ac:dyDescent="0.25">
      <c r="B158" s="257">
        <v>95</v>
      </c>
      <c r="C158" s="256">
        <v>123.53175470567741</v>
      </c>
      <c r="H158"/>
      <c r="I158"/>
    </row>
    <row r="159" spans="2:9" x14ac:dyDescent="0.25">
      <c r="B159" s="257">
        <v>96</v>
      </c>
      <c r="C159" s="256">
        <v>109.22863935329855</v>
      </c>
      <c r="H159"/>
      <c r="I159"/>
    </row>
    <row r="160" spans="2:9" x14ac:dyDescent="0.25">
      <c r="B160" s="257">
        <v>97</v>
      </c>
      <c r="C160" s="256">
        <v>111.47509999290244</v>
      </c>
      <c r="H160"/>
      <c r="I160"/>
    </row>
    <row r="161" spans="2:9" x14ac:dyDescent="0.25">
      <c r="B161" s="257">
        <v>98</v>
      </c>
      <c r="C161" s="256">
        <v>98.058340738408816</v>
      </c>
      <c r="H161"/>
      <c r="I161"/>
    </row>
    <row r="162" spans="2:9" x14ac:dyDescent="0.25">
      <c r="B162" s="257">
        <v>99</v>
      </c>
      <c r="C162" s="256">
        <v>95.385974962035419</v>
      </c>
      <c r="H162"/>
      <c r="I162"/>
    </row>
    <row r="163" spans="2:9" x14ac:dyDescent="0.25">
      <c r="B163" s="257">
        <v>100</v>
      </c>
      <c r="C163" s="256">
        <v>139.57038665334599</v>
      </c>
      <c r="H163"/>
      <c r="I163"/>
    </row>
    <row r="164" spans="2:9" x14ac:dyDescent="0.25">
      <c r="B164" s="257">
        <v>101</v>
      </c>
      <c r="C164" s="256">
        <v>96.242848374730727</v>
      </c>
      <c r="H164"/>
      <c r="I164"/>
    </row>
    <row r="165" spans="2:9" x14ac:dyDescent="0.25">
      <c r="B165" s="257">
        <v>102</v>
      </c>
      <c r="C165" s="256">
        <v>88.6704339401537</v>
      </c>
      <c r="H165"/>
      <c r="I165"/>
    </row>
    <row r="166" spans="2:9" x14ac:dyDescent="0.25">
      <c r="B166" s="257">
        <v>103</v>
      </c>
      <c r="C166" s="256">
        <v>128.17813918062782</v>
      </c>
      <c r="H166"/>
      <c r="I166"/>
    </row>
    <row r="167" spans="2:9" x14ac:dyDescent="0.25">
      <c r="B167" s="257">
        <v>104</v>
      </c>
      <c r="C167" s="256">
        <v>115.64169408382661</v>
      </c>
      <c r="H167"/>
      <c r="I167"/>
    </row>
    <row r="168" spans="2:9" x14ac:dyDescent="0.25">
      <c r="B168" s="257">
        <v>105</v>
      </c>
      <c r="C168" s="256">
        <v>89.512287393043295</v>
      </c>
      <c r="H168"/>
      <c r="I168"/>
    </row>
    <row r="169" spans="2:9" x14ac:dyDescent="0.25">
      <c r="B169" s="257">
        <v>106</v>
      </c>
      <c r="C169" s="256">
        <v>108.31780613712212</v>
      </c>
      <c r="H169"/>
      <c r="I169"/>
    </row>
    <row r="170" spans="2:9" x14ac:dyDescent="0.25">
      <c r="B170" s="257">
        <v>107</v>
      </c>
      <c r="C170" s="256">
        <v>98.338567967687169</v>
      </c>
      <c r="H170"/>
      <c r="I170"/>
    </row>
    <row r="171" spans="2:9" x14ac:dyDescent="0.25">
      <c r="B171" s="257">
        <v>108</v>
      </c>
      <c r="C171" s="256">
        <v>153.54254389776074</v>
      </c>
      <c r="H171"/>
      <c r="I171"/>
    </row>
    <row r="172" spans="2:9" x14ac:dyDescent="0.25">
      <c r="B172" s="257">
        <v>109</v>
      </c>
      <c r="C172" s="256">
        <v>178.43556224689667</v>
      </c>
      <c r="H172"/>
      <c r="I172"/>
    </row>
    <row r="173" spans="2:9" x14ac:dyDescent="0.25">
      <c r="B173" s="257">
        <v>110</v>
      </c>
      <c r="C173" s="256">
        <v>74.00786693292315</v>
      </c>
      <c r="H173"/>
      <c r="I173"/>
    </row>
    <row r="174" spans="2:9" x14ac:dyDescent="0.25">
      <c r="B174" s="257">
        <v>111</v>
      </c>
      <c r="C174" s="256">
        <v>140.50819297219459</v>
      </c>
      <c r="H174"/>
      <c r="I174"/>
    </row>
    <row r="175" spans="2:9" x14ac:dyDescent="0.25">
      <c r="B175" s="257">
        <v>112</v>
      </c>
      <c r="C175" s="256">
        <v>148.08796063461648</v>
      </c>
      <c r="H175"/>
      <c r="I175"/>
    </row>
    <row r="176" spans="2:9" x14ac:dyDescent="0.25">
      <c r="B176" s="257">
        <v>113</v>
      </c>
      <c r="C176" s="256">
        <v>154.43210225827823</v>
      </c>
      <c r="H176"/>
      <c r="I176"/>
    </row>
    <row r="177" spans="2:9" x14ac:dyDescent="0.25">
      <c r="B177" s="257">
        <v>114</v>
      </c>
      <c r="C177" s="256">
        <v>115.17905501104245</v>
      </c>
      <c r="H177"/>
      <c r="I177"/>
    </row>
    <row r="178" spans="2:9" x14ac:dyDescent="0.25">
      <c r="B178" s="257">
        <v>115</v>
      </c>
      <c r="C178" s="256">
        <v>157.70968648411028</v>
      </c>
      <c r="H178"/>
      <c r="I178"/>
    </row>
    <row r="179" spans="2:9" x14ac:dyDescent="0.25">
      <c r="B179" s="257">
        <v>116</v>
      </c>
      <c r="C179" s="256">
        <v>95.832280190152545</v>
      </c>
      <c r="H179"/>
      <c r="I179"/>
    </row>
    <row r="180" spans="2:9" x14ac:dyDescent="0.25">
      <c r="B180" s="257">
        <v>117</v>
      </c>
      <c r="C180" s="256">
        <v>100.7022013745038</v>
      </c>
      <c r="H180"/>
      <c r="I180"/>
    </row>
    <row r="181" spans="2:9" x14ac:dyDescent="0.25">
      <c r="B181" s="257">
        <v>118</v>
      </c>
      <c r="C181" s="256">
        <v>113.96222673057538</v>
      </c>
      <c r="H181"/>
      <c r="I181"/>
    </row>
    <row r="182" spans="2:9" x14ac:dyDescent="0.25">
      <c r="B182" s="257">
        <v>119</v>
      </c>
      <c r="C182" s="256">
        <v>87.060770585503434</v>
      </c>
      <c r="H182"/>
      <c r="I182"/>
    </row>
    <row r="183" spans="2:9" x14ac:dyDescent="0.25">
      <c r="B183" s="257">
        <v>120</v>
      </c>
      <c r="C183" s="256">
        <v>152.5107005314776</v>
      </c>
      <c r="H183"/>
      <c r="I183"/>
    </row>
    <row r="184" spans="2:9" x14ac:dyDescent="0.25">
      <c r="B184" s="257">
        <v>121</v>
      </c>
      <c r="C184" s="256">
        <v>90.008802513399075</v>
      </c>
      <c r="H184"/>
      <c r="I184"/>
    </row>
    <row r="185" spans="2:9" x14ac:dyDescent="0.25">
      <c r="B185" s="257">
        <v>122</v>
      </c>
      <c r="C185" s="256">
        <v>119.14849004341607</v>
      </c>
      <c r="H185"/>
      <c r="I185"/>
    </row>
    <row r="186" spans="2:9" x14ac:dyDescent="0.25">
      <c r="B186" s="257">
        <v>123</v>
      </c>
      <c r="C186" s="256">
        <v>112.39806448895152</v>
      </c>
      <c r="H186"/>
      <c r="I186"/>
    </row>
    <row r="187" spans="2:9" x14ac:dyDescent="0.25">
      <c r="B187" s="257">
        <v>124</v>
      </c>
      <c r="C187" s="256">
        <v>89.776978681615361</v>
      </c>
      <c r="H187"/>
      <c r="I187"/>
    </row>
    <row r="188" spans="2:9" x14ac:dyDescent="0.25">
      <c r="B188" s="257">
        <v>125</v>
      </c>
      <c r="C188" s="256">
        <v>119.47089301852131</v>
      </c>
      <c r="H188"/>
      <c r="I188"/>
    </row>
    <row r="189" spans="2:9" x14ac:dyDescent="0.25">
      <c r="B189" s="257">
        <v>126</v>
      </c>
      <c r="C189" s="256">
        <v>105.97825251473306</v>
      </c>
      <c r="H189"/>
      <c r="I189"/>
    </row>
    <row r="190" spans="2:9" x14ac:dyDescent="0.25">
      <c r="B190" s="257">
        <v>127</v>
      </c>
      <c r="C190" s="256">
        <v>129.02967708143132</v>
      </c>
      <c r="H190"/>
      <c r="I190"/>
    </row>
    <row r="191" spans="2:9" x14ac:dyDescent="0.25">
      <c r="B191" s="257">
        <v>128</v>
      </c>
      <c r="C191" s="256">
        <v>124.89233741187221</v>
      </c>
      <c r="H191"/>
      <c r="I191"/>
    </row>
    <row r="192" spans="2:9" x14ac:dyDescent="0.25">
      <c r="B192" s="257">
        <v>129</v>
      </c>
      <c r="C192" s="256">
        <v>94.047651961771464</v>
      </c>
      <c r="H192"/>
      <c r="I192"/>
    </row>
    <row r="193" spans="2:9" x14ac:dyDescent="0.25">
      <c r="B193" s="257">
        <v>130</v>
      </c>
      <c r="C193" s="256">
        <v>116.06574712150649</v>
      </c>
      <c r="H193"/>
      <c r="I193"/>
    </row>
    <row r="194" spans="2:9" x14ac:dyDescent="0.25">
      <c r="B194" s="257">
        <v>131</v>
      </c>
      <c r="C194" s="256">
        <v>100.37817973975872</v>
      </c>
      <c r="H194"/>
      <c r="I194"/>
    </row>
    <row r="195" spans="2:9" x14ac:dyDescent="0.25">
      <c r="B195" s="257">
        <v>132</v>
      </c>
      <c r="C195" s="256">
        <v>76.868249504707833</v>
      </c>
      <c r="H195"/>
      <c r="I195"/>
    </row>
    <row r="196" spans="2:9" x14ac:dyDescent="0.25">
      <c r="B196" s="257">
        <v>133</v>
      </c>
      <c r="C196" s="256">
        <v>119.27778831756522</v>
      </c>
      <c r="H196"/>
      <c r="I196"/>
    </row>
    <row r="197" spans="2:9" x14ac:dyDescent="0.25">
      <c r="B197" s="257">
        <v>134</v>
      </c>
      <c r="C197" s="256">
        <v>174.24982932901636</v>
      </c>
      <c r="H197"/>
      <c r="I197"/>
    </row>
    <row r="198" spans="2:9" x14ac:dyDescent="0.25">
      <c r="B198" s="257">
        <v>135</v>
      </c>
      <c r="C198" s="256">
        <v>148.06071473034004</v>
      </c>
      <c r="H198"/>
      <c r="I198"/>
    </row>
    <row r="199" spans="2:9" x14ac:dyDescent="0.25">
      <c r="B199" s="257">
        <v>136</v>
      </c>
      <c r="C199" s="256">
        <v>111.58500876070005</v>
      </c>
      <c r="H199"/>
      <c r="I199"/>
    </row>
    <row r="200" spans="2:9" x14ac:dyDescent="0.25">
      <c r="B200" s="257">
        <v>137</v>
      </c>
      <c r="C200" s="256">
        <v>122.82285032601814</v>
      </c>
      <c r="H200"/>
      <c r="I200"/>
    </row>
    <row r="201" spans="2:9" x14ac:dyDescent="0.25">
      <c r="B201" s="257">
        <v>138</v>
      </c>
      <c r="C201" s="256">
        <v>127.33854593843841</v>
      </c>
      <c r="H201"/>
      <c r="I201"/>
    </row>
    <row r="202" spans="2:9" x14ac:dyDescent="0.25">
      <c r="B202" s="257">
        <v>139</v>
      </c>
      <c r="C202" s="256">
        <v>125.55043180465456</v>
      </c>
      <c r="H202"/>
      <c r="I202"/>
    </row>
    <row r="203" spans="2:9" x14ac:dyDescent="0.25">
      <c r="B203" s="257">
        <v>140</v>
      </c>
      <c r="C203" s="256">
        <v>143.74391980247736</v>
      </c>
      <c r="H203"/>
      <c r="I203"/>
    </row>
    <row r="204" spans="2:9" x14ac:dyDescent="0.25">
      <c r="B204" s="257">
        <v>141</v>
      </c>
      <c r="C204" s="256">
        <v>135.25069541309279</v>
      </c>
      <c r="H204"/>
      <c r="I204"/>
    </row>
    <row r="205" spans="2:9" x14ac:dyDescent="0.25">
      <c r="B205" s="257">
        <v>142</v>
      </c>
      <c r="C205" s="256">
        <v>140.70544284010222</v>
      </c>
      <c r="H205"/>
      <c r="I205"/>
    </row>
    <row r="206" spans="2:9" x14ac:dyDescent="0.25">
      <c r="B206" s="257">
        <v>143</v>
      </c>
      <c r="C206" s="256">
        <v>118.66631645149369</v>
      </c>
      <c r="H206"/>
      <c r="I206"/>
    </row>
    <row r="207" spans="2:9" x14ac:dyDescent="0.25">
      <c r="B207" s="257">
        <v>144</v>
      </c>
      <c r="C207" s="256">
        <v>138.87223354251114</v>
      </c>
      <c r="H207"/>
      <c r="I207"/>
    </row>
    <row r="208" spans="2:9" x14ac:dyDescent="0.25">
      <c r="B208" s="257">
        <v>145</v>
      </c>
      <c r="C208" s="256">
        <v>124.22690134239588</v>
      </c>
      <c r="H208"/>
      <c r="I208"/>
    </row>
    <row r="209" spans="2:9" x14ac:dyDescent="0.25">
      <c r="B209" s="257">
        <v>146</v>
      </c>
      <c r="C209" s="256">
        <v>135.21975688152247</v>
      </c>
      <c r="H209"/>
      <c r="I209"/>
    </row>
    <row r="210" spans="2:9" x14ac:dyDescent="0.25">
      <c r="B210" s="257">
        <v>147</v>
      </c>
      <c r="C210" s="256">
        <v>146.17352158065597</v>
      </c>
      <c r="H210"/>
      <c r="I210"/>
    </row>
    <row r="211" spans="2:9" x14ac:dyDescent="0.25">
      <c r="B211" s="257">
        <v>148</v>
      </c>
      <c r="C211" s="256">
        <v>125.63840270129704</v>
      </c>
      <c r="H211"/>
      <c r="I211"/>
    </row>
    <row r="212" spans="2:9" x14ac:dyDescent="0.25">
      <c r="B212" s="257">
        <v>149</v>
      </c>
      <c r="C212" s="256">
        <v>110.67584769171933</v>
      </c>
      <c r="H212"/>
      <c r="I212"/>
    </row>
    <row r="213" spans="2:9" x14ac:dyDescent="0.25">
      <c r="B213" s="257">
        <v>150</v>
      </c>
      <c r="C213" s="256">
        <v>146.62109029158574</v>
      </c>
      <c r="H213"/>
      <c r="I213"/>
    </row>
    <row r="214" spans="2:9" x14ac:dyDescent="0.25">
      <c r="B214" s="257">
        <v>151</v>
      </c>
      <c r="C214" s="256">
        <v>107.88321178036273</v>
      </c>
      <c r="H214"/>
      <c r="I214"/>
    </row>
    <row r="215" spans="2:9" x14ac:dyDescent="0.25">
      <c r="B215" s="257">
        <v>152</v>
      </c>
      <c r="C215" s="256">
        <v>112.60652605151049</v>
      </c>
      <c r="H215"/>
      <c r="I215"/>
    </row>
    <row r="216" spans="2:9" x14ac:dyDescent="0.25">
      <c r="B216" s="257">
        <v>153</v>
      </c>
      <c r="C216" s="256">
        <v>80.917116527317901</v>
      </c>
      <c r="H216"/>
      <c r="I216"/>
    </row>
    <row r="217" spans="2:9" x14ac:dyDescent="0.25">
      <c r="B217" s="257">
        <v>154</v>
      </c>
      <c r="C217" s="256">
        <v>91.521335409042052</v>
      </c>
      <c r="H217"/>
      <c r="I217"/>
    </row>
    <row r="218" spans="2:9" x14ac:dyDescent="0.25">
      <c r="B218" s="257">
        <v>155</v>
      </c>
      <c r="C218" s="256">
        <v>130.56832312219112</v>
      </c>
      <c r="H218"/>
      <c r="I218"/>
    </row>
    <row r="219" spans="2:9" x14ac:dyDescent="0.25">
      <c r="B219" s="257">
        <v>156</v>
      </c>
      <c r="C219" s="256">
        <v>142.05654871143858</v>
      </c>
      <c r="H219"/>
      <c r="I219"/>
    </row>
    <row r="220" spans="2:9" x14ac:dyDescent="0.25">
      <c r="B220" s="257">
        <v>157</v>
      </c>
      <c r="C220" s="256">
        <v>97.360696968522802</v>
      </c>
      <c r="H220"/>
      <c r="I220"/>
    </row>
    <row r="221" spans="2:9" x14ac:dyDescent="0.25">
      <c r="B221" s="257">
        <v>158</v>
      </c>
      <c r="C221" s="256">
        <v>98.605677465529268</v>
      </c>
      <c r="H221"/>
      <c r="I221"/>
    </row>
    <row r="222" spans="2:9" x14ac:dyDescent="0.25">
      <c r="B222" s="257">
        <v>159</v>
      </c>
      <c r="C222" s="256">
        <v>76.819977768872235</v>
      </c>
      <c r="H222"/>
      <c r="I222"/>
    </row>
    <row r="223" spans="2:9" x14ac:dyDescent="0.25">
      <c r="B223" s="257">
        <v>160</v>
      </c>
      <c r="C223" s="256">
        <v>65.180518963752462</v>
      </c>
    </row>
    <row r="224" spans="2:9" x14ac:dyDescent="0.25">
      <c r="B224" s="257">
        <v>161</v>
      </c>
      <c r="C224" s="256">
        <v>95.404864770795044</v>
      </c>
    </row>
    <row r="225" spans="2:9" x14ac:dyDescent="0.25">
      <c r="B225" s="257">
        <v>162</v>
      </c>
      <c r="C225" s="256">
        <v>69.355499856269702</v>
      </c>
      <c r="H225"/>
      <c r="I225"/>
    </row>
    <row r="226" spans="2:9" x14ac:dyDescent="0.25">
      <c r="B226" s="257">
        <v>163</v>
      </c>
      <c r="C226" s="256">
        <v>96.834522554589824</v>
      </c>
      <c r="H226"/>
      <c r="I226"/>
    </row>
    <row r="227" spans="2:9" x14ac:dyDescent="0.25">
      <c r="B227" s="257">
        <v>164</v>
      </c>
      <c r="C227" s="256">
        <v>161.09738850620016</v>
      </c>
      <c r="H227"/>
      <c r="I227"/>
    </row>
    <row r="228" spans="2:9" x14ac:dyDescent="0.25">
      <c r="B228" s="257">
        <v>165</v>
      </c>
      <c r="C228" s="256">
        <v>126.54234240852695</v>
      </c>
      <c r="H228"/>
      <c r="I228"/>
    </row>
    <row r="229" spans="2:9" x14ac:dyDescent="0.25">
      <c r="B229" s="257">
        <v>166</v>
      </c>
      <c r="C229" s="256">
        <v>150.11766649266545</v>
      </c>
      <c r="H229"/>
      <c r="I229"/>
    </row>
    <row r="230" spans="2:9" x14ac:dyDescent="0.25">
      <c r="B230" s="257">
        <v>167</v>
      </c>
      <c r="C230" s="256">
        <v>130.45120000604862</v>
      </c>
      <c r="H230"/>
      <c r="I230"/>
    </row>
    <row r="231" spans="2:9" x14ac:dyDescent="0.25">
      <c r="B231" s="257">
        <v>168</v>
      </c>
      <c r="C231" s="256">
        <v>133.03741711020223</v>
      </c>
      <c r="H231"/>
      <c r="I231"/>
    </row>
    <row r="232" spans="2:9" x14ac:dyDescent="0.25">
      <c r="B232" s="257">
        <v>169</v>
      </c>
      <c r="C232" s="256">
        <v>116.75777468292975</v>
      </c>
      <c r="H232"/>
      <c r="I232"/>
    </row>
    <row r="233" spans="2:9" x14ac:dyDescent="0.25">
      <c r="B233" s="257">
        <v>170</v>
      </c>
      <c r="C233" s="256">
        <v>104.7648584943107</v>
      </c>
      <c r="H233"/>
      <c r="I233"/>
    </row>
    <row r="234" spans="2:9" x14ac:dyDescent="0.25">
      <c r="B234" s="257">
        <v>171</v>
      </c>
      <c r="C234" s="256">
        <v>95.141502094404444</v>
      </c>
      <c r="H234"/>
      <c r="I234"/>
    </row>
    <row r="235" spans="2:9" x14ac:dyDescent="0.25">
      <c r="B235" s="257">
        <v>172</v>
      </c>
      <c r="C235" s="256">
        <v>77.825545888662162</v>
      </c>
      <c r="H235"/>
      <c r="I235"/>
    </row>
    <row r="236" spans="2:9" x14ac:dyDescent="0.25">
      <c r="B236" s="257">
        <v>173</v>
      </c>
      <c r="C236" s="256">
        <v>139.15726547414539</v>
      </c>
      <c r="H236"/>
      <c r="I236"/>
    </row>
    <row r="237" spans="2:9" x14ac:dyDescent="0.25">
      <c r="B237" s="257">
        <v>174</v>
      </c>
      <c r="C237" s="256">
        <v>109.9369124979566</v>
      </c>
      <c r="H237"/>
      <c r="I237"/>
    </row>
    <row r="238" spans="2:9" x14ac:dyDescent="0.25">
      <c r="B238" s="257">
        <v>175</v>
      </c>
      <c r="C238" s="256">
        <v>87.497104433631932</v>
      </c>
      <c r="H238"/>
      <c r="I238"/>
    </row>
    <row r="239" spans="2:9" x14ac:dyDescent="0.25">
      <c r="B239" s="257">
        <v>176</v>
      </c>
      <c r="C239" s="256">
        <v>146.53914354583895</v>
      </c>
      <c r="H239"/>
      <c r="I239"/>
    </row>
    <row r="240" spans="2:9" x14ac:dyDescent="0.25">
      <c r="B240" s="257">
        <v>177</v>
      </c>
      <c r="C240" s="256">
        <v>95.134742574389236</v>
      </c>
      <c r="H240"/>
      <c r="I240"/>
    </row>
    <row r="241" spans="2:3" x14ac:dyDescent="0.25">
      <c r="B241" s="257">
        <v>178</v>
      </c>
      <c r="C241" s="256">
        <v>125.77249269680955</v>
      </c>
    </row>
    <row r="242" spans="2:3" x14ac:dyDescent="0.25">
      <c r="B242" s="257">
        <v>179</v>
      </c>
      <c r="C242" s="256">
        <v>103.98196993843277</v>
      </c>
    </row>
    <row r="243" spans="2:3" x14ac:dyDescent="0.25">
      <c r="B243" s="257">
        <v>180</v>
      </c>
      <c r="C243" s="256">
        <v>100.25294138838177</v>
      </c>
    </row>
    <row r="244" spans="2:3" x14ac:dyDescent="0.25">
      <c r="B244" s="257">
        <v>181</v>
      </c>
      <c r="C244" s="256">
        <v>119.7246025632023</v>
      </c>
    </row>
    <row r="245" spans="2:3" x14ac:dyDescent="0.25">
      <c r="B245" s="257">
        <v>182</v>
      </c>
      <c r="C245" s="256">
        <v>107.39068875805842</v>
      </c>
    </row>
    <row r="246" spans="2:3" x14ac:dyDescent="0.25">
      <c r="B246" s="257">
        <v>183</v>
      </c>
      <c r="C246" s="256">
        <v>135.93983038538647</v>
      </c>
    </row>
    <row r="247" spans="2:3" x14ac:dyDescent="0.25">
      <c r="B247" s="257">
        <v>184</v>
      </c>
      <c r="C247" s="256">
        <v>110.53334756124001</v>
      </c>
    </row>
    <row r="248" spans="2:3" x14ac:dyDescent="0.25">
      <c r="B248" s="257">
        <v>185</v>
      </c>
      <c r="C248" s="256">
        <v>166.93604990415014</v>
      </c>
    </row>
    <row r="249" spans="2:3" x14ac:dyDescent="0.25">
      <c r="B249" s="257">
        <v>186</v>
      </c>
      <c r="C249" s="256">
        <v>102.58994845137718</v>
      </c>
    </row>
    <row r="250" spans="2:3" x14ac:dyDescent="0.25">
      <c r="B250" s="257">
        <v>187</v>
      </c>
      <c r="C250" s="256">
        <v>90.800384438347209</v>
      </c>
    </row>
    <row r="251" spans="2:3" x14ac:dyDescent="0.25">
      <c r="B251" s="257">
        <v>188</v>
      </c>
      <c r="C251" s="256">
        <v>138.71478191201655</v>
      </c>
    </row>
    <row r="252" spans="2:3" x14ac:dyDescent="0.25">
      <c r="B252" s="257">
        <v>189</v>
      </c>
      <c r="C252" s="256">
        <v>115.29191540527805</v>
      </c>
    </row>
    <row r="253" spans="2:3" x14ac:dyDescent="0.25">
      <c r="B253" s="257">
        <v>190</v>
      </c>
      <c r="C253" s="256">
        <v>118.74107715916993</v>
      </c>
    </row>
    <row r="254" spans="2:3" x14ac:dyDescent="0.25">
      <c r="B254" s="257">
        <v>191</v>
      </c>
      <c r="C254" s="256">
        <v>142.44632418023562</v>
      </c>
    </row>
    <row r="255" spans="2:3" x14ac:dyDescent="0.25">
      <c r="B255" s="257">
        <v>192</v>
      </c>
      <c r="C255" s="256">
        <v>148.59182689809393</v>
      </c>
    </row>
    <row r="256" spans="2:3" x14ac:dyDescent="0.25">
      <c r="B256" s="257">
        <v>193</v>
      </c>
      <c r="C256" s="256">
        <v>134.61226164512934</v>
      </c>
    </row>
    <row r="257" spans="2:3" x14ac:dyDescent="0.25">
      <c r="B257" s="257">
        <v>194</v>
      </c>
      <c r="C257" s="256">
        <v>144.32854128892976</v>
      </c>
    </row>
    <row r="258" spans="2:3" x14ac:dyDescent="0.25">
      <c r="B258" s="257">
        <v>195</v>
      </c>
      <c r="C258" s="256">
        <v>118.50262201091988</v>
      </c>
    </row>
    <row r="259" spans="2:3" x14ac:dyDescent="0.25">
      <c r="B259" s="257">
        <v>196</v>
      </c>
      <c r="C259" s="256">
        <v>120.72454374880829</v>
      </c>
    </row>
    <row r="260" spans="2:3" x14ac:dyDescent="0.25">
      <c r="B260" s="257">
        <v>197</v>
      </c>
      <c r="C260" s="256">
        <v>117.41242319801881</v>
      </c>
    </row>
    <row r="261" spans="2:3" x14ac:dyDescent="0.25">
      <c r="B261" s="257">
        <v>198</v>
      </c>
      <c r="C261" s="256">
        <v>130.82230034164965</v>
      </c>
    </row>
    <row r="262" spans="2:3" x14ac:dyDescent="0.25">
      <c r="B262" s="257">
        <v>199</v>
      </c>
      <c r="C262" s="256">
        <v>109.98556048647016</v>
      </c>
    </row>
    <row r="263" spans="2:3" x14ac:dyDescent="0.25">
      <c r="B263" s="257">
        <v>200</v>
      </c>
      <c r="C263" s="256">
        <v>115.0183791709421</v>
      </c>
    </row>
    <row r="264" spans="2:3" x14ac:dyDescent="0.25">
      <c r="B264" s="257">
        <v>201</v>
      </c>
      <c r="C264" s="256">
        <v>124.20336167886211</v>
      </c>
    </row>
    <row r="265" spans="2:3" x14ac:dyDescent="0.25">
      <c r="B265" s="257">
        <v>202</v>
      </c>
      <c r="C265" s="256">
        <v>118.62077086245787</v>
      </c>
    </row>
    <row r="266" spans="2:3" x14ac:dyDescent="0.25">
      <c r="B266" s="257">
        <v>203</v>
      </c>
      <c r="C266" s="256">
        <v>85.037369066216343</v>
      </c>
    </row>
    <row r="267" spans="2:3" x14ac:dyDescent="0.25">
      <c r="B267" s="257">
        <v>204</v>
      </c>
      <c r="C267" s="256">
        <v>126.15600097024772</v>
      </c>
    </row>
    <row r="268" spans="2:3" x14ac:dyDescent="0.25">
      <c r="B268" s="257">
        <v>205</v>
      </c>
      <c r="C268" s="256">
        <v>130.70476127439389</v>
      </c>
    </row>
    <row r="269" spans="2:3" x14ac:dyDescent="0.25">
      <c r="B269" s="257">
        <v>206</v>
      </c>
      <c r="C269" s="256">
        <v>132.73700540973334</v>
      </c>
    </row>
    <row r="270" spans="2:3" x14ac:dyDescent="0.25">
      <c r="B270" s="257">
        <v>207</v>
      </c>
      <c r="C270" s="256">
        <v>145.11341462243234</v>
      </c>
    </row>
    <row r="271" spans="2:3" x14ac:dyDescent="0.25">
      <c r="B271" s="257">
        <v>208</v>
      </c>
      <c r="C271" s="256">
        <v>117.57454119741472</v>
      </c>
    </row>
    <row r="272" spans="2:3" x14ac:dyDescent="0.25">
      <c r="B272" s="257">
        <v>209</v>
      </c>
      <c r="C272" s="256">
        <v>88.594990749986707</v>
      </c>
    </row>
    <row r="273" spans="2:3" x14ac:dyDescent="0.25">
      <c r="B273" s="257">
        <v>210</v>
      </c>
      <c r="C273" s="256">
        <v>138.05234468531731</v>
      </c>
    </row>
    <row r="274" spans="2:3" x14ac:dyDescent="0.25">
      <c r="B274" s="257">
        <v>211</v>
      </c>
      <c r="C274" s="256">
        <v>129.26400090997902</v>
      </c>
    </row>
    <row r="275" spans="2:3" x14ac:dyDescent="0.25">
      <c r="B275" s="257">
        <v>212</v>
      </c>
      <c r="C275" s="256">
        <v>149.50578260446659</v>
      </c>
    </row>
    <row r="276" spans="2:3" x14ac:dyDescent="0.25">
      <c r="B276" s="257">
        <v>213</v>
      </c>
      <c r="C276" s="256">
        <v>146.17769812528536</v>
      </c>
    </row>
    <row r="277" spans="2:3" x14ac:dyDescent="0.25">
      <c r="B277" s="257">
        <v>214</v>
      </c>
      <c r="C277" s="256">
        <v>69.481098703419917</v>
      </c>
    </row>
    <row r="278" spans="2:3" x14ac:dyDescent="0.25">
      <c r="B278" s="257">
        <v>215</v>
      </c>
      <c r="C278" s="256">
        <v>134.84263473036737</v>
      </c>
    </row>
    <row r="279" spans="2:3" x14ac:dyDescent="0.25">
      <c r="B279" s="257">
        <v>216</v>
      </c>
      <c r="C279" s="256">
        <v>100.97847930293536</v>
      </c>
    </row>
    <row r="280" spans="2:3" x14ac:dyDescent="0.25">
      <c r="B280" s="257">
        <v>217</v>
      </c>
      <c r="C280" s="256">
        <v>86.654620058617027</v>
      </c>
    </row>
    <row r="281" spans="2:3" x14ac:dyDescent="0.25">
      <c r="B281" s="257">
        <v>218</v>
      </c>
      <c r="C281" s="256">
        <v>90.89679990979198</v>
      </c>
    </row>
    <row r="282" spans="2:3" x14ac:dyDescent="0.25">
      <c r="B282" s="257">
        <v>219</v>
      </c>
      <c r="C282" s="256">
        <v>98.408847351072495</v>
      </c>
    </row>
    <row r="283" spans="2:3" x14ac:dyDescent="0.25">
      <c r="B283" s="257">
        <v>220</v>
      </c>
      <c r="C283" s="256">
        <v>171.71059657075904</v>
      </c>
    </row>
    <row r="284" spans="2:3" x14ac:dyDescent="0.25">
      <c r="B284" s="257">
        <v>221</v>
      </c>
      <c r="C284" s="256">
        <v>127.51523455540736</v>
      </c>
    </row>
    <row r="285" spans="2:3" x14ac:dyDescent="0.25">
      <c r="B285" s="257">
        <v>222</v>
      </c>
      <c r="C285" s="256">
        <v>133.27764632720698</v>
      </c>
    </row>
    <row r="286" spans="2:3" x14ac:dyDescent="0.25">
      <c r="B286" s="257">
        <v>223</v>
      </c>
      <c r="C286" s="256">
        <v>134.20246573005591</v>
      </c>
    </row>
    <row r="287" spans="2:3" x14ac:dyDescent="0.25">
      <c r="B287" s="257">
        <v>224</v>
      </c>
      <c r="C287" s="256">
        <v>121.07167702184593</v>
      </c>
    </row>
    <row r="288" spans="2:3" x14ac:dyDescent="0.25">
      <c r="B288" s="257">
        <v>225</v>
      </c>
      <c r="C288" s="256">
        <v>117.88418269382606</v>
      </c>
    </row>
    <row r="289" spans="2:3" x14ac:dyDescent="0.25">
      <c r="B289" s="257">
        <v>226</v>
      </c>
      <c r="C289" s="256">
        <v>122.62163453196746</v>
      </c>
    </row>
    <row r="290" spans="2:3" x14ac:dyDescent="0.25">
      <c r="B290" s="257">
        <v>227</v>
      </c>
      <c r="C290" s="256">
        <v>136.30841788568614</v>
      </c>
    </row>
    <row r="291" spans="2:3" x14ac:dyDescent="0.25">
      <c r="B291" s="257">
        <v>228</v>
      </c>
      <c r="C291" s="256">
        <v>110.49415944676183</v>
      </c>
    </row>
    <row r="292" spans="2:3" x14ac:dyDescent="0.25">
      <c r="B292" s="257">
        <v>229</v>
      </c>
      <c r="C292" s="256">
        <v>93.30892273261415</v>
      </c>
    </row>
    <row r="293" spans="2:3" x14ac:dyDescent="0.25">
      <c r="B293" s="257">
        <v>230</v>
      </c>
      <c r="C293" s="256">
        <v>107.79728998616196</v>
      </c>
    </row>
    <row r="294" spans="2:3" x14ac:dyDescent="0.25">
      <c r="B294" s="257">
        <v>231</v>
      </c>
      <c r="C294" s="256">
        <v>146.60109479665903</v>
      </c>
    </row>
    <row r="295" spans="2:3" x14ac:dyDescent="0.25">
      <c r="B295" s="257">
        <v>232</v>
      </c>
      <c r="C295" s="256">
        <v>105.35837125088889</v>
      </c>
    </row>
    <row r="296" spans="2:3" x14ac:dyDescent="0.25">
      <c r="B296" s="257">
        <v>233</v>
      </c>
      <c r="C296" s="256">
        <v>129.29817708213707</v>
      </c>
    </row>
    <row r="297" spans="2:3" x14ac:dyDescent="0.25">
      <c r="B297" s="257">
        <v>234</v>
      </c>
      <c r="C297" s="256">
        <v>132.16036679372783</v>
      </c>
    </row>
    <row r="298" spans="2:3" x14ac:dyDescent="0.25">
      <c r="B298" s="257">
        <v>235</v>
      </c>
      <c r="C298" s="256">
        <v>129.73433153389706</v>
      </c>
    </row>
    <row r="299" spans="2:3" x14ac:dyDescent="0.25">
      <c r="B299" s="257">
        <v>236</v>
      </c>
      <c r="C299" s="256">
        <v>192.10681487407325</v>
      </c>
    </row>
    <row r="300" spans="2:3" x14ac:dyDescent="0.25">
      <c r="B300" s="257">
        <v>237</v>
      </c>
      <c r="C300" s="256">
        <v>107.2380332862799</v>
      </c>
    </row>
    <row r="301" spans="2:3" x14ac:dyDescent="0.25">
      <c r="B301" s="257">
        <v>238</v>
      </c>
      <c r="C301" s="256">
        <v>108.56831968497211</v>
      </c>
    </row>
    <row r="302" spans="2:3" x14ac:dyDescent="0.25">
      <c r="B302" s="257">
        <v>239</v>
      </c>
      <c r="C302" s="256">
        <v>127.75293366154074</v>
      </c>
    </row>
    <row r="303" spans="2:3" x14ac:dyDescent="0.25">
      <c r="B303" s="257">
        <v>240</v>
      </c>
      <c r="C303" s="256">
        <v>100.59302220223206</v>
      </c>
    </row>
    <row r="304" spans="2:3" x14ac:dyDescent="0.25">
      <c r="B304" s="257">
        <v>241</v>
      </c>
      <c r="C304" s="256">
        <v>160.83072010537643</v>
      </c>
    </row>
    <row r="305" spans="2:3" x14ac:dyDescent="0.25">
      <c r="B305" s="257">
        <v>242</v>
      </c>
      <c r="C305" s="256">
        <v>121.99847535472276</v>
      </c>
    </row>
    <row r="306" spans="2:3" x14ac:dyDescent="0.25">
      <c r="B306" s="257">
        <v>243</v>
      </c>
      <c r="C306" s="256">
        <v>143.41668943264119</v>
      </c>
    </row>
    <row r="307" spans="2:3" x14ac:dyDescent="0.25">
      <c r="B307" s="257">
        <v>244</v>
      </c>
      <c r="C307" s="256">
        <v>123.5591108316363</v>
      </c>
    </row>
    <row r="308" spans="2:3" x14ac:dyDescent="0.25">
      <c r="B308" s="257">
        <v>245</v>
      </c>
      <c r="C308" s="256">
        <v>109.84055492221307</v>
      </c>
    </row>
    <row r="309" spans="2:3" x14ac:dyDescent="0.25">
      <c r="B309" s="257">
        <v>246</v>
      </c>
      <c r="C309" s="256">
        <v>58.77026102350662</v>
      </c>
    </row>
    <row r="310" spans="2:3" x14ac:dyDescent="0.25">
      <c r="B310" s="257">
        <v>247</v>
      </c>
      <c r="C310" s="256">
        <v>117.84796713045147</v>
      </c>
    </row>
    <row r="311" spans="2:3" x14ac:dyDescent="0.25">
      <c r="B311" s="257">
        <v>248</v>
      </c>
      <c r="C311" s="256">
        <v>107.40500368875564</v>
      </c>
    </row>
    <row r="312" spans="2:3" x14ac:dyDescent="0.25">
      <c r="B312" s="257">
        <v>249</v>
      </c>
      <c r="C312" s="256">
        <v>153.94996771439372</v>
      </c>
    </row>
    <row r="313" spans="2:3" x14ac:dyDescent="0.25">
      <c r="B313" s="257">
        <v>250</v>
      </c>
      <c r="C313" s="256">
        <v>111.77866416026599</v>
      </c>
    </row>
    <row r="314" spans="2:3" x14ac:dyDescent="0.25">
      <c r="B314" s="257">
        <v>251</v>
      </c>
      <c r="C314" s="256">
        <v>124.13373644145297</v>
      </c>
    </row>
    <row r="315" spans="2:3" x14ac:dyDescent="0.25">
      <c r="B315" s="257">
        <v>252</v>
      </c>
      <c r="C315" s="256">
        <v>118.33092563865928</v>
      </c>
    </row>
    <row r="316" spans="2:3" x14ac:dyDescent="0.25">
      <c r="B316" s="257">
        <v>253</v>
      </c>
      <c r="C316" s="256">
        <v>92.730515667032563</v>
      </c>
    </row>
    <row r="317" spans="2:3" x14ac:dyDescent="0.25">
      <c r="B317" s="257">
        <v>254</v>
      </c>
      <c r="C317" s="256">
        <v>116.19312556513778</v>
      </c>
    </row>
    <row r="318" spans="2:3" x14ac:dyDescent="0.25">
      <c r="B318" s="257">
        <v>255</v>
      </c>
      <c r="C318" s="256">
        <v>89.887517863788418</v>
      </c>
    </row>
    <row r="319" spans="2:3" x14ac:dyDescent="0.25">
      <c r="B319" s="257">
        <v>256</v>
      </c>
      <c r="C319" s="256">
        <v>118.4025739095063</v>
      </c>
    </row>
    <row r="320" spans="2:3" x14ac:dyDescent="0.25">
      <c r="B320" s="257">
        <v>257</v>
      </c>
      <c r="C320" s="256">
        <v>115.25550495281072</v>
      </c>
    </row>
    <row r="321" spans="2:3" x14ac:dyDescent="0.25">
      <c r="B321" s="257">
        <v>258</v>
      </c>
      <c r="C321" s="256">
        <v>118.56734656631926</v>
      </c>
    </row>
    <row r="322" spans="2:3" x14ac:dyDescent="0.25">
      <c r="B322" s="257">
        <v>259</v>
      </c>
      <c r="C322" s="256">
        <v>97.514055030921668</v>
      </c>
    </row>
    <row r="323" spans="2:3" x14ac:dyDescent="0.25">
      <c r="B323" s="257">
        <v>260</v>
      </c>
      <c r="C323" s="256">
        <v>127.57604954272186</v>
      </c>
    </row>
    <row r="324" spans="2:3" x14ac:dyDescent="0.25">
      <c r="B324" s="257">
        <v>261</v>
      </c>
      <c r="C324" s="256">
        <v>111.42664831005861</v>
      </c>
    </row>
    <row r="325" spans="2:3" x14ac:dyDescent="0.25">
      <c r="B325" s="257">
        <v>262</v>
      </c>
      <c r="C325" s="256">
        <v>95.044885246938492</v>
      </c>
    </row>
    <row r="326" spans="2:3" x14ac:dyDescent="0.25">
      <c r="B326" s="257">
        <v>263</v>
      </c>
      <c r="C326" s="256">
        <v>124.38869253206701</v>
      </c>
    </row>
    <row r="327" spans="2:3" x14ac:dyDescent="0.25">
      <c r="B327" s="257">
        <v>264</v>
      </c>
      <c r="C327" s="256">
        <v>123.2056848650431</v>
      </c>
    </row>
    <row r="328" spans="2:3" x14ac:dyDescent="0.25">
      <c r="B328" s="257">
        <v>265</v>
      </c>
      <c r="C328" s="256">
        <v>122.17076130410111</v>
      </c>
    </row>
    <row r="329" spans="2:3" x14ac:dyDescent="0.25">
      <c r="B329" s="257">
        <v>266</v>
      </c>
      <c r="C329" s="256">
        <v>118.82576990991006</v>
      </c>
    </row>
    <row r="330" spans="2:3" x14ac:dyDescent="0.25">
      <c r="B330" s="257">
        <v>267</v>
      </c>
      <c r="C330" s="256">
        <v>124.24237440779461</v>
      </c>
    </row>
    <row r="331" spans="2:3" x14ac:dyDescent="0.25">
      <c r="B331" s="257">
        <v>268</v>
      </c>
      <c r="C331" s="256">
        <v>143.95344047924024</v>
      </c>
    </row>
    <row r="332" spans="2:3" x14ac:dyDescent="0.25">
      <c r="B332" s="257">
        <v>269</v>
      </c>
      <c r="C332" s="256">
        <v>96.020351173345375</v>
      </c>
    </row>
    <row r="333" spans="2:3" x14ac:dyDescent="0.25">
      <c r="B333" s="257">
        <v>270</v>
      </c>
      <c r="C333" s="256">
        <v>155.96530347240713</v>
      </c>
    </row>
    <row r="334" spans="2:3" x14ac:dyDescent="0.25">
      <c r="B334" s="257">
        <v>271</v>
      </c>
      <c r="C334" s="256">
        <v>111.14763417472211</v>
      </c>
    </row>
    <row r="335" spans="2:3" x14ac:dyDescent="0.25">
      <c r="B335" s="257">
        <v>272</v>
      </c>
      <c r="C335" s="256">
        <v>95.414703180491045</v>
      </c>
    </row>
    <row r="336" spans="2:3" x14ac:dyDescent="0.25">
      <c r="B336" s="257">
        <v>273</v>
      </c>
      <c r="C336" s="256">
        <v>163.17697355488565</v>
      </c>
    </row>
    <row r="337" spans="2:3" x14ac:dyDescent="0.25">
      <c r="B337" s="257">
        <v>274</v>
      </c>
      <c r="C337" s="256">
        <v>94.672192439104151</v>
      </c>
    </row>
    <row r="338" spans="2:3" x14ac:dyDescent="0.25">
      <c r="B338" s="257">
        <v>275</v>
      </c>
      <c r="C338" s="256">
        <v>175.96573642198186</v>
      </c>
    </row>
    <row r="339" spans="2:3" x14ac:dyDescent="0.25">
      <c r="B339" s="257">
        <v>276</v>
      </c>
      <c r="C339" s="256">
        <v>123.63662007975769</v>
      </c>
    </row>
    <row r="340" spans="2:3" x14ac:dyDescent="0.25">
      <c r="B340" s="257">
        <v>277</v>
      </c>
      <c r="C340" s="256">
        <v>117.03099688930099</v>
      </c>
    </row>
    <row r="341" spans="2:3" x14ac:dyDescent="0.25">
      <c r="B341" s="257">
        <v>278</v>
      </c>
      <c r="C341" s="256">
        <v>143.74689080263656</v>
      </c>
    </row>
    <row r="342" spans="2:3" x14ac:dyDescent="0.25">
      <c r="B342" s="257">
        <v>279</v>
      </c>
      <c r="C342" s="256">
        <v>135.94818828046118</v>
      </c>
    </row>
    <row r="343" spans="2:3" x14ac:dyDescent="0.25">
      <c r="B343" s="257">
        <v>280</v>
      </c>
      <c r="C343" s="256">
        <v>132.64490102254194</v>
      </c>
    </row>
    <row r="344" spans="2:3" x14ac:dyDescent="0.25">
      <c r="B344" s="257">
        <v>281</v>
      </c>
      <c r="C344" s="256">
        <v>102.70460305613481</v>
      </c>
    </row>
    <row r="345" spans="2:3" x14ac:dyDescent="0.25">
      <c r="B345" s="257">
        <v>282</v>
      </c>
      <c r="C345" s="256">
        <v>132.68244959607037</v>
      </c>
    </row>
    <row r="346" spans="2:3" x14ac:dyDescent="0.25">
      <c r="B346" s="257">
        <v>283</v>
      </c>
      <c r="C346" s="256">
        <v>105.26049418171125</v>
      </c>
    </row>
    <row r="347" spans="2:3" x14ac:dyDescent="0.25">
      <c r="B347" s="257">
        <v>284</v>
      </c>
      <c r="C347" s="256">
        <v>74.414129470581656</v>
      </c>
    </row>
    <row r="348" spans="2:3" x14ac:dyDescent="0.25">
      <c r="B348" s="257">
        <v>285</v>
      </c>
      <c r="C348" s="256">
        <v>129.69584800858303</v>
      </c>
    </row>
    <row r="349" spans="2:3" x14ac:dyDescent="0.25">
      <c r="B349" s="257">
        <v>286</v>
      </c>
      <c r="C349" s="256">
        <v>135.69414031313411</v>
      </c>
    </row>
    <row r="350" spans="2:3" x14ac:dyDescent="0.25">
      <c r="B350" s="257">
        <v>287</v>
      </c>
      <c r="C350" s="256">
        <v>155.45058292891196</v>
      </c>
    </row>
    <row r="351" spans="2:3" x14ac:dyDescent="0.25">
      <c r="B351" s="257">
        <v>288</v>
      </c>
      <c r="C351" s="256">
        <v>88.01747488781885</v>
      </c>
    </row>
    <row r="352" spans="2:3" x14ac:dyDescent="0.25">
      <c r="B352" s="257">
        <v>289</v>
      </c>
      <c r="C352" s="256">
        <v>81.087801426286575</v>
      </c>
    </row>
    <row r="353" spans="2:3" x14ac:dyDescent="0.25">
      <c r="B353" s="257">
        <v>290</v>
      </c>
      <c r="C353" s="256">
        <v>94.043315489611587</v>
      </c>
    </row>
    <row r="354" spans="2:3" x14ac:dyDescent="0.25">
      <c r="B354" s="257">
        <v>291</v>
      </c>
      <c r="C354" s="256">
        <v>118.87357521474759</v>
      </c>
    </row>
    <row r="355" spans="2:3" x14ac:dyDescent="0.25">
      <c r="B355" s="257">
        <v>292</v>
      </c>
      <c r="C355" s="256">
        <v>94.066132269275016</v>
      </c>
    </row>
    <row r="356" spans="2:3" x14ac:dyDescent="0.25">
      <c r="B356" s="257">
        <v>293</v>
      </c>
      <c r="C356" s="256">
        <v>116.32515992372751</v>
      </c>
    </row>
    <row r="357" spans="2:3" x14ac:dyDescent="0.25">
      <c r="B357" s="257">
        <v>294</v>
      </c>
      <c r="C357" s="256">
        <v>131.02171684937153</v>
      </c>
    </row>
    <row r="358" spans="2:3" x14ac:dyDescent="0.25">
      <c r="B358" s="257">
        <v>295</v>
      </c>
      <c r="C358" s="256">
        <v>124.32388741518227</v>
      </c>
    </row>
    <row r="359" spans="2:3" x14ac:dyDescent="0.25">
      <c r="B359" s="257">
        <v>296</v>
      </c>
      <c r="C359" s="256">
        <v>121.86859710022154</v>
      </c>
    </row>
    <row r="360" spans="2:3" x14ac:dyDescent="0.25">
      <c r="B360" s="257">
        <v>297</v>
      </c>
      <c r="C360" s="256">
        <v>132.78875082285396</v>
      </c>
    </row>
    <row r="361" spans="2:3" x14ac:dyDescent="0.25">
      <c r="B361" s="257">
        <v>298</v>
      </c>
      <c r="C361" s="256">
        <v>138.0511821890951</v>
      </c>
    </row>
    <row r="362" spans="2:3" x14ac:dyDescent="0.25">
      <c r="B362" s="257">
        <v>299</v>
      </c>
      <c r="C362" s="256">
        <v>133.14782171363072</v>
      </c>
    </row>
    <row r="363" spans="2:3" x14ac:dyDescent="0.25">
      <c r="B363" s="257">
        <v>300</v>
      </c>
      <c r="C363" s="256">
        <v>176.44799299031598</v>
      </c>
    </row>
    <row r="364" spans="2:3" x14ac:dyDescent="0.25">
      <c r="B364" s="257">
        <v>301</v>
      </c>
      <c r="C364" s="256">
        <v>143.69693878676952</v>
      </c>
    </row>
    <row r="365" spans="2:3" x14ac:dyDescent="0.25">
      <c r="B365" s="257">
        <v>302</v>
      </c>
      <c r="C365" s="256">
        <v>133.77486850471149</v>
      </c>
    </row>
    <row r="366" spans="2:3" x14ac:dyDescent="0.25">
      <c r="B366" s="257">
        <v>303</v>
      </c>
      <c r="C366" s="256">
        <v>133.45707247627982</v>
      </c>
    </row>
    <row r="367" spans="2:3" x14ac:dyDescent="0.25">
      <c r="B367" s="257">
        <v>304</v>
      </c>
      <c r="C367" s="256">
        <v>120.65789175504483</v>
      </c>
    </row>
    <row r="368" spans="2:3" x14ac:dyDescent="0.25">
      <c r="B368" s="257">
        <v>305</v>
      </c>
      <c r="C368" s="256">
        <v>137.43672839959063</v>
      </c>
    </row>
    <row r="369" spans="2:3" x14ac:dyDescent="0.25">
      <c r="B369" s="257">
        <v>306</v>
      </c>
      <c r="C369" s="256">
        <v>112.67967160483478</v>
      </c>
    </row>
    <row r="370" spans="2:3" x14ac:dyDescent="0.25">
      <c r="B370" s="257">
        <v>307</v>
      </c>
      <c r="C370" s="256">
        <v>118.84017551648127</v>
      </c>
    </row>
    <row r="371" spans="2:3" x14ac:dyDescent="0.25">
      <c r="B371" s="257">
        <v>308</v>
      </c>
      <c r="C371" s="256">
        <v>157.80701756034148</v>
      </c>
    </row>
    <row r="372" spans="2:3" x14ac:dyDescent="0.25">
      <c r="B372" s="257">
        <v>309</v>
      </c>
      <c r="C372" s="256">
        <v>125.29193938807998</v>
      </c>
    </row>
    <row r="373" spans="2:3" x14ac:dyDescent="0.25">
      <c r="B373" s="257">
        <v>310</v>
      </c>
      <c r="C373" s="256">
        <v>122.88831167849897</v>
      </c>
    </row>
    <row r="374" spans="2:3" x14ac:dyDescent="0.25">
      <c r="B374" s="257">
        <v>311</v>
      </c>
      <c r="C374" s="256">
        <v>86.393747702582374</v>
      </c>
    </row>
    <row r="375" spans="2:3" x14ac:dyDescent="0.25">
      <c r="B375" s="257">
        <v>312</v>
      </c>
      <c r="C375" s="256">
        <v>151.44759573623494</v>
      </c>
    </row>
    <row r="376" spans="2:3" x14ac:dyDescent="0.25">
      <c r="B376" s="257">
        <v>313</v>
      </c>
      <c r="C376" s="256">
        <v>92.680457688604207</v>
      </c>
    </row>
    <row r="377" spans="2:3" x14ac:dyDescent="0.25">
      <c r="B377" s="257">
        <v>314</v>
      </c>
      <c r="C377" s="256">
        <v>120.96905385035656</v>
      </c>
    </row>
    <row r="378" spans="2:3" x14ac:dyDescent="0.25">
      <c r="B378" s="257">
        <v>315</v>
      </c>
      <c r="C378" s="256">
        <v>129.38894007883823</v>
      </c>
    </row>
    <row r="379" spans="2:3" x14ac:dyDescent="0.25">
      <c r="B379" s="257">
        <v>316</v>
      </c>
      <c r="C379" s="256">
        <v>130.83855303673229</v>
      </c>
    </row>
    <row r="380" spans="2:3" x14ac:dyDescent="0.25">
      <c r="B380" s="257">
        <v>317</v>
      </c>
      <c r="C380" s="256">
        <v>130.52861742275553</v>
      </c>
    </row>
    <row r="381" spans="2:3" x14ac:dyDescent="0.25">
      <c r="B381" s="257">
        <v>318</v>
      </c>
      <c r="C381" s="256">
        <v>163.56269178874217</v>
      </c>
    </row>
    <row r="382" spans="2:3" x14ac:dyDescent="0.25">
      <c r="B382" s="257">
        <v>319</v>
      </c>
      <c r="C382" s="256">
        <v>113.11473173633937</v>
      </c>
    </row>
    <row r="383" spans="2:3" x14ac:dyDescent="0.25">
      <c r="B383" s="257">
        <v>320</v>
      </c>
      <c r="C383" s="256">
        <v>94.756617175263543</v>
      </c>
    </row>
    <row r="384" spans="2:3" x14ac:dyDescent="0.25">
      <c r="B384" s="257">
        <v>321</v>
      </c>
      <c r="C384" s="256">
        <v>148.8179698633854</v>
      </c>
    </row>
    <row r="385" spans="2:3" x14ac:dyDescent="0.25">
      <c r="B385" s="257">
        <v>322</v>
      </c>
      <c r="C385" s="256">
        <v>87.364498188558017</v>
      </c>
    </row>
    <row r="386" spans="2:3" x14ac:dyDescent="0.25">
      <c r="B386" s="257">
        <v>323</v>
      </c>
      <c r="C386" s="256">
        <v>96.860294346352475</v>
      </c>
    </row>
    <row r="387" spans="2:3" x14ac:dyDescent="0.25">
      <c r="B387" s="257">
        <v>324</v>
      </c>
      <c r="C387" s="256">
        <v>138.82715970217515</v>
      </c>
    </row>
    <row r="388" spans="2:3" x14ac:dyDescent="0.25">
      <c r="B388" s="257">
        <v>325</v>
      </c>
      <c r="C388" s="256">
        <v>138.86643029979928</v>
      </c>
    </row>
    <row r="389" spans="2:3" x14ac:dyDescent="0.25">
      <c r="B389" s="257">
        <v>326</v>
      </c>
      <c r="C389" s="256">
        <v>132.63255515760062</v>
      </c>
    </row>
    <row r="390" spans="2:3" x14ac:dyDescent="0.25">
      <c r="B390" s="257">
        <v>327</v>
      </c>
      <c r="C390" s="256">
        <v>123.80031443764872</v>
      </c>
    </row>
    <row r="391" spans="2:3" x14ac:dyDescent="0.25">
      <c r="B391" s="257">
        <v>328</v>
      </c>
      <c r="C391" s="256">
        <v>153.28979682935682</v>
      </c>
    </row>
    <row r="392" spans="2:3" x14ac:dyDescent="0.25">
      <c r="B392" s="257">
        <v>329</v>
      </c>
      <c r="C392" s="256">
        <v>122.14686623022658</v>
      </c>
    </row>
    <row r="393" spans="2:3" x14ac:dyDescent="0.25">
      <c r="B393" s="257">
        <v>330</v>
      </c>
      <c r="C393" s="256">
        <v>132.97052781727982</v>
      </c>
    </row>
    <row r="394" spans="2:3" x14ac:dyDescent="0.25">
      <c r="B394" s="257">
        <v>331</v>
      </c>
      <c r="C394" s="256">
        <v>120.46032168129955</v>
      </c>
    </row>
    <row r="395" spans="2:3" x14ac:dyDescent="0.25">
      <c r="B395" s="257">
        <v>332</v>
      </c>
      <c r="C395" s="256">
        <v>154.51545416197209</v>
      </c>
    </row>
    <row r="396" spans="2:3" x14ac:dyDescent="0.25">
      <c r="B396" s="257">
        <v>333</v>
      </c>
      <c r="C396" s="256">
        <v>112.09015327970212</v>
      </c>
    </row>
    <row r="397" spans="2:3" x14ac:dyDescent="0.25">
      <c r="B397" s="257">
        <v>334</v>
      </c>
      <c r="C397" s="256">
        <v>156.44468458209013</v>
      </c>
    </row>
    <row r="398" spans="2:3" x14ac:dyDescent="0.25">
      <c r="B398" s="257">
        <v>335</v>
      </c>
      <c r="C398" s="256">
        <v>122.68169030959633</v>
      </c>
    </row>
    <row r="399" spans="2:3" x14ac:dyDescent="0.25">
      <c r="B399" s="257">
        <v>336</v>
      </c>
      <c r="C399" s="256">
        <v>144.46727262250823</v>
      </c>
    </row>
    <row r="400" spans="2:3" x14ac:dyDescent="0.25">
      <c r="B400" s="257">
        <v>337</v>
      </c>
      <c r="C400" s="256">
        <v>103.15676051570901</v>
      </c>
    </row>
    <row r="401" spans="2:3" x14ac:dyDescent="0.25">
      <c r="B401" s="257">
        <v>338</v>
      </c>
      <c r="C401" s="256">
        <v>112.35066084816621</v>
      </c>
    </row>
    <row r="402" spans="2:3" x14ac:dyDescent="0.25">
      <c r="B402" s="257">
        <v>339</v>
      </c>
      <c r="C402" s="256">
        <v>95.668347195240372</v>
      </c>
    </row>
    <row r="403" spans="2:3" x14ac:dyDescent="0.25">
      <c r="B403" s="257">
        <v>340</v>
      </c>
      <c r="C403" s="256">
        <v>101.64483368236594</v>
      </c>
    </row>
    <row r="404" spans="2:3" x14ac:dyDescent="0.25">
      <c r="B404" s="257">
        <v>341</v>
      </c>
      <c r="C404" s="256">
        <v>122.92118940694486</v>
      </c>
    </row>
    <row r="405" spans="2:3" x14ac:dyDescent="0.25">
      <c r="B405" s="257">
        <v>342</v>
      </c>
      <c r="C405" s="256">
        <v>106.48437913698132</v>
      </c>
    </row>
    <row r="406" spans="2:3" x14ac:dyDescent="0.25">
      <c r="B406" s="257">
        <v>343</v>
      </c>
      <c r="C406" s="256">
        <v>62.243560104645226</v>
      </c>
    </row>
    <row r="407" spans="2:3" x14ac:dyDescent="0.25">
      <c r="B407" s="257">
        <v>344</v>
      </c>
      <c r="C407" s="256">
        <v>157.03874905286307</v>
      </c>
    </row>
    <row r="408" spans="2:3" x14ac:dyDescent="0.25">
      <c r="B408" s="257">
        <v>345</v>
      </c>
      <c r="C408" s="256">
        <v>121.15135543937514</v>
      </c>
    </row>
    <row r="409" spans="2:3" x14ac:dyDescent="0.25">
      <c r="B409" s="257">
        <v>346</v>
      </c>
      <c r="C409" s="256">
        <v>100.52377120161445</v>
      </c>
    </row>
    <row r="410" spans="2:3" x14ac:dyDescent="0.25">
      <c r="B410" s="257">
        <v>347</v>
      </c>
      <c r="C410" s="256">
        <v>157.42911578651734</v>
      </c>
    </row>
    <row r="411" spans="2:3" x14ac:dyDescent="0.25">
      <c r="B411" s="257">
        <v>348</v>
      </c>
      <c r="C411" s="256">
        <v>83.2411378022897</v>
      </c>
    </row>
    <row r="412" spans="2:3" x14ac:dyDescent="0.25">
      <c r="B412" s="257">
        <v>349</v>
      </c>
      <c r="C412" s="256">
        <v>131.61282751773501</v>
      </c>
    </row>
    <row r="413" spans="2:3" x14ac:dyDescent="0.25">
      <c r="B413" s="257">
        <v>350</v>
      </c>
      <c r="C413" s="256">
        <v>70.579244342596809</v>
      </c>
    </row>
    <row r="414" spans="2:3" x14ac:dyDescent="0.25">
      <c r="B414" s="257">
        <v>351</v>
      </c>
      <c r="C414" s="256">
        <v>144.42482276150037</v>
      </c>
    </row>
    <row r="415" spans="2:3" x14ac:dyDescent="0.25">
      <c r="B415" s="257">
        <v>352</v>
      </c>
      <c r="C415" s="256">
        <v>118.28950755039577</v>
      </c>
    </row>
    <row r="416" spans="2:3" x14ac:dyDescent="0.25">
      <c r="B416" s="257">
        <v>353</v>
      </c>
      <c r="C416" s="256">
        <v>108.09200646210722</v>
      </c>
    </row>
    <row r="417" spans="2:3" x14ac:dyDescent="0.25">
      <c r="B417" s="257">
        <v>354</v>
      </c>
      <c r="C417" s="256">
        <v>152.67769366822546</v>
      </c>
    </row>
    <row r="418" spans="2:3" x14ac:dyDescent="0.25">
      <c r="B418" s="257">
        <v>355</v>
      </c>
      <c r="C418" s="256">
        <v>104.55896202867559</v>
      </c>
    </row>
    <row r="419" spans="2:3" x14ac:dyDescent="0.25">
      <c r="B419" s="257">
        <v>356</v>
      </c>
      <c r="C419" s="256">
        <v>97.100809382310729</v>
      </c>
    </row>
    <row r="420" spans="2:3" x14ac:dyDescent="0.25">
      <c r="B420" s="257">
        <v>357</v>
      </c>
      <c r="C420" s="256">
        <v>112.59547582459213</v>
      </c>
    </row>
    <row r="421" spans="2:3" x14ac:dyDescent="0.25">
      <c r="B421" s="257">
        <v>358</v>
      </c>
      <c r="C421" s="256">
        <v>101.12062910735412</v>
      </c>
    </row>
    <row r="422" spans="2:3" x14ac:dyDescent="0.25">
      <c r="B422" s="257">
        <v>359</v>
      </c>
      <c r="C422" s="256">
        <v>130.54436670997967</v>
      </c>
    </row>
    <row r="423" spans="2:3" x14ac:dyDescent="0.25">
      <c r="B423" s="257">
        <v>360</v>
      </c>
      <c r="C423" s="256">
        <v>98.968679914277914</v>
      </c>
    </row>
    <row r="424" spans="2:3" x14ac:dyDescent="0.25">
      <c r="B424" s="257">
        <v>361</v>
      </c>
      <c r="C424" s="256">
        <v>135.23206719566932</v>
      </c>
    </row>
    <row r="425" spans="2:3" x14ac:dyDescent="0.25">
      <c r="B425" s="257">
        <v>362</v>
      </c>
      <c r="C425" s="256">
        <v>132.09265092684674</v>
      </c>
    </row>
    <row r="426" spans="2:3" x14ac:dyDescent="0.25">
      <c r="B426" s="257">
        <v>363</v>
      </c>
      <c r="C426" s="256">
        <v>111.51313797490999</v>
      </c>
    </row>
    <row r="427" spans="2:3" x14ac:dyDescent="0.25">
      <c r="B427" s="257">
        <v>364</v>
      </c>
      <c r="C427" s="256">
        <v>116.07603960351368</v>
      </c>
    </row>
    <row r="428" spans="2:3" x14ac:dyDescent="0.25">
      <c r="B428" s="257">
        <v>365</v>
      </c>
      <c r="C428" s="256">
        <v>147.06101159669444</v>
      </c>
    </row>
    <row r="429" spans="2:3" x14ac:dyDescent="0.25">
      <c r="B429" s="257">
        <v>366</v>
      </c>
      <c r="C429" s="256">
        <v>110.02440551807767</v>
      </c>
    </row>
    <row r="430" spans="2:3" x14ac:dyDescent="0.25">
      <c r="B430" s="257">
        <v>367</v>
      </c>
      <c r="C430" s="256">
        <v>126.02195506838727</v>
      </c>
    </row>
    <row r="431" spans="2:3" x14ac:dyDescent="0.25">
      <c r="B431" s="257">
        <v>368</v>
      </c>
      <c r="C431" s="256">
        <v>124.84138279844987</v>
      </c>
    </row>
    <row r="432" spans="2:3" x14ac:dyDescent="0.25">
      <c r="B432" s="257">
        <v>369</v>
      </c>
      <c r="C432" s="256">
        <v>120.77124356624846</v>
      </c>
    </row>
    <row r="433" spans="2:3" x14ac:dyDescent="0.25">
      <c r="B433" s="257">
        <v>370</v>
      </c>
      <c r="C433" s="256">
        <v>96.214249040663901</v>
      </c>
    </row>
    <row r="434" spans="2:3" x14ac:dyDescent="0.25">
      <c r="B434" s="257">
        <v>371</v>
      </c>
      <c r="C434" s="256">
        <v>137.64186871477932</v>
      </c>
    </row>
    <row r="435" spans="2:3" x14ac:dyDescent="0.25">
      <c r="B435" s="257">
        <v>372</v>
      </c>
      <c r="C435" s="256">
        <v>148.66535871720879</v>
      </c>
    </row>
    <row r="436" spans="2:3" x14ac:dyDescent="0.25">
      <c r="B436" s="257">
        <v>373</v>
      </c>
      <c r="C436" s="256">
        <v>169.75112816045973</v>
      </c>
    </row>
    <row r="437" spans="2:3" x14ac:dyDescent="0.25">
      <c r="B437" s="257">
        <v>374</v>
      </c>
      <c r="C437" s="256">
        <v>133.56258005817236</v>
      </c>
    </row>
    <row r="438" spans="2:3" x14ac:dyDescent="0.25">
      <c r="B438" s="257">
        <v>375</v>
      </c>
      <c r="C438" s="256">
        <v>128.39476793002672</v>
      </c>
    </row>
    <row r="439" spans="2:3" x14ac:dyDescent="0.25">
      <c r="B439" s="257">
        <v>376</v>
      </c>
      <c r="C439" s="256">
        <v>153.77250794777916</v>
      </c>
    </row>
    <row r="440" spans="2:3" x14ac:dyDescent="0.25">
      <c r="B440" s="257">
        <v>377</v>
      </c>
      <c r="C440" s="256">
        <v>176.33909077811438</v>
      </c>
    </row>
    <row r="441" spans="2:3" x14ac:dyDescent="0.25">
      <c r="B441" s="257">
        <v>378</v>
      </c>
      <c r="C441" s="256">
        <v>129.22648383700837</v>
      </c>
    </row>
    <row r="442" spans="2:3" x14ac:dyDescent="0.25">
      <c r="B442" s="257">
        <v>379</v>
      </c>
      <c r="C442" s="256">
        <v>140.63827910113105</v>
      </c>
    </row>
    <row r="443" spans="2:3" x14ac:dyDescent="0.25">
      <c r="B443" s="257">
        <v>380</v>
      </c>
      <c r="C443" s="256">
        <v>134.60545524130507</v>
      </c>
    </row>
    <row r="444" spans="2:3" x14ac:dyDescent="0.25">
      <c r="B444" s="257">
        <v>381</v>
      </c>
      <c r="C444" s="256">
        <v>90.501866155502398</v>
      </c>
    </row>
    <row r="445" spans="2:3" x14ac:dyDescent="0.25">
      <c r="B445" s="257">
        <v>382</v>
      </c>
      <c r="C445" s="256">
        <v>150.40655439800184</v>
      </c>
    </row>
    <row r="446" spans="2:3" x14ac:dyDescent="0.25">
      <c r="B446" s="257">
        <v>383</v>
      </c>
      <c r="C446" s="256">
        <v>86.897354041253777</v>
      </c>
    </row>
    <row r="447" spans="2:3" x14ac:dyDescent="0.25">
      <c r="B447" s="257">
        <v>384</v>
      </c>
      <c r="C447" s="256">
        <v>107.89382789800248</v>
      </c>
    </row>
    <row r="448" spans="2:3" x14ac:dyDescent="0.25">
      <c r="B448" s="257">
        <v>385</v>
      </c>
      <c r="C448" s="256">
        <v>149.44159323552176</v>
      </c>
    </row>
    <row r="449" spans="2:3" x14ac:dyDescent="0.25">
      <c r="B449" s="257">
        <v>386</v>
      </c>
      <c r="C449" s="256">
        <v>98.235459734272553</v>
      </c>
    </row>
    <row r="450" spans="2:3" x14ac:dyDescent="0.25">
      <c r="B450" s="257">
        <v>387</v>
      </c>
      <c r="C450" s="256">
        <v>125.30681605905882</v>
      </c>
    </row>
    <row r="451" spans="2:3" x14ac:dyDescent="0.25">
      <c r="B451" s="257">
        <v>388</v>
      </c>
      <c r="C451" s="256">
        <v>90.488381153819745</v>
      </c>
    </row>
    <row r="452" spans="2:3" x14ac:dyDescent="0.25">
      <c r="B452" s="257">
        <v>389</v>
      </c>
      <c r="C452" s="256">
        <v>93.614163124097729</v>
      </c>
    </row>
    <row r="453" spans="2:3" x14ac:dyDescent="0.25">
      <c r="B453" s="257">
        <v>390</v>
      </c>
      <c r="C453" s="256">
        <v>157.43371481044039</v>
      </c>
    </row>
    <row r="454" spans="2:3" x14ac:dyDescent="0.25">
      <c r="B454" s="257">
        <v>391</v>
      </c>
      <c r="C454" s="256">
        <v>96.706768120026254</v>
      </c>
    </row>
    <row r="455" spans="2:3" x14ac:dyDescent="0.25">
      <c r="B455" s="257">
        <v>392</v>
      </c>
      <c r="C455" s="256">
        <v>85.425371159722374</v>
      </c>
    </row>
    <row r="456" spans="2:3" x14ac:dyDescent="0.25">
      <c r="B456" s="257">
        <v>393</v>
      </c>
      <c r="C456" s="256">
        <v>141.8378140509046</v>
      </c>
    </row>
    <row r="457" spans="2:3" x14ac:dyDescent="0.25">
      <c r="B457" s="257">
        <v>394</v>
      </c>
      <c r="C457" s="256">
        <v>110.87969797489873</v>
      </c>
    </row>
    <row r="458" spans="2:3" x14ac:dyDescent="0.25">
      <c r="B458" s="257">
        <v>395</v>
      </c>
      <c r="C458" s="256">
        <v>127.6081287455434</v>
      </c>
    </row>
    <row r="459" spans="2:3" x14ac:dyDescent="0.25">
      <c r="B459" s="257">
        <v>396</v>
      </c>
      <c r="C459" s="256">
        <v>65.637698971911789</v>
      </c>
    </row>
    <row r="460" spans="2:3" x14ac:dyDescent="0.25">
      <c r="B460" s="257">
        <v>397</v>
      </c>
      <c r="C460" s="256">
        <v>114.11389091559893</v>
      </c>
    </row>
    <row r="461" spans="2:3" x14ac:dyDescent="0.25">
      <c r="B461" s="257">
        <v>398</v>
      </c>
      <c r="C461" s="256">
        <v>90.729021024351809</v>
      </c>
    </row>
    <row r="462" spans="2:3" x14ac:dyDescent="0.25">
      <c r="B462" s="257">
        <v>399</v>
      </c>
      <c r="C462" s="256">
        <v>126.56313040055706</v>
      </c>
    </row>
    <row r="463" spans="2:3" x14ac:dyDescent="0.25">
      <c r="B463" s="257">
        <v>400</v>
      </c>
      <c r="C463" s="256">
        <v>91.684110265813999</v>
      </c>
    </row>
    <row r="464" spans="2:3" x14ac:dyDescent="0.25">
      <c r="B464" s="257">
        <v>401</v>
      </c>
      <c r="C464" s="256">
        <v>111.56974272189926</v>
      </c>
    </row>
    <row r="465" spans="2:3" x14ac:dyDescent="0.25">
      <c r="B465" s="257">
        <v>402</v>
      </c>
      <c r="C465" s="256">
        <v>144.17080029794701</v>
      </c>
    </row>
    <row r="466" spans="2:3" x14ac:dyDescent="0.25">
      <c r="B466" s="257">
        <v>403</v>
      </c>
      <c r="C466" s="256">
        <v>119.63759394046683</v>
      </c>
    </row>
    <row r="467" spans="2:3" x14ac:dyDescent="0.25">
      <c r="B467" s="257">
        <v>404</v>
      </c>
      <c r="C467" s="256">
        <v>106.44593722229831</v>
      </c>
    </row>
    <row r="468" spans="2:3" x14ac:dyDescent="0.25">
      <c r="B468" s="257">
        <v>405</v>
      </c>
      <c r="C468" s="256">
        <v>105.91662327075889</v>
      </c>
    </row>
    <row r="469" spans="2:3" x14ac:dyDescent="0.25">
      <c r="B469" s="257">
        <v>406</v>
      </c>
      <c r="C469" s="256">
        <v>124.31207468988842</v>
      </c>
    </row>
    <row r="470" spans="2:3" x14ac:dyDescent="0.25">
      <c r="B470" s="257">
        <v>407</v>
      </c>
      <c r="C470" s="256">
        <v>108.42169935933028</v>
      </c>
    </row>
    <row r="471" spans="2:3" x14ac:dyDescent="0.25">
      <c r="B471" s="257">
        <v>408</v>
      </c>
      <c r="C471" s="256">
        <v>146.82837096409628</v>
      </c>
    </row>
    <row r="472" spans="2:3" x14ac:dyDescent="0.25">
      <c r="B472" s="257">
        <v>409</v>
      </c>
      <c r="C472" s="256">
        <v>163.16761979076625</v>
      </c>
    </row>
    <row r="473" spans="2:3" x14ac:dyDescent="0.25">
      <c r="B473" s="257">
        <v>410</v>
      </c>
      <c r="C473" s="256">
        <v>123.58407917129827</v>
      </c>
    </row>
    <row r="474" spans="2:3" x14ac:dyDescent="0.25">
      <c r="B474" s="257">
        <v>411</v>
      </c>
      <c r="C474" s="256">
        <v>127.64291315958573</v>
      </c>
    </row>
    <row r="475" spans="2:3" x14ac:dyDescent="0.25">
      <c r="B475" s="257">
        <v>412</v>
      </c>
      <c r="C475" s="256">
        <v>109.64043343128799</v>
      </c>
    </row>
    <row r="476" spans="2:3" x14ac:dyDescent="0.25">
      <c r="B476" s="257">
        <v>413</v>
      </c>
      <c r="C476" s="256">
        <v>93.478423126563825</v>
      </c>
    </row>
    <row r="477" spans="2:3" x14ac:dyDescent="0.25">
      <c r="B477" s="257">
        <v>414</v>
      </c>
      <c r="C477" s="256">
        <v>127.16655116189757</v>
      </c>
    </row>
    <row r="478" spans="2:3" x14ac:dyDescent="0.25">
      <c r="B478" s="257">
        <v>415</v>
      </c>
      <c r="C478" s="256">
        <v>135.03808221926136</v>
      </c>
    </row>
    <row r="479" spans="2:3" x14ac:dyDescent="0.25">
      <c r="B479" s="257">
        <v>416</v>
      </c>
      <c r="C479" s="256">
        <v>102.92576666006137</v>
      </c>
    </row>
    <row r="480" spans="2:3" x14ac:dyDescent="0.25">
      <c r="B480" s="257">
        <v>417</v>
      </c>
      <c r="C480" s="256">
        <v>89.745617837443916</v>
      </c>
    </row>
    <row r="481" spans="2:3" x14ac:dyDescent="0.25">
      <c r="B481" s="257">
        <v>418</v>
      </c>
      <c r="C481" s="256">
        <v>85.11222504275176</v>
      </c>
    </row>
    <row r="482" spans="2:3" x14ac:dyDescent="0.25">
      <c r="B482" s="257">
        <v>419</v>
      </c>
      <c r="C482" s="256">
        <v>117.82727907760608</v>
      </c>
    </row>
    <row r="483" spans="2:3" x14ac:dyDescent="0.25">
      <c r="B483" s="257">
        <v>420</v>
      </c>
      <c r="C483" s="256">
        <v>103.00340622993492</v>
      </c>
    </row>
    <row r="484" spans="2:3" x14ac:dyDescent="0.25">
      <c r="B484" s="257">
        <v>421</v>
      </c>
      <c r="C484" s="256">
        <v>156.25390519547835</v>
      </c>
    </row>
    <row r="485" spans="2:3" x14ac:dyDescent="0.25">
      <c r="B485" s="257">
        <v>422</v>
      </c>
      <c r="C485" s="256">
        <v>130.98891487742003</v>
      </c>
    </row>
    <row r="486" spans="2:3" x14ac:dyDescent="0.25">
      <c r="B486" s="257">
        <v>423</v>
      </c>
      <c r="C486" s="256">
        <v>66.856190752171585</v>
      </c>
    </row>
    <row r="487" spans="2:3" x14ac:dyDescent="0.25">
      <c r="B487" s="257">
        <v>424</v>
      </c>
      <c r="C487" s="256">
        <v>151.78645580040791</v>
      </c>
    </row>
    <row r="488" spans="2:3" x14ac:dyDescent="0.25">
      <c r="B488" s="257">
        <v>425</v>
      </c>
      <c r="C488" s="256">
        <v>124.15726260919992</v>
      </c>
    </row>
    <row r="489" spans="2:3" x14ac:dyDescent="0.25">
      <c r="B489" s="257">
        <v>426</v>
      </c>
      <c r="C489" s="256">
        <v>68.703748017693101</v>
      </c>
    </row>
    <row r="490" spans="2:3" x14ac:dyDescent="0.25">
      <c r="B490" s="257">
        <v>427</v>
      </c>
      <c r="C490" s="256">
        <v>122.18346140048806</v>
      </c>
    </row>
    <row r="491" spans="2:3" x14ac:dyDescent="0.25">
      <c r="B491" s="257">
        <v>428</v>
      </c>
      <c r="C491" s="256">
        <v>132.92837240055022</v>
      </c>
    </row>
    <row r="492" spans="2:3" x14ac:dyDescent="0.25">
      <c r="B492" s="257">
        <v>429</v>
      </c>
      <c r="C492" s="256">
        <v>109.68463037876572</v>
      </c>
    </row>
    <row r="493" spans="2:3" x14ac:dyDescent="0.25">
      <c r="B493" s="257">
        <v>430</v>
      </c>
      <c r="C493" s="256">
        <v>117.60131791714683</v>
      </c>
    </row>
    <row r="494" spans="2:3" x14ac:dyDescent="0.25">
      <c r="B494" s="257">
        <v>431</v>
      </c>
      <c r="C494" s="256">
        <v>148.52554330164523</v>
      </c>
    </row>
    <row r="495" spans="2:3" x14ac:dyDescent="0.25">
      <c r="B495" s="257">
        <v>432</v>
      </c>
      <c r="C495" s="256">
        <v>93.279220261395665</v>
      </c>
    </row>
    <row r="496" spans="2:3" x14ac:dyDescent="0.25">
      <c r="B496" s="257">
        <v>433</v>
      </c>
      <c r="C496" s="256">
        <v>133.73522371709831</v>
      </c>
    </row>
    <row r="497" spans="2:3" x14ac:dyDescent="0.25">
      <c r="B497" s="257">
        <v>434</v>
      </c>
      <c r="C497" s="256">
        <v>150.84028606831558</v>
      </c>
    </row>
    <row r="498" spans="2:3" x14ac:dyDescent="0.25">
      <c r="B498" s="257">
        <v>435</v>
      </c>
      <c r="C498" s="256">
        <v>94.138901341565827</v>
      </c>
    </row>
    <row r="499" spans="2:3" x14ac:dyDescent="0.25">
      <c r="B499" s="257">
        <v>436</v>
      </c>
      <c r="C499" s="256">
        <v>70.679938559722473</v>
      </c>
    </row>
    <row r="500" spans="2:3" x14ac:dyDescent="0.25">
      <c r="B500" s="257">
        <v>437</v>
      </c>
      <c r="C500" s="256">
        <v>164.55210859800948</v>
      </c>
    </row>
    <row r="501" spans="2:3" x14ac:dyDescent="0.25">
      <c r="B501" s="257">
        <v>438</v>
      </c>
      <c r="C501" s="256">
        <v>141.62802817416264</v>
      </c>
    </row>
    <row r="502" spans="2:3" x14ac:dyDescent="0.25">
      <c r="B502" s="257">
        <v>439</v>
      </c>
      <c r="C502" s="256">
        <v>119.50393143518872</v>
      </c>
    </row>
    <row r="503" spans="2:3" x14ac:dyDescent="0.25">
      <c r="B503" s="257">
        <v>440</v>
      </c>
      <c r="C503" s="256">
        <v>112.30638792665052</v>
      </c>
    </row>
    <row r="504" spans="2:3" x14ac:dyDescent="0.25">
      <c r="B504" s="257">
        <v>441</v>
      </c>
      <c r="C504" s="256">
        <v>82.955445964823895</v>
      </c>
    </row>
    <row r="505" spans="2:3" x14ac:dyDescent="0.25">
      <c r="B505" s="257">
        <v>442</v>
      </c>
      <c r="C505" s="256">
        <v>169.69865972427789</v>
      </c>
    </row>
    <row r="506" spans="2:3" x14ac:dyDescent="0.25">
      <c r="B506" s="257">
        <v>443</v>
      </c>
      <c r="C506" s="256">
        <v>108.39562466027408</v>
      </c>
    </row>
    <row r="507" spans="2:3" x14ac:dyDescent="0.25">
      <c r="B507" s="257">
        <v>444</v>
      </c>
      <c r="C507" s="256">
        <v>95.580680164062912</v>
      </c>
    </row>
    <row r="508" spans="2:3" x14ac:dyDescent="0.25">
      <c r="B508" s="257">
        <v>445</v>
      </c>
      <c r="C508" s="256">
        <v>98.415849678314714</v>
      </c>
    </row>
    <row r="509" spans="2:3" x14ac:dyDescent="0.25">
      <c r="B509" s="257">
        <v>446</v>
      </c>
      <c r="C509" s="256">
        <v>83.213387288634877</v>
      </c>
    </row>
    <row r="510" spans="2:3" x14ac:dyDescent="0.25">
      <c r="B510" s="257">
        <v>447</v>
      </c>
      <c r="C510" s="256">
        <v>104.53265372969</v>
      </c>
    </row>
    <row r="511" spans="2:3" x14ac:dyDescent="0.25">
      <c r="B511" s="257">
        <v>448</v>
      </c>
      <c r="C511" s="256">
        <v>131.693391848743</v>
      </c>
    </row>
    <row r="512" spans="2:3" x14ac:dyDescent="0.25">
      <c r="B512" s="257">
        <v>449</v>
      </c>
      <c r="C512" s="256">
        <v>112.47182421671859</v>
      </c>
    </row>
    <row r="513" spans="2:3" x14ac:dyDescent="0.25">
      <c r="B513" s="257">
        <v>450</v>
      </c>
      <c r="C513" s="256">
        <v>106.16096944138054</v>
      </c>
    </row>
    <row r="514" spans="2:3" x14ac:dyDescent="0.25">
      <c r="B514" s="257">
        <v>451</v>
      </c>
      <c r="C514" s="256">
        <v>102.0582843956258</v>
      </c>
    </row>
    <row r="515" spans="2:3" x14ac:dyDescent="0.25">
      <c r="B515" s="257">
        <v>452</v>
      </c>
      <c r="C515" s="256">
        <v>117.04799268481013</v>
      </c>
    </row>
    <row r="516" spans="2:3" x14ac:dyDescent="0.25">
      <c r="B516" s="257">
        <v>453</v>
      </c>
      <c r="C516" s="256">
        <v>91.664218031706781</v>
      </c>
    </row>
    <row r="517" spans="2:3" x14ac:dyDescent="0.25">
      <c r="B517" s="257">
        <v>454</v>
      </c>
      <c r="C517" s="256">
        <v>99.259067181989337</v>
      </c>
    </row>
    <row r="518" spans="2:3" x14ac:dyDescent="0.25">
      <c r="B518" s="257">
        <v>455</v>
      </c>
      <c r="C518" s="256">
        <v>102.91804556929965</v>
      </c>
    </row>
    <row r="519" spans="2:3" x14ac:dyDescent="0.25">
      <c r="B519" s="257">
        <v>456</v>
      </c>
      <c r="C519" s="256">
        <v>130.49147432017668</v>
      </c>
    </row>
    <row r="520" spans="2:3" x14ac:dyDescent="0.25">
      <c r="B520" s="257">
        <v>457</v>
      </c>
      <c r="C520" s="256">
        <v>141.39539505159246</v>
      </c>
    </row>
    <row r="521" spans="2:3" x14ac:dyDescent="0.25">
      <c r="B521" s="257">
        <v>458</v>
      </c>
      <c r="C521" s="256">
        <v>154.76474221797409</v>
      </c>
    </row>
    <row r="522" spans="2:3" x14ac:dyDescent="0.25">
      <c r="B522" s="257">
        <v>459</v>
      </c>
      <c r="C522" s="256">
        <v>96.635251455702871</v>
      </c>
    </row>
    <row r="523" spans="2:3" x14ac:dyDescent="0.25">
      <c r="B523" s="257">
        <v>460</v>
      </c>
      <c r="C523" s="256">
        <v>143.68551946761062</v>
      </c>
    </row>
    <row r="524" spans="2:3" x14ac:dyDescent="0.25">
      <c r="B524" s="257">
        <v>461</v>
      </c>
      <c r="C524" s="256">
        <v>121.18211917325057</v>
      </c>
    </row>
    <row r="525" spans="2:3" x14ac:dyDescent="0.25">
      <c r="B525" s="257">
        <v>462</v>
      </c>
      <c r="C525" s="256">
        <v>87.806927088964542</v>
      </c>
    </row>
    <row r="526" spans="2:3" x14ac:dyDescent="0.25">
      <c r="B526" s="257">
        <v>463</v>
      </c>
      <c r="C526" s="256">
        <v>146.6344072476694</v>
      </c>
    </row>
    <row r="527" spans="2:3" x14ac:dyDescent="0.25">
      <c r="B527" s="257">
        <v>464</v>
      </c>
      <c r="C527" s="256">
        <v>108.3576188061048</v>
      </c>
    </row>
    <row r="528" spans="2:3" x14ac:dyDescent="0.25">
      <c r="B528" s="257">
        <v>465</v>
      </c>
      <c r="C528" s="256">
        <v>80.214754604814829</v>
      </c>
    </row>
    <row r="529" spans="2:3" x14ac:dyDescent="0.25">
      <c r="B529" s="257">
        <v>466</v>
      </c>
      <c r="C529" s="256">
        <v>132.41433528650913</v>
      </c>
    </row>
    <row r="530" spans="2:3" x14ac:dyDescent="0.25">
      <c r="B530" s="257">
        <v>467</v>
      </c>
      <c r="C530" s="256">
        <v>76.645938977379444</v>
      </c>
    </row>
    <row r="531" spans="2:3" x14ac:dyDescent="0.25">
      <c r="B531" s="257">
        <v>468</v>
      </c>
      <c r="C531" s="256">
        <v>117.48377489478283</v>
      </c>
    </row>
    <row r="532" spans="2:3" x14ac:dyDescent="0.25">
      <c r="B532" s="257">
        <v>469</v>
      </c>
      <c r="C532" s="256">
        <v>154.5758935930636</v>
      </c>
    </row>
    <row r="533" spans="2:3" x14ac:dyDescent="0.25">
      <c r="B533" s="257">
        <v>470</v>
      </c>
      <c r="C533" s="256">
        <v>133.57188651967334</v>
      </c>
    </row>
    <row r="534" spans="2:3" x14ac:dyDescent="0.25">
      <c r="B534" s="257">
        <v>471</v>
      </c>
      <c r="C534" s="256">
        <v>140.91946725857278</v>
      </c>
    </row>
    <row r="535" spans="2:3" x14ac:dyDescent="0.25">
      <c r="B535" s="257">
        <v>472</v>
      </c>
      <c r="C535" s="256">
        <v>103.0966724767469</v>
      </c>
    </row>
    <row r="536" spans="2:3" x14ac:dyDescent="0.25">
      <c r="B536" s="257">
        <v>473</v>
      </c>
      <c r="C536" s="256">
        <v>74.707811980986691</v>
      </c>
    </row>
    <row r="537" spans="2:3" x14ac:dyDescent="0.25">
      <c r="B537" s="257">
        <v>474</v>
      </c>
      <c r="C537" s="256">
        <v>55.687144147840499</v>
      </c>
    </row>
    <row r="538" spans="2:3" x14ac:dyDescent="0.25">
      <c r="B538" s="257">
        <v>475</v>
      </c>
      <c r="C538" s="256">
        <v>115.23426468676314</v>
      </c>
    </row>
    <row r="539" spans="2:3" x14ac:dyDescent="0.25">
      <c r="B539" s="257">
        <v>476</v>
      </c>
      <c r="C539" s="256">
        <v>149.90662857123613</v>
      </c>
    </row>
    <row r="540" spans="2:3" x14ac:dyDescent="0.25">
      <c r="B540" s="257">
        <v>477</v>
      </c>
      <c r="C540" s="256">
        <v>138.37883260917116</v>
      </c>
    </row>
    <row r="541" spans="2:3" x14ac:dyDescent="0.25">
      <c r="B541" s="257">
        <v>478</v>
      </c>
      <c r="C541" s="256">
        <v>123.67766382964872</v>
      </c>
    </row>
    <row r="542" spans="2:3" x14ac:dyDescent="0.25">
      <c r="B542" s="257">
        <v>479</v>
      </c>
      <c r="C542" s="256">
        <v>94.94570135192528</v>
      </c>
    </row>
    <row r="543" spans="2:3" x14ac:dyDescent="0.25">
      <c r="B543" s="257">
        <v>480</v>
      </c>
      <c r="C543" s="256">
        <v>120.70955765193295</v>
      </c>
    </row>
    <row r="544" spans="2:3" x14ac:dyDescent="0.25">
      <c r="B544" s="257">
        <v>481</v>
      </c>
      <c r="C544" s="256">
        <v>159.56556604896838</v>
      </c>
    </row>
    <row r="545" spans="2:3" x14ac:dyDescent="0.25">
      <c r="B545" s="257">
        <v>482</v>
      </c>
      <c r="C545" s="256">
        <v>115.27983386379756</v>
      </c>
    </row>
    <row r="546" spans="2:3" x14ac:dyDescent="0.25">
      <c r="B546" s="257">
        <v>483</v>
      </c>
      <c r="C546" s="256">
        <v>155.85101227324336</v>
      </c>
    </row>
    <row r="547" spans="2:3" x14ac:dyDescent="0.25">
      <c r="B547" s="257">
        <v>484</v>
      </c>
      <c r="C547" s="256">
        <v>119.64414195904837</v>
      </c>
    </row>
    <row r="548" spans="2:3" x14ac:dyDescent="0.25">
      <c r="B548" s="257">
        <v>485</v>
      </c>
      <c r="C548" s="256">
        <v>129.17149110959113</v>
      </c>
    </row>
    <row r="549" spans="2:3" x14ac:dyDescent="0.25">
      <c r="B549" s="257">
        <v>486</v>
      </c>
      <c r="C549" s="256">
        <v>135.95866309590576</v>
      </c>
    </row>
    <row r="550" spans="2:3" x14ac:dyDescent="0.25">
      <c r="B550" s="257">
        <v>487</v>
      </c>
      <c r="C550" s="256">
        <v>109.7151693367115</v>
      </c>
    </row>
    <row r="551" spans="2:3" x14ac:dyDescent="0.25">
      <c r="B551" s="257">
        <v>488</v>
      </c>
      <c r="C551" s="256">
        <v>119.82859023185267</v>
      </c>
    </row>
    <row r="552" spans="2:3" x14ac:dyDescent="0.25">
      <c r="B552" s="257">
        <v>489</v>
      </c>
      <c r="C552" s="256">
        <v>145.88273745544794</v>
      </c>
    </row>
    <row r="553" spans="2:3" x14ac:dyDescent="0.25">
      <c r="B553" s="257">
        <v>490</v>
      </c>
      <c r="C553" s="256">
        <v>87.862269643074427</v>
      </c>
    </row>
    <row r="554" spans="2:3" x14ac:dyDescent="0.25">
      <c r="B554" s="257">
        <v>491</v>
      </c>
      <c r="C554" s="256">
        <v>152.56656928697669</v>
      </c>
    </row>
    <row r="555" spans="2:3" x14ac:dyDescent="0.25">
      <c r="B555" s="257">
        <v>492</v>
      </c>
      <c r="C555" s="256">
        <v>114.58471362065077</v>
      </c>
    </row>
    <row r="556" spans="2:3" x14ac:dyDescent="0.25">
      <c r="B556" s="257">
        <v>493</v>
      </c>
      <c r="C556" s="256">
        <v>100.83021585144957</v>
      </c>
    </row>
    <row r="557" spans="2:3" x14ac:dyDescent="0.25">
      <c r="B557" s="257">
        <v>494</v>
      </c>
      <c r="C557" s="256">
        <v>109.7568762359749</v>
      </c>
    </row>
    <row r="558" spans="2:3" x14ac:dyDescent="0.25">
      <c r="B558" s="257">
        <v>495</v>
      </c>
      <c r="C558" s="256">
        <v>111.03164894689283</v>
      </c>
    </row>
    <row r="559" spans="2:3" x14ac:dyDescent="0.25">
      <c r="B559" s="257">
        <v>496</v>
      </c>
      <c r="C559" s="256">
        <v>118.9800750117536</v>
      </c>
    </row>
    <row r="560" spans="2:3" x14ac:dyDescent="0.25">
      <c r="B560" s="257">
        <v>497</v>
      </c>
      <c r="C560" s="256">
        <v>127.24398291443903</v>
      </c>
    </row>
    <row r="561" spans="2:3" x14ac:dyDescent="0.25">
      <c r="B561" s="257">
        <v>498</v>
      </c>
      <c r="C561" s="256">
        <v>98.461712927838576</v>
      </c>
    </row>
    <row r="562" spans="2:3" x14ac:dyDescent="0.25">
      <c r="B562" s="257">
        <v>499</v>
      </c>
      <c r="C562" s="256">
        <v>115.46179487751431</v>
      </c>
    </row>
    <row r="563" spans="2:3" x14ac:dyDescent="0.25">
      <c r="B563" s="257">
        <v>500</v>
      </c>
      <c r="C563" s="256">
        <v>100.16431726547418</v>
      </c>
    </row>
    <row r="564" spans="2:3" x14ac:dyDescent="0.25">
      <c r="B564" s="257">
        <v>501</v>
      </c>
      <c r="C564" s="256">
        <v>100.58983602298073</v>
      </c>
    </row>
    <row r="565" spans="2:3" x14ac:dyDescent="0.25">
      <c r="B565" s="257">
        <v>502</v>
      </c>
      <c r="C565" s="256">
        <v>111.50437964204146</v>
      </c>
    </row>
    <row r="566" spans="2:3" x14ac:dyDescent="0.25">
      <c r="B566" s="257">
        <v>503</v>
      </c>
      <c r="C566" s="256">
        <v>50.686286653164984</v>
      </c>
    </row>
    <row r="567" spans="2:3" x14ac:dyDescent="0.25">
      <c r="B567" s="257">
        <v>504</v>
      </c>
      <c r="C567" s="256">
        <v>102.8690080282021</v>
      </c>
    </row>
    <row r="568" spans="2:3" x14ac:dyDescent="0.25">
      <c r="B568" s="257">
        <v>505</v>
      </c>
      <c r="C568" s="256">
        <v>95.341605499292228</v>
      </c>
    </row>
    <row r="569" spans="2:3" x14ac:dyDescent="0.25">
      <c r="B569" s="257">
        <v>506</v>
      </c>
      <c r="C569" s="256">
        <v>115.28763738423162</v>
      </c>
    </row>
    <row r="570" spans="2:3" x14ac:dyDescent="0.25">
      <c r="B570" s="257">
        <v>507</v>
      </c>
      <c r="C570" s="256">
        <v>118.52955176464909</v>
      </c>
    </row>
    <row r="571" spans="2:3" x14ac:dyDescent="0.25">
      <c r="B571" s="257">
        <v>508</v>
      </c>
      <c r="C571" s="256">
        <v>141.1620625662039</v>
      </c>
    </row>
    <row r="572" spans="2:3" x14ac:dyDescent="0.25">
      <c r="B572" s="257">
        <v>509</v>
      </c>
      <c r="C572" s="256">
        <v>125.2707537186307</v>
      </c>
    </row>
    <row r="573" spans="2:3" x14ac:dyDescent="0.25">
      <c r="B573" s="257">
        <v>510</v>
      </c>
      <c r="C573" s="256">
        <v>109.72860840176901</v>
      </c>
    </row>
    <row r="574" spans="2:3" x14ac:dyDescent="0.25">
      <c r="B574" s="257">
        <v>511</v>
      </c>
      <c r="C574" s="256">
        <v>104.3205528009012</v>
      </c>
    </row>
    <row r="575" spans="2:3" x14ac:dyDescent="0.25">
      <c r="B575" s="257">
        <v>512</v>
      </c>
      <c r="C575" s="256">
        <v>121.39159286672586</v>
      </c>
    </row>
    <row r="576" spans="2:3" x14ac:dyDescent="0.25">
      <c r="B576" s="257">
        <v>513</v>
      </c>
      <c r="C576" s="256">
        <v>104.34173676696292</v>
      </c>
    </row>
    <row r="577" spans="2:3" x14ac:dyDescent="0.25">
      <c r="B577" s="257">
        <v>514</v>
      </c>
      <c r="C577" s="256">
        <v>139.84917937769984</v>
      </c>
    </row>
    <row r="578" spans="2:3" x14ac:dyDescent="0.25">
      <c r="B578" s="257">
        <v>515</v>
      </c>
      <c r="C578" s="256">
        <v>127.77131830396894</v>
      </c>
    </row>
    <row r="579" spans="2:3" x14ac:dyDescent="0.25">
      <c r="B579" s="257">
        <v>516</v>
      </c>
      <c r="C579" s="256">
        <v>106.51048078460367</v>
      </c>
    </row>
    <row r="580" spans="2:3" x14ac:dyDescent="0.25">
      <c r="B580" s="257">
        <v>517</v>
      </c>
      <c r="C580" s="256">
        <v>131.42164620239993</v>
      </c>
    </row>
    <row r="581" spans="2:3" x14ac:dyDescent="0.25">
      <c r="B581" s="257">
        <v>518</v>
      </c>
      <c r="C581" s="256">
        <v>132.82378023233036</v>
      </c>
    </row>
    <row r="582" spans="2:3" x14ac:dyDescent="0.25">
      <c r="B582" s="257">
        <v>519</v>
      </c>
      <c r="C582" s="256">
        <v>142.48743866947643</v>
      </c>
    </row>
    <row r="583" spans="2:3" x14ac:dyDescent="0.25">
      <c r="B583" s="257">
        <v>520</v>
      </c>
      <c r="C583" s="256">
        <v>143.85077864724911</v>
      </c>
    </row>
    <row r="584" spans="2:3" x14ac:dyDescent="0.25">
      <c r="B584" s="257">
        <v>521</v>
      </c>
      <c r="C584" s="256">
        <v>105.63094225207789</v>
      </c>
    </row>
    <row r="585" spans="2:3" x14ac:dyDescent="0.25">
      <c r="B585" s="257">
        <v>522</v>
      </c>
      <c r="C585" s="256">
        <v>84.23749147996088</v>
      </c>
    </row>
    <row r="586" spans="2:3" x14ac:dyDescent="0.25">
      <c r="B586" s="257">
        <v>523</v>
      </c>
      <c r="C586" s="256">
        <v>114.09114207308762</v>
      </c>
    </row>
    <row r="587" spans="2:3" x14ac:dyDescent="0.25">
      <c r="B587" s="257">
        <v>524</v>
      </c>
      <c r="C587" s="256">
        <v>122.94567441701196</v>
      </c>
    </row>
    <row r="588" spans="2:3" x14ac:dyDescent="0.25">
      <c r="B588" s="257">
        <v>525</v>
      </c>
      <c r="C588" s="256">
        <v>105.56720661786122</v>
      </c>
    </row>
    <row r="589" spans="2:3" x14ac:dyDescent="0.25">
      <c r="B589" s="257">
        <v>526</v>
      </c>
      <c r="C589" s="256">
        <v>96.941278278401654</v>
      </c>
    </row>
    <row r="590" spans="2:3" x14ac:dyDescent="0.25">
      <c r="B590" s="257">
        <v>527</v>
      </c>
      <c r="C590" s="256">
        <v>151.07406707434916</v>
      </c>
    </row>
    <row r="591" spans="2:3" x14ac:dyDescent="0.25">
      <c r="B591" s="257">
        <v>528</v>
      </c>
      <c r="C591" s="256">
        <v>130.19366162439675</v>
      </c>
    </row>
    <row r="592" spans="2:3" x14ac:dyDescent="0.25">
      <c r="B592" s="257">
        <v>529</v>
      </c>
      <c r="C592" s="256">
        <v>94.939880104695675</v>
      </c>
    </row>
    <row r="593" spans="2:3" x14ac:dyDescent="0.25">
      <c r="B593" s="257">
        <v>530</v>
      </c>
      <c r="C593" s="256">
        <v>172.81574471958916</v>
      </c>
    </row>
    <row r="594" spans="2:3" x14ac:dyDescent="0.25">
      <c r="B594" s="257">
        <v>531</v>
      </c>
      <c r="C594" s="256">
        <v>137.98748992489479</v>
      </c>
    </row>
    <row r="595" spans="2:3" x14ac:dyDescent="0.25">
      <c r="B595" s="257">
        <v>532</v>
      </c>
      <c r="C595" s="256">
        <v>107.79990170666673</v>
      </c>
    </row>
    <row r="596" spans="2:3" x14ac:dyDescent="0.25">
      <c r="B596" s="257">
        <v>533</v>
      </c>
      <c r="C596" s="256">
        <v>83.593914820669141</v>
      </c>
    </row>
    <row r="597" spans="2:3" x14ac:dyDescent="0.25">
      <c r="B597" s="257">
        <v>534</v>
      </c>
      <c r="C597" s="256">
        <v>127.15023955199456</v>
      </c>
    </row>
    <row r="598" spans="2:3" x14ac:dyDescent="0.25">
      <c r="B598" s="257">
        <v>535</v>
      </c>
      <c r="C598" s="256">
        <v>98.487369086820507</v>
      </c>
    </row>
    <row r="599" spans="2:3" x14ac:dyDescent="0.25">
      <c r="B599" s="257">
        <v>536</v>
      </c>
      <c r="C599" s="256">
        <v>92.250941757064382</v>
      </c>
    </row>
    <row r="600" spans="2:3" x14ac:dyDescent="0.25">
      <c r="B600" s="257">
        <v>537</v>
      </c>
      <c r="C600" s="256">
        <v>109.85034065248757</v>
      </c>
    </row>
    <row r="601" spans="2:3" x14ac:dyDescent="0.25">
      <c r="B601" s="257">
        <v>538</v>
      </c>
      <c r="C601" s="256">
        <v>116.02791800341238</v>
      </c>
    </row>
    <row r="602" spans="2:3" x14ac:dyDescent="0.25">
      <c r="B602" s="257">
        <v>539</v>
      </c>
      <c r="C602" s="256">
        <v>91.519219518220197</v>
      </c>
    </row>
    <row r="603" spans="2:3" x14ac:dyDescent="0.25">
      <c r="B603" s="257">
        <v>540</v>
      </c>
      <c r="C603" s="256">
        <v>148.27309474168806</v>
      </c>
    </row>
    <row r="604" spans="2:3" x14ac:dyDescent="0.25">
      <c r="B604" s="257">
        <v>541</v>
      </c>
      <c r="C604" s="256">
        <v>140.5423849113206</v>
      </c>
    </row>
    <row r="605" spans="2:3" x14ac:dyDescent="0.25">
      <c r="B605" s="257">
        <v>542</v>
      </c>
      <c r="C605" s="256">
        <v>117.19546175249218</v>
      </c>
    </row>
    <row r="606" spans="2:3" x14ac:dyDescent="0.25">
      <c r="B606" s="257">
        <v>543</v>
      </c>
      <c r="C606" s="256">
        <v>182.89538948024509</v>
      </c>
    </row>
    <row r="607" spans="2:3" x14ac:dyDescent="0.25">
      <c r="B607" s="257">
        <v>544</v>
      </c>
      <c r="C607" s="256">
        <v>90.043394230408495</v>
      </c>
    </row>
    <row r="608" spans="2:3" x14ac:dyDescent="0.25">
      <c r="B608" s="257">
        <v>545</v>
      </c>
      <c r="C608" s="256">
        <v>105.73076871982398</v>
      </c>
    </row>
    <row r="609" spans="2:3" x14ac:dyDescent="0.25">
      <c r="B609" s="257">
        <v>546</v>
      </c>
      <c r="C609" s="256">
        <v>108.62497145131442</v>
      </c>
    </row>
    <row r="610" spans="2:3" x14ac:dyDescent="0.25">
      <c r="B610" s="257">
        <v>547</v>
      </c>
      <c r="C610" s="256">
        <v>89.206941887924131</v>
      </c>
    </row>
    <row r="611" spans="2:3" x14ac:dyDescent="0.25">
      <c r="B611" s="257">
        <v>548</v>
      </c>
      <c r="C611" s="256">
        <v>120.32192044573041</v>
      </c>
    </row>
    <row r="612" spans="2:3" x14ac:dyDescent="0.25">
      <c r="B612" s="257">
        <v>549</v>
      </c>
      <c r="C612" s="256">
        <v>96.395803226428939</v>
      </c>
    </row>
    <row r="613" spans="2:3" x14ac:dyDescent="0.25">
      <c r="B613" s="257">
        <v>550</v>
      </c>
      <c r="C613" s="256">
        <v>133.06733993061036</v>
      </c>
    </row>
    <row r="614" spans="2:3" x14ac:dyDescent="0.25">
      <c r="B614" s="257">
        <v>551</v>
      </c>
      <c r="C614" s="256">
        <v>116.46560355322541</v>
      </c>
    </row>
    <row r="615" spans="2:3" x14ac:dyDescent="0.25">
      <c r="B615" s="257">
        <v>552</v>
      </c>
      <c r="C615" s="256">
        <v>86.340469751688602</v>
      </c>
    </row>
    <row r="616" spans="2:3" x14ac:dyDescent="0.25">
      <c r="B616" s="257">
        <v>553</v>
      </c>
      <c r="C616" s="256">
        <v>108.16726143574519</v>
      </c>
    </row>
    <row r="617" spans="2:3" x14ac:dyDescent="0.25">
      <c r="B617" s="257">
        <v>554</v>
      </c>
      <c r="C617" s="256">
        <v>149.6426680808315</v>
      </c>
    </row>
    <row r="618" spans="2:3" x14ac:dyDescent="0.25">
      <c r="B618" s="257">
        <v>555</v>
      </c>
      <c r="C618" s="256">
        <v>137.31691292880103</v>
      </c>
    </row>
    <row r="619" spans="2:3" x14ac:dyDescent="0.25">
      <c r="B619" s="257">
        <v>556</v>
      </c>
      <c r="C619" s="256">
        <v>89.814418820571831</v>
      </c>
    </row>
    <row r="620" spans="2:3" x14ac:dyDescent="0.25">
      <c r="B620" s="257">
        <v>557</v>
      </c>
      <c r="C620" s="256">
        <v>122.76472494782176</v>
      </c>
    </row>
    <row r="621" spans="2:3" x14ac:dyDescent="0.25">
      <c r="B621" s="257">
        <v>558</v>
      </c>
      <c r="C621" s="256">
        <v>169.39955632899964</v>
      </c>
    </row>
    <row r="622" spans="2:3" x14ac:dyDescent="0.25">
      <c r="B622" s="257">
        <v>559</v>
      </c>
      <c r="C622" s="256">
        <v>95.404868482156047</v>
      </c>
    </row>
    <row r="623" spans="2:3" x14ac:dyDescent="0.25">
      <c r="B623" s="257">
        <v>560</v>
      </c>
      <c r="C623" s="256">
        <v>142.19313472943321</v>
      </c>
    </row>
    <row r="624" spans="2:3" x14ac:dyDescent="0.25">
      <c r="B624" s="257">
        <v>561</v>
      </c>
      <c r="C624" s="256">
        <v>132.15802364124809</v>
      </c>
    </row>
    <row r="625" spans="2:3" x14ac:dyDescent="0.25">
      <c r="B625" s="257">
        <v>562</v>
      </c>
      <c r="C625" s="256">
        <v>134.04637809951382</v>
      </c>
    </row>
    <row r="626" spans="2:3" x14ac:dyDescent="0.25">
      <c r="B626" s="257">
        <v>563</v>
      </c>
      <c r="C626" s="256">
        <v>149.98987994793529</v>
      </c>
    </row>
    <row r="627" spans="2:3" x14ac:dyDescent="0.25">
      <c r="B627" s="257">
        <v>564</v>
      </c>
      <c r="C627" s="256">
        <v>131.63027862825274</v>
      </c>
    </row>
    <row r="628" spans="2:3" x14ac:dyDescent="0.25">
      <c r="B628" s="257">
        <v>565</v>
      </c>
      <c r="C628" s="256">
        <v>160.12141396729743</v>
      </c>
    </row>
    <row r="629" spans="2:3" x14ac:dyDescent="0.25">
      <c r="B629" s="257">
        <v>566</v>
      </c>
      <c r="C629" s="256">
        <v>72.766848822836039</v>
      </c>
    </row>
    <row r="630" spans="2:3" x14ac:dyDescent="0.25">
      <c r="B630" s="257">
        <v>567</v>
      </c>
      <c r="C630" s="256">
        <v>103.77029097739567</v>
      </c>
    </row>
    <row r="631" spans="2:3" x14ac:dyDescent="0.25">
      <c r="B631" s="257">
        <v>568</v>
      </c>
      <c r="C631" s="256">
        <v>119.13095844573583</v>
      </c>
    </row>
    <row r="632" spans="2:3" x14ac:dyDescent="0.25">
      <c r="B632" s="257">
        <v>569</v>
      </c>
      <c r="C632" s="256">
        <v>146.46458838168377</v>
      </c>
    </row>
    <row r="633" spans="2:3" x14ac:dyDescent="0.25">
      <c r="B633" s="257">
        <v>570</v>
      </c>
      <c r="C633" s="256">
        <v>131.76867449441349</v>
      </c>
    </row>
    <row r="634" spans="2:3" x14ac:dyDescent="0.25">
      <c r="B634" s="257">
        <v>571</v>
      </c>
      <c r="C634" s="256">
        <v>109.58185872588302</v>
      </c>
    </row>
    <row r="635" spans="2:3" x14ac:dyDescent="0.25">
      <c r="B635" s="257">
        <v>572</v>
      </c>
      <c r="C635" s="256">
        <v>107.89561266705886</v>
      </c>
    </row>
    <row r="636" spans="2:3" x14ac:dyDescent="0.25">
      <c r="B636" s="257">
        <v>573</v>
      </c>
      <c r="C636" s="256">
        <v>117.82311967767373</v>
      </c>
    </row>
    <row r="637" spans="2:3" x14ac:dyDescent="0.25">
      <c r="B637" s="257">
        <v>574</v>
      </c>
      <c r="C637" s="256">
        <v>86.714779060553312</v>
      </c>
    </row>
    <row r="638" spans="2:3" x14ac:dyDescent="0.25">
      <c r="B638" s="257">
        <v>575</v>
      </c>
      <c r="C638" s="256">
        <v>144.9349943626689</v>
      </c>
    </row>
    <row r="639" spans="2:3" x14ac:dyDescent="0.25">
      <c r="B639" s="257">
        <v>576</v>
      </c>
      <c r="C639" s="256">
        <v>102.06397774187704</v>
      </c>
    </row>
    <row r="640" spans="2:3" x14ac:dyDescent="0.25">
      <c r="B640" s="257">
        <v>577</v>
      </c>
      <c r="C640" s="256">
        <v>113.86488118945505</v>
      </c>
    </row>
    <row r="641" spans="2:3" x14ac:dyDescent="0.25">
      <c r="B641" s="257">
        <v>578</v>
      </c>
      <c r="C641" s="256">
        <v>127.72847958095693</v>
      </c>
    </row>
    <row r="642" spans="2:3" x14ac:dyDescent="0.25">
      <c r="B642" s="257">
        <v>579</v>
      </c>
      <c r="C642" s="256">
        <v>93.488009246666152</v>
      </c>
    </row>
    <row r="643" spans="2:3" x14ac:dyDescent="0.25">
      <c r="B643" s="257">
        <v>580</v>
      </c>
      <c r="C643" s="256">
        <v>144.11387639927935</v>
      </c>
    </row>
    <row r="644" spans="2:3" x14ac:dyDescent="0.25">
      <c r="B644" s="257">
        <v>581</v>
      </c>
      <c r="C644" s="256">
        <v>103.23211770869405</v>
      </c>
    </row>
    <row r="645" spans="2:3" x14ac:dyDescent="0.25">
      <c r="B645" s="257">
        <v>582</v>
      </c>
      <c r="C645" s="256">
        <v>151.41976126522911</v>
      </c>
    </row>
    <row r="646" spans="2:3" x14ac:dyDescent="0.25">
      <c r="B646" s="257">
        <v>583</v>
      </c>
      <c r="C646" s="256">
        <v>109.14607581439657</v>
      </c>
    </row>
    <row r="647" spans="2:3" x14ac:dyDescent="0.25">
      <c r="B647" s="257">
        <v>584</v>
      </c>
      <c r="C647" s="256">
        <v>160.76348977503307</v>
      </c>
    </row>
    <row r="648" spans="2:3" x14ac:dyDescent="0.25">
      <c r="B648" s="257">
        <v>585</v>
      </c>
      <c r="C648" s="256">
        <v>111.23261319385618</v>
      </c>
    </row>
    <row r="649" spans="2:3" x14ac:dyDescent="0.25">
      <c r="B649" s="257">
        <v>586</v>
      </c>
      <c r="C649" s="256">
        <v>111.62033519043739</v>
      </c>
    </row>
    <row r="650" spans="2:3" x14ac:dyDescent="0.25">
      <c r="B650" s="257">
        <v>587</v>
      </c>
      <c r="C650" s="256">
        <v>107.83105690103936</v>
      </c>
    </row>
    <row r="651" spans="2:3" x14ac:dyDescent="0.25">
      <c r="B651" s="257">
        <v>588</v>
      </c>
      <c r="C651" s="256">
        <v>152.49130262764464</v>
      </c>
    </row>
    <row r="652" spans="2:3" x14ac:dyDescent="0.25">
      <c r="B652" s="257">
        <v>589</v>
      </c>
      <c r="C652" s="256">
        <v>110.8394964660877</v>
      </c>
    </row>
    <row r="653" spans="2:3" x14ac:dyDescent="0.25">
      <c r="B653" s="257">
        <v>590</v>
      </c>
      <c r="C653" s="256">
        <v>131.65264840172654</v>
      </c>
    </row>
    <row r="654" spans="2:3" x14ac:dyDescent="0.25">
      <c r="B654" s="257">
        <v>591</v>
      </c>
      <c r="C654" s="256">
        <v>122.07426392629827</v>
      </c>
    </row>
    <row r="655" spans="2:3" x14ac:dyDescent="0.25">
      <c r="B655" s="257">
        <v>592</v>
      </c>
      <c r="C655" s="256">
        <v>75.818080795757027</v>
      </c>
    </row>
    <row r="656" spans="2:3" x14ac:dyDescent="0.25">
      <c r="B656" s="257">
        <v>593</v>
      </c>
      <c r="C656" s="256">
        <v>111.18114444038324</v>
      </c>
    </row>
    <row r="657" spans="2:3" x14ac:dyDescent="0.25">
      <c r="B657" s="257">
        <v>594</v>
      </c>
      <c r="C657" s="256">
        <v>156.27236773795414</v>
      </c>
    </row>
    <row r="658" spans="2:3" x14ac:dyDescent="0.25">
      <c r="B658" s="257">
        <v>595</v>
      </c>
      <c r="C658" s="256">
        <v>102.81114037705385</v>
      </c>
    </row>
    <row r="659" spans="2:3" x14ac:dyDescent="0.25">
      <c r="B659" s="257">
        <v>596</v>
      </c>
      <c r="C659" s="256">
        <v>150.08457211361912</v>
      </c>
    </row>
    <row r="660" spans="2:3" x14ac:dyDescent="0.25">
      <c r="B660" s="257">
        <v>597</v>
      </c>
      <c r="C660" s="256">
        <v>67.990862787108611</v>
      </c>
    </row>
    <row r="661" spans="2:3" x14ac:dyDescent="0.25">
      <c r="B661" s="257">
        <v>598</v>
      </c>
      <c r="C661" s="256">
        <v>102.46552188398361</v>
      </c>
    </row>
    <row r="662" spans="2:3" x14ac:dyDescent="0.25">
      <c r="B662" s="257">
        <v>599</v>
      </c>
      <c r="C662" s="256">
        <v>142.64628042372453</v>
      </c>
    </row>
    <row r="663" spans="2:3" x14ac:dyDescent="0.25">
      <c r="B663" s="257">
        <v>600</v>
      </c>
      <c r="C663" s="256">
        <v>94.985621680265325</v>
      </c>
    </row>
    <row r="664" spans="2:3" x14ac:dyDescent="0.25">
      <c r="B664" s="257">
        <v>601</v>
      </c>
      <c r="C664" s="256">
        <v>103.43478073631877</v>
      </c>
    </row>
    <row r="665" spans="2:3" x14ac:dyDescent="0.25">
      <c r="B665" s="257">
        <v>602</v>
      </c>
      <c r="C665" s="256">
        <v>140.03766762896322</v>
      </c>
    </row>
    <row r="666" spans="2:3" x14ac:dyDescent="0.25">
      <c r="B666" s="257">
        <v>603</v>
      </c>
      <c r="C666" s="256">
        <v>91.419020916970496</v>
      </c>
    </row>
    <row r="667" spans="2:3" x14ac:dyDescent="0.25">
      <c r="B667" s="257">
        <v>604</v>
      </c>
      <c r="C667" s="256">
        <v>102.11972644019006</v>
      </c>
    </row>
    <row r="668" spans="2:3" x14ac:dyDescent="0.25">
      <c r="B668" s="257">
        <v>605</v>
      </c>
      <c r="C668" s="256">
        <v>114.6602178654589</v>
      </c>
    </row>
    <row r="669" spans="2:3" x14ac:dyDescent="0.25">
      <c r="B669" s="257">
        <v>606</v>
      </c>
      <c r="C669" s="256">
        <v>156.66116880261853</v>
      </c>
    </row>
    <row r="670" spans="2:3" x14ac:dyDescent="0.25">
      <c r="B670" s="257">
        <v>607</v>
      </c>
      <c r="C670" s="256">
        <v>104.5583188471339</v>
      </c>
    </row>
    <row r="671" spans="2:3" x14ac:dyDescent="0.25">
      <c r="B671" s="257">
        <v>608</v>
      </c>
      <c r="C671" s="256">
        <v>159.82578968168048</v>
      </c>
    </row>
    <row r="672" spans="2:3" x14ac:dyDescent="0.25">
      <c r="B672" s="257">
        <v>609</v>
      </c>
      <c r="C672" s="256">
        <v>94.733213952867871</v>
      </c>
    </row>
    <row r="673" spans="2:3" x14ac:dyDescent="0.25">
      <c r="B673" s="257">
        <v>610</v>
      </c>
      <c r="C673" s="256">
        <v>144.52079001029432</v>
      </c>
    </row>
    <row r="674" spans="2:3" x14ac:dyDescent="0.25">
      <c r="B674" s="257">
        <v>611</v>
      </c>
      <c r="C674" s="256">
        <v>134.91547485542031</v>
      </c>
    </row>
    <row r="675" spans="2:3" x14ac:dyDescent="0.25">
      <c r="B675" s="257">
        <v>612</v>
      </c>
      <c r="C675" s="256">
        <v>94.767289070501221</v>
      </c>
    </row>
    <row r="676" spans="2:3" x14ac:dyDescent="0.25">
      <c r="B676" s="257">
        <v>613</v>
      </c>
      <c r="C676" s="256">
        <v>114.71533148849694</v>
      </c>
    </row>
    <row r="677" spans="2:3" x14ac:dyDescent="0.25">
      <c r="B677" s="257">
        <v>614</v>
      </c>
      <c r="C677" s="256">
        <v>153.52366552997597</v>
      </c>
    </row>
    <row r="678" spans="2:3" x14ac:dyDescent="0.25">
      <c r="B678" s="257">
        <v>615</v>
      </c>
      <c r="C678" s="256">
        <v>87.298801442264249</v>
      </c>
    </row>
    <row r="679" spans="2:3" x14ac:dyDescent="0.25">
      <c r="B679" s="257">
        <v>616</v>
      </c>
      <c r="C679" s="256">
        <v>136.59637877273371</v>
      </c>
    </row>
    <row r="680" spans="2:3" x14ac:dyDescent="0.25">
      <c r="B680" s="257">
        <v>617</v>
      </c>
      <c r="C680" s="256">
        <v>141.29015149838804</v>
      </c>
    </row>
    <row r="681" spans="2:3" x14ac:dyDescent="0.25">
      <c r="B681" s="257">
        <v>618</v>
      </c>
      <c r="C681" s="256">
        <v>177.79111689447245</v>
      </c>
    </row>
    <row r="682" spans="2:3" x14ac:dyDescent="0.25">
      <c r="B682" s="257">
        <v>619</v>
      </c>
      <c r="C682" s="256">
        <v>123.24987324535142</v>
      </c>
    </row>
    <row r="683" spans="2:3" x14ac:dyDescent="0.25">
      <c r="B683" s="257">
        <v>620</v>
      </c>
      <c r="C683" s="256">
        <v>76.207144637118688</v>
      </c>
    </row>
    <row r="684" spans="2:3" x14ac:dyDescent="0.25">
      <c r="B684" s="257">
        <v>621</v>
      </c>
      <c r="C684" s="256">
        <v>72.519595486654708</v>
      </c>
    </row>
    <row r="685" spans="2:3" x14ac:dyDescent="0.25">
      <c r="B685" s="257">
        <v>622</v>
      </c>
      <c r="C685" s="256">
        <v>124.15077902922256</v>
      </c>
    </row>
    <row r="686" spans="2:3" x14ac:dyDescent="0.25">
      <c r="B686" s="257">
        <v>623</v>
      </c>
      <c r="C686" s="256">
        <v>97.607542274946226</v>
      </c>
    </row>
    <row r="687" spans="2:3" x14ac:dyDescent="0.25">
      <c r="B687" s="257">
        <v>624</v>
      </c>
      <c r="C687" s="256">
        <v>148.4459205552356</v>
      </c>
    </row>
    <row r="688" spans="2:3" x14ac:dyDescent="0.25">
      <c r="B688" s="257">
        <v>625</v>
      </c>
      <c r="C688" s="256">
        <v>96.690714191195653</v>
      </c>
    </row>
    <row r="689" spans="2:3" x14ac:dyDescent="0.25">
      <c r="B689" s="257">
        <v>626</v>
      </c>
      <c r="C689" s="256">
        <v>122.44379375895167</v>
      </c>
    </row>
    <row r="690" spans="2:3" x14ac:dyDescent="0.25">
      <c r="B690" s="257">
        <v>627</v>
      </c>
      <c r="C690" s="256">
        <v>126.92318603219925</v>
      </c>
    </row>
    <row r="691" spans="2:3" x14ac:dyDescent="0.25">
      <c r="B691" s="257">
        <v>628</v>
      </c>
      <c r="C691" s="256">
        <v>97.55272870961403</v>
      </c>
    </row>
    <row r="692" spans="2:3" x14ac:dyDescent="0.25">
      <c r="B692" s="257">
        <v>629</v>
      </c>
      <c r="C692" s="256">
        <v>118.58100982883218</v>
      </c>
    </row>
    <row r="693" spans="2:3" x14ac:dyDescent="0.25">
      <c r="B693" s="257">
        <v>630</v>
      </c>
      <c r="C693" s="256">
        <v>110.64811378536017</v>
      </c>
    </row>
    <row r="694" spans="2:3" x14ac:dyDescent="0.25">
      <c r="B694" s="257">
        <v>631</v>
      </c>
      <c r="C694" s="256">
        <v>141.28186547487306</v>
      </c>
    </row>
    <row r="695" spans="2:3" x14ac:dyDescent="0.25">
      <c r="B695" s="257">
        <v>632</v>
      </c>
      <c r="C695" s="256">
        <v>131.03021589989336</v>
      </c>
    </row>
    <row r="696" spans="2:3" x14ac:dyDescent="0.25">
      <c r="B696" s="257">
        <v>633</v>
      </c>
      <c r="C696" s="256">
        <v>116.31535292712748</v>
      </c>
    </row>
    <row r="697" spans="2:3" x14ac:dyDescent="0.25">
      <c r="B697" s="257">
        <v>634</v>
      </c>
      <c r="C697" s="256">
        <v>116.07635839331547</v>
      </c>
    </row>
    <row r="698" spans="2:3" x14ac:dyDescent="0.25">
      <c r="B698" s="257">
        <v>635</v>
      </c>
      <c r="C698" s="256">
        <v>130.17448039821809</v>
      </c>
    </row>
    <row r="699" spans="2:3" x14ac:dyDescent="0.25">
      <c r="B699" s="257">
        <v>636</v>
      </c>
      <c r="C699" s="256">
        <v>106.13150597837279</v>
      </c>
    </row>
    <row r="700" spans="2:3" x14ac:dyDescent="0.25">
      <c r="B700" s="257">
        <v>637</v>
      </c>
      <c r="C700" s="256">
        <v>149.26989089353992</v>
      </c>
    </row>
    <row r="701" spans="2:3" x14ac:dyDescent="0.25">
      <c r="B701" s="257">
        <v>638</v>
      </c>
      <c r="C701" s="256">
        <v>108.66759365875825</v>
      </c>
    </row>
    <row r="702" spans="2:3" x14ac:dyDescent="0.25">
      <c r="B702" s="257">
        <v>639</v>
      </c>
      <c r="C702" s="256">
        <v>113.29512566809095</v>
      </c>
    </row>
    <row r="703" spans="2:3" x14ac:dyDescent="0.25">
      <c r="B703" s="257">
        <v>640</v>
      </c>
      <c r="C703" s="256">
        <v>84.442114362677117</v>
      </c>
    </row>
    <row r="704" spans="2:3" x14ac:dyDescent="0.25">
      <c r="B704" s="257">
        <v>641</v>
      </c>
      <c r="C704" s="256">
        <v>105.25365016223842</v>
      </c>
    </row>
    <row r="705" spans="2:3" x14ac:dyDescent="0.25">
      <c r="B705" s="257">
        <v>642</v>
      </c>
      <c r="C705" s="256">
        <v>132.2101778612342</v>
      </c>
    </row>
    <row r="706" spans="2:3" x14ac:dyDescent="0.25">
      <c r="B706" s="257">
        <v>643</v>
      </c>
      <c r="C706" s="256">
        <v>107.20700732830912</v>
      </c>
    </row>
    <row r="707" spans="2:3" x14ac:dyDescent="0.25">
      <c r="B707" s="257">
        <v>644</v>
      </c>
      <c r="C707" s="256">
        <v>173.38772006637049</v>
      </c>
    </row>
    <row r="708" spans="2:3" x14ac:dyDescent="0.25">
      <c r="B708" s="257">
        <v>645</v>
      </c>
      <c r="C708" s="256">
        <v>152.16184390293091</v>
      </c>
    </row>
    <row r="709" spans="2:3" x14ac:dyDescent="0.25">
      <c r="B709" s="257">
        <v>646</v>
      </c>
      <c r="C709" s="256">
        <v>141.6877241567569</v>
      </c>
    </row>
    <row r="710" spans="2:3" x14ac:dyDescent="0.25">
      <c r="B710" s="257">
        <v>647</v>
      </c>
      <c r="C710" s="256">
        <v>135.3846106682663</v>
      </c>
    </row>
    <row r="711" spans="2:3" x14ac:dyDescent="0.25">
      <c r="B711" s="257">
        <v>648</v>
      </c>
      <c r="C711" s="256">
        <v>93.207893677440083</v>
      </c>
    </row>
    <row r="712" spans="2:3" x14ac:dyDescent="0.25">
      <c r="B712" s="257">
        <v>649</v>
      </c>
      <c r="C712" s="256">
        <v>166.27329527447648</v>
      </c>
    </row>
    <row r="713" spans="2:3" x14ac:dyDescent="0.25">
      <c r="B713" s="257">
        <v>650</v>
      </c>
      <c r="C713" s="256">
        <v>128.1435350106523</v>
      </c>
    </row>
    <row r="714" spans="2:3" x14ac:dyDescent="0.25">
      <c r="B714" s="257">
        <v>651</v>
      </c>
      <c r="C714" s="256">
        <v>90.899800450567426</v>
      </c>
    </row>
    <row r="715" spans="2:3" x14ac:dyDescent="0.25">
      <c r="B715" s="257">
        <v>652</v>
      </c>
      <c r="C715" s="256">
        <v>158.5065573844505</v>
      </c>
    </row>
    <row r="716" spans="2:3" x14ac:dyDescent="0.25">
      <c r="B716" s="257">
        <v>653</v>
      </c>
      <c r="C716" s="256">
        <v>109.72241901825743</v>
      </c>
    </row>
    <row r="717" spans="2:3" x14ac:dyDescent="0.25">
      <c r="B717" s="257">
        <v>654</v>
      </c>
      <c r="C717" s="256">
        <v>115.61701506232473</v>
      </c>
    </row>
    <row r="718" spans="2:3" x14ac:dyDescent="0.25">
      <c r="B718" s="257">
        <v>655</v>
      </c>
      <c r="C718" s="256">
        <v>107.53068420292276</v>
      </c>
    </row>
    <row r="719" spans="2:3" x14ac:dyDescent="0.25">
      <c r="B719" s="257">
        <v>656</v>
      </c>
      <c r="C719" s="256">
        <v>112.43744583878258</v>
      </c>
    </row>
    <row r="720" spans="2:3" x14ac:dyDescent="0.25">
      <c r="B720" s="257">
        <v>657</v>
      </c>
      <c r="C720" s="256">
        <v>130.56196752096338</v>
      </c>
    </row>
    <row r="721" spans="2:3" x14ac:dyDescent="0.25">
      <c r="B721" s="257">
        <v>658</v>
      </c>
      <c r="C721" s="256">
        <v>139.35409236447043</v>
      </c>
    </row>
    <row r="722" spans="2:3" x14ac:dyDescent="0.25">
      <c r="B722" s="257">
        <v>659</v>
      </c>
      <c r="C722" s="256">
        <v>125.22385464321043</v>
      </c>
    </row>
    <row r="723" spans="2:3" x14ac:dyDescent="0.25">
      <c r="B723" s="257">
        <v>660</v>
      </c>
      <c r="C723" s="256">
        <v>134.11056526413142</v>
      </c>
    </row>
    <row r="724" spans="2:3" x14ac:dyDescent="0.25">
      <c r="B724" s="257">
        <v>661</v>
      </c>
      <c r="C724" s="256">
        <v>84.200286369243031</v>
      </c>
    </row>
    <row r="725" spans="2:3" x14ac:dyDescent="0.25">
      <c r="B725" s="257">
        <v>662</v>
      </c>
      <c r="C725" s="256">
        <v>96.578182536265899</v>
      </c>
    </row>
    <row r="726" spans="2:3" x14ac:dyDescent="0.25">
      <c r="B726" s="257">
        <v>663</v>
      </c>
      <c r="C726" s="256">
        <v>128.64121125952457</v>
      </c>
    </row>
    <row r="727" spans="2:3" x14ac:dyDescent="0.25">
      <c r="B727" s="257">
        <v>664</v>
      </c>
      <c r="C727" s="256">
        <v>156.19137958142022</v>
      </c>
    </row>
    <row r="728" spans="2:3" x14ac:dyDescent="0.25">
      <c r="B728" s="257">
        <v>665</v>
      </c>
      <c r="C728" s="256">
        <v>129.98302008319607</v>
      </c>
    </row>
    <row r="729" spans="2:3" x14ac:dyDescent="0.25">
      <c r="B729" s="257">
        <v>666</v>
      </c>
      <c r="C729" s="256">
        <v>93.114693705465584</v>
      </c>
    </row>
    <row r="730" spans="2:3" x14ac:dyDescent="0.25">
      <c r="B730" s="257">
        <v>667</v>
      </c>
      <c r="C730" s="256">
        <v>161.89024302481528</v>
      </c>
    </row>
    <row r="731" spans="2:3" x14ac:dyDescent="0.25">
      <c r="B731" s="257">
        <v>668</v>
      </c>
      <c r="C731" s="256">
        <v>125.18197341602323</v>
      </c>
    </row>
    <row r="732" spans="2:3" x14ac:dyDescent="0.25">
      <c r="B732" s="257">
        <v>669</v>
      </c>
      <c r="C732" s="256">
        <v>140.89062666575546</v>
      </c>
    </row>
    <row r="733" spans="2:3" x14ac:dyDescent="0.25">
      <c r="B733" s="257">
        <v>670</v>
      </c>
      <c r="C733" s="256">
        <v>144.62317746351073</v>
      </c>
    </row>
    <row r="734" spans="2:3" x14ac:dyDescent="0.25">
      <c r="B734" s="257">
        <v>671</v>
      </c>
      <c r="C734" s="256">
        <v>144.97157202008691</v>
      </c>
    </row>
    <row r="735" spans="2:3" x14ac:dyDescent="0.25">
      <c r="B735" s="257">
        <v>672</v>
      </c>
      <c r="C735" s="256">
        <v>62.271194059014661</v>
      </c>
    </row>
    <row r="736" spans="2:3" x14ac:dyDescent="0.25">
      <c r="B736" s="257">
        <v>673</v>
      </c>
      <c r="C736" s="256">
        <v>144.07873025780069</v>
      </c>
    </row>
    <row r="737" spans="2:3" x14ac:dyDescent="0.25">
      <c r="B737" s="257">
        <v>674</v>
      </c>
      <c r="C737" s="256">
        <v>128.84014242995417</v>
      </c>
    </row>
    <row r="738" spans="2:3" x14ac:dyDescent="0.25">
      <c r="B738" s="257">
        <v>675</v>
      </c>
      <c r="C738" s="256">
        <v>98.022586448789383</v>
      </c>
    </row>
    <row r="739" spans="2:3" x14ac:dyDescent="0.25">
      <c r="B739" s="257">
        <v>676</v>
      </c>
      <c r="C739" s="256">
        <v>130.39500149521319</v>
      </c>
    </row>
    <row r="740" spans="2:3" x14ac:dyDescent="0.25">
      <c r="B740" s="257">
        <v>677</v>
      </c>
      <c r="C740" s="256">
        <v>105.05331574675445</v>
      </c>
    </row>
    <row r="741" spans="2:3" x14ac:dyDescent="0.25">
      <c r="B741" s="257">
        <v>678</v>
      </c>
      <c r="C741" s="256">
        <v>109.85886237262449</v>
      </c>
    </row>
    <row r="742" spans="2:3" x14ac:dyDescent="0.25">
      <c r="B742" s="257">
        <v>679</v>
      </c>
      <c r="C742" s="256">
        <v>136.69231700728176</v>
      </c>
    </row>
    <row r="743" spans="2:3" x14ac:dyDescent="0.25">
      <c r="B743" s="257">
        <v>680</v>
      </c>
      <c r="C743" s="256">
        <v>67.523180924329864</v>
      </c>
    </row>
    <row r="744" spans="2:3" x14ac:dyDescent="0.25">
      <c r="B744" s="257">
        <v>681</v>
      </c>
      <c r="C744" s="256">
        <v>151.00214345082011</v>
      </c>
    </row>
    <row r="745" spans="2:3" x14ac:dyDescent="0.25">
      <c r="B745" s="257">
        <v>682</v>
      </c>
      <c r="C745" s="256">
        <v>126.79652245435375</v>
      </c>
    </row>
    <row r="746" spans="2:3" x14ac:dyDescent="0.25">
      <c r="B746" s="257">
        <v>683</v>
      </c>
      <c r="C746" s="256">
        <v>141.46274897054528</v>
      </c>
    </row>
    <row r="747" spans="2:3" x14ac:dyDescent="0.25">
      <c r="B747" s="257">
        <v>684</v>
      </c>
      <c r="C747" s="256">
        <v>130.71781229755442</v>
      </c>
    </row>
    <row r="748" spans="2:3" x14ac:dyDescent="0.25">
      <c r="B748" s="257">
        <v>685</v>
      </c>
      <c r="C748" s="256">
        <v>75.727934218136653</v>
      </c>
    </row>
    <row r="749" spans="2:3" x14ac:dyDescent="0.25">
      <c r="B749" s="257">
        <v>686</v>
      </c>
      <c r="C749" s="256">
        <v>124.79469179066133</v>
      </c>
    </row>
    <row r="750" spans="2:3" x14ac:dyDescent="0.25">
      <c r="B750" s="257">
        <v>687</v>
      </c>
      <c r="C750" s="256">
        <v>94.105452558729581</v>
      </c>
    </row>
    <row r="751" spans="2:3" x14ac:dyDescent="0.25">
      <c r="B751" s="257">
        <v>688</v>
      </c>
      <c r="C751" s="256">
        <v>160.41528082664854</v>
      </c>
    </row>
    <row r="752" spans="2:3" x14ac:dyDescent="0.25">
      <c r="B752" s="257">
        <v>689</v>
      </c>
      <c r="C752" s="256">
        <v>122.92242748860257</v>
      </c>
    </row>
    <row r="753" spans="2:3" x14ac:dyDescent="0.25">
      <c r="B753" s="257">
        <v>690</v>
      </c>
      <c r="C753" s="256">
        <v>130.87259379157672</v>
      </c>
    </row>
    <row r="754" spans="2:3" x14ac:dyDescent="0.25">
      <c r="B754" s="257">
        <v>691</v>
      </c>
      <c r="C754" s="256">
        <v>112.43438293733639</v>
      </c>
    </row>
    <row r="755" spans="2:3" x14ac:dyDescent="0.25">
      <c r="B755" s="257">
        <v>692</v>
      </c>
      <c r="C755" s="256">
        <v>73.741872625052793</v>
      </c>
    </row>
    <row r="756" spans="2:3" x14ac:dyDescent="0.25">
      <c r="B756" s="257">
        <v>693</v>
      </c>
      <c r="C756" s="256">
        <v>126.21941862620069</v>
      </c>
    </row>
    <row r="757" spans="2:3" x14ac:dyDescent="0.25">
      <c r="B757" s="257">
        <v>694</v>
      </c>
      <c r="C757" s="256">
        <v>145.75539233200615</v>
      </c>
    </row>
    <row r="758" spans="2:3" x14ac:dyDescent="0.25">
      <c r="B758" s="257">
        <v>695</v>
      </c>
      <c r="C758" s="256">
        <v>120.43231344611544</v>
      </c>
    </row>
    <row r="759" spans="2:3" x14ac:dyDescent="0.25">
      <c r="B759" s="257">
        <v>696</v>
      </c>
      <c r="C759" s="256">
        <v>163.09763425878995</v>
      </c>
    </row>
    <row r="760" spans="2:3" x14ac:dyDescent="0.25">
      <c r="B760" s="257">
        <v>697</v>
      </c>
      <c r="C760" s="256">
        <v>122.79114031949412</v>
      </c>
    </row>
    <row r="761" spans="2:3" x14ac:dyDescent="0.25">
      <c r="B761" s="257">
        <v>698</v>
      </c>
      <c r="C761" s="256">
        <v>122.00239242823301</v>
      </c>
    </row>
    <row r="762" spans="2:3" x14ac:dyDescent="0.25">
      <c r="B762" s="257">
        <v>699</v>
      </c>
      <c r="C762" s="256">
        <v>120.0697105395684</v>
      </c>
    </row>
    <row r="763" spans="2:3" x14ac:dyDescent="0.25">
      <c r="B763" s="257">
        <v>700</v>
      </c>
      <c r="C763" s="256">
        <v>127.23733115329483</v>
      </c>
    </row>
    <row r="764" spans="2:3" x14ac:dyDescent="0.25">
      <c r="B764" s="257">
        <v>701</v>
      </c>
      <c r="C764" s="256">
        <v>136.53219431121317</v>
      </c>
    </row>
    <row r="765" spans="2:3" x14ac:dyDescent="0.25">
      <c r="B765" s="257">
        <v>702</v>
      </c>
      <c r="C765" s="256">
        <v>87.626598156037204</v>
      </c>
    </row>
    <row r="766" spans="2:3" x14ac:dyDescent="0.25">
      <c r="B766" s="257">
        <v>703</v>
      </c>
      <c r="C766" s="256">
        <v>95.545821201209691</v>
      </c>
    </row>
    <row r="767" spans="2:3" x14ac:dyDescent="0.25">
      <c r="B767" s="257">
        <v>704</v>
      </c>
      <c r="C767" s="256">
        <v>139.62131138186527</v>
      </c>
    </row>
    <row r="768" spans="2:3" x14ac:dyDescent="0.25">
      <c r="B768" s="257">
        <v>705</v>
      </c>
      <c r="C768" s="256">
        <v>141.84006325713131</v>
      </c>
    </row>
    <row r="769" spans="2:3" x14ac:dyDescent="0.25">
      <c r="B769" s="257">
        <v>706</v>
      </c>
      <c r="C769" s="256">
        <v>106.45432462087405</v>
      </c>
    </row>
    <row r="770" spans="2:3" x14ac:dyDescent="0.25">
      <c r="B770" s="257">
        <v>707</v>
      </c>
      <c r="C770" s="256">
        <v>110.56183602523755</v>
      </c>
    </row>
    <row r="771" spans="2:3" x14ac:dyDescent="0.25">
      <c r="B771" s="257">
        <v>708</v>
      </c>
      <c r="C771" s="256">
        <v>103.92953884235538</v>
      </c>
    </row>
    <row r="772" spans="2:3" x14ac:dyDescent="0.25">
      <c r="B772" s="257">
        <v>709</v>
      </c>
      <c r="C772" s="256">
        <v>118.27378434313843</v>
      </c>
    </row>
    <row r="773" spans="2:3" x14ac:dyDescent="0.25">
      <c r="B773" s="257">
        <v>710</v>
      </c>
      <c r="C773" s="256">
        <v>113.81865663454136</v>
      </c>
    </row>
    <row r="774" spans="2:3" x14ac:dyDescent="0.25">
      <c r="B774" s="257">
        <v>711</v>
      </c>
      <c r="C774" s="256">
        <v>107.10557685198862</v>
      </c>
    </row>
    <row r="775" spans="2:3" x14ac:dyDescent="0.25">
      <c r="B775" s="257">
        <v>712</v>
      </c>
      <c r="C775" s="256">
        <v>114.81929330376728</v>
      </c>
    </row>
    <row r="776" spans="2:3" x14ac:dyDescent="0.25">
      <c r="B776" s="257">
        <v>713</v>
      </c>
      <c r="C776" s="256">
        <v>123.36765318312197</v>
      </c>
    </row>
    <row r="777" spans="2:3" x14ac:dyDescent="0.25">
      <c r="B777" s="257">
        <v>714</v>
      </c>
      <c r="C777" s="256">
        <v>164.03830523617603</v>
      </c>
    </row>
    <row r="778" spans="2:3" x14ac:dyDescent="0.25">
      <c r="B778" s="257">
        <v>715</v>
      </c>
      <c r="C778" s="256">
        <v>117.44327215864006</v>
      </c>
    </row>
    <row r="779" spans="2:3" x14ac:dyDescent="0.25">
      <c r="B779" s="257">
        <v>716</v>
      </c>
      <c r="C779" s="256">
        <v>134.65538556767487</v>
      </c>
    </row>
    <row r="780" spans="2:3" x14ac:dyDescent="0.25">
      <c r="B780" s="257">
        <v>717</v>
      </c>
      <c r="C780" s="256">
        <v>92.201684159179976</v>
      </c>
    </row>
    <row r="781" spans="2:3" x14ac:dyDescent="0.25">
      <c r="B781" s="257">
        <v>718</v>
      </c>
      <c r="C781" s="256">
        <v>128.10909690763688</v>
      </c>
    </row>
    <row r="782" spans="2:3" x14ac:dyDescent="0.25">
      <c r="B782" s="257">
        <v>719</v>
      </c>
      <c r="C782" s="256">
        <v>84.369729938871018</v>
      </c>
    </row>
    <row r="783" spans="2:3" x14ac:dyDescent="0.25">
      <c r="B783" s="257">
        <v>720</v>
      </c>
      <c r="C783" s="256">
        <v>122.23663806855743</v>
      </c>
    </row>
    <row r="784" spans="2:3" x14ac:dyDescent="0.25">
      <c r="B784" s="257">
        <v>721</v>
      </c>
      <c r="C784" s="256">
        <v>123.13520547368472</v>
      </c>
    </row>
    <row r="785" spans="2:3" x14ac:dyDescent="0.25">
      <c r="B785" s="257">
        <v>722</v>
      </c>
      <c r="C785" s="256">
        <v>165.1585424117047</v>
      </c>
    </row>
    <row r="786" spans="2:3" x14ac:dyDescent="0.25">
      <c r="B786" s="257">
        <v>723</v>
      </c>
      <c r="C786" s="256">
        <v>91.664618195632897</v>
      </c>
    </row>
    <row r="787" spans="2:3" x14ac:dyDescent="0.25">
      <c r="B787" s="257">
        <v>724</v>
      </c>
      <c r="C787" s="256">
        <v>112.56234722017277</v>
      </c>
    </row>
    <row r="788" spans="2:3" x14ac:dyDescent="0.25">
      <c r="B788" s="257">
        <v>725</v>
      </c>
      <c r="C788" s="256">
        <v>97.382905059329659</v>
      </c>
    </row>
    <row r="789" spans="2:3" x14ac:dyDescent="0.25">
      <c r="B789" s="257">
        <v>726</v>
      </c>
      <c r="C789" s="256">
        <v>96.35196778490581</v>
      </c>
    </row>
    <row r="790" spans="2:3" x14ac:dyDescent="0.25">
      <c r="B790" s="257">
        <v>727</v>
      </c>
      <c r="C790" s="256">
        <v>144.80431823739454</v>
      </c>
    </row>
    <row r="791" spans="2:3" x14ac:dyDescent="0.25">
      <c r="B791" s="257">
        <v>728</v>
      </c>
      <c r="C791" s="256">
        <v>141.39937579315549</v>
      </c>
    </row>
    <row r="792" spans="2:3" x14ac:dyDescent="0.25">
      <c r="B792" s="257">
        <v>729</v>
      </c>
      <c r="C792" s="256">
        <v>133.98334069392453</v>
      </c>
    </row>
    <row r="793" spans="2:3" x14ac:dyDescent="0.25">
      <c r="B793" s="257">
        <v>730</v>
      </c>
      <c r="C793" s="256">
        <v>95.004481807055839</v>
      </c>
    </row>
    <row r="794" spans="2:3" x14ac:dyDescent="0.25">
      <c r="B794" s="257">
        <v>731</v>
      </c>
      <c r="C794" s="256">
        <v>95.388587935083422</v>
      </c>
    </row>
    <row r="795" spans="2:3" x14ac:dyDescent="0.25">
      <c r="B795" s="257">
        <v>732</v>
      </c>
      <c r="C795" s="256">
        <v>117.95085955048935</v>
      </c>
    </row>
    <row r="796" spans="2:3" x14ac:dyDescent="0.25">
      <c r="B796" s="257">
        <v>733</v>
      </c>
      <c r="C796" s="256">
        <v>143.66914217948255</v>
      </c>
    </row>
    <row r="797" spans="2:3" x14ac:dyDescent="0.25">
      <c r="B797" s="257">
        <v>734</v>
      </c>
      <c r="C797" s="256">
        <v>162.8267567397379</v>
      </c>
    </row>
    <row r="798" spans="2:3" x14ac:dyDescent="0.25">
      <c r="B798" s="257">
        <v>735</v>
      </c>
      <c r="C798" s="256">
        <v>108.47014952894172</v>
      </c>
    </row>
    <row r="799" spans="2:3" x14ac:dyDescent="0.25">
      <c r="B799" s="257">
        <v>736</v>
      </c>
      <c r="C799" s="256">
        <v>136.3635413930206</v>
      </c>
    </row>
    <row r="800" spans="2:3" x14ac:dyDescent="0.25">
      <c r="B800" s="257">
        <v>737</v>
      </c>
      <c r="C800" s="256">
        <v>81.551706340283587</v>
      </c>
    </row>
    <row r="801" spans="2:3" x14ac:dyDescent="0.25">
      <c r="B801" s="257">
        <v>738</v>
      </c>
      <c r="C801" s="256">
        <v>166.10040720584024</v>
      </c>
    </row>
    <row r="802" spans="2:3" x14ac:dyDescent="0.25">
      <c r="B802" s="257">
        <v>739</v>
      </c>
      <c r="C802" s="256">
        <v>143.71701849926609</v>
      </c>
    </row>
    <row r="803" spans="2:3" x14ac:dyDescent="0.25">
      <c r="B803" s="257">
        <v>740</v>
      </c>
      <c r="C803" s="256">
        <v>149.73750235854826</v>
      </c>
    </row>
    <row r="804" spans="2:3" x14ac:dyDescent="0.25">
      <c r="B804" s="257">
        <v>741</v>
      </c>
      <c r="C804" s="256">
        <v>101.29311878157138</v>
      </c>
    </row>
    <row r="805" spans="2:3" x14ac:dyDescent="0.25">
      <c r="B805" s="257">
        <v>742</v>
      </c>
      <c r="C805" s="256">
        <v>136.75498396742572</v>
      </c>
    </row>
    <row r="806" spans="2:3" x14ac:dyDescent="0.25">
      <c r="B806" s="257">
        <v>743</v>
      </c>
      <c r="C806" s="256">
        <v>149.38394129397926</v>
      </c>
    </row>
    <row r="807" spans="2:3" x14ac:dyDescent="0.25">
      <c r="B807" s="257">
        <v>744</v>
      </c>
      <c r="C807" s="256">
        <v>136.20831453337919</v>
      </c>
    </row>
    <row r="808" spans="2:3" x14ac:dyDescent="0.25">
      <c r="B808" s="257">
        <v>745</v>
      </c>
      <c r="C808" s="256">
        <v>66.869858096362989</v>
      </c>
    </row>
    <row r="809" spans="2:3" x14ac:dyDescent="0.25">
      <c r="B809" s="257">
        <v>746</v>
      </c>
      <c r="C809" s="256">
        <v>94.358365578859974</v>
      </c>
    </row>
    <row r="810" spans="2:3" x14ac:dyDescent="0.25">
      <c r="B810" s="257">
        <v>747</v>
      </c>
      <c r="C810" s="256">
        <v>120.37585883810766</v>
      </c>
    </row>
    <row r="811" spans="2:3" x14ac:dyDescent="0.25">
      <c r="B811" s="257">
        <v>748</v>
      </c>
      <c r="C811" s="256">
        <v>73.777514507912599</v>
      </c>
    </row>
    <row r="812" spans="2:3" x14ac:dyDescent="0.25">
      <c r="B812" s="257">
        <v>749</v>
      </c>
      <c r="C812" s="256">
        <v>138.4590552318019</v>
      </c>
    </row>
    <row r="813" spans="2:3" x14ac:dyDescent="0.25">
      <c r="B813" s="257">
        <v>750</v>
      </c>
      <c r="C813" s="256">
        <v>119.17264913015448</v>
      </c>
    </row>
    <row r="814" spans="2:3" x14ac:dyDescent="0.25">
      <c r="B814" s="257">
        <v>751</v>
      </c>
      <c r="C814" s="256">
        <v>133.82379597642279</v>
      </c>
    </row>
    <row r="815" spans="2:3" x14ac:dyDescent="0.25">
      <c r="B815" s="257">
        <v>752</v>
      </c>
      <c r="C815" s="256">
        <v>155.52945660714028</v>
      </c>
    </row>
    <row r="816" spans="2:3" x14ac:dyDescent="0.25">
      <c r="B816" s="257">
        <v>753</v>
      </c>
      <c r="C816" s="256">
        <v>152.03205236366853</v>
      </c>
    </row>
    <row r="817" spans="2:3" x14ac:dyDescent="0.25">
      <c r="B817" s="257">
        <v>754</v>
      </c>
      <c r="C817" s="256">
        <v>134.92846421332109</v>
      </c>
    </row>
    <row r="818" spans="2:3" x14ac:dyDescent="0.25">
      <c r="B818" s="257">
        <v>755</v>
      </c>
      <c r="C818" s="256">
        <v>101.78655764203877</v>
      </c>
    </row>
    <row r="819" spans="2:3" x14ac:dyDescent="0.25">
      <c r="B819" s="257">
        <v>756</v>
      </c>
      <c r="C819" s="256">
        <v>113.32040943557863</v>
      </c>
    </row>
    <row r="820" spans="2:3" x14ac:dyDescent="0.25">
      <c r="B820" s="257">
        <v>757</v>
      </c>
      <c r="C820" s="256">
        <v>118.15449830654609</v>
      </c>
    </row>
    <row r="821" spans="2:3" x14ac:dyDescent="0.25">
      <c r="B821" s="257">
        <v>758</v>
      </c>
      <c r="C821" s="256">
        <v>105.45947330502709</v>
      </c>
    </row>
    <row r="822" spans="2:3" x14ac:dyDescent="0.25">
      <c r="B822" s="257">
        <v>759</v>
      </c>
      <c r="C822" s="256">
        <v>125.55719225250043</v>
      </c>
    </row>
    <row r="823" spans="2:3" x14ac:dyDescent="0.25">
      <c r="B823" s="257">
        <v>760</v>
      </c>
      <c r="C823" s="256">
        <v>153.55542371647442</v>
      </c>
    </row>
    <row r="824" spans="2:3" x14ac:dyDescent="0.25">
      <c r="B824" s="257">
        <v>761</v>
      </c>
      <c r="C824" s="256">
        <v>145.45193057907477</v>
      </c>
    </row>
    <row r="825" spans="2:3" x14ac:dyDescent="0.25">
      <c r="B825" s="257">
        <v>762</v>
      </c>
      <c r="C825" s="256">
        <v>110.98700378077652</v>
      </c>
    </row>
    <row r="826" spans="2:3" x14ac:dyDescent="0.25">
      <c r="B826" s="257">
        <v>763</v>
      </c>
      <c r="C826" s="256">
        <v>125.11425098206185</v>
      </c>
    </row>
    <row r="827" spans="2:3" x14ac:dyDescent="0.25">
      <c r="B827" s="257">
        <v>764</v>
      </c>
      <c r="C827" s="256">
        <v>93.695548126233277</v>
      </c>
    </row>
    <row r="828" spans="2:3" x14ac:dyDescent="0.25">
      <c r="B828" s="257">
        <v>765</v>
      </c>
      <c r="C828" s="256">
        <v>98.264348212946231</v>
      </c>
    </row>
    <row r="829" spans="2:3" x14ac:dyDescent="0.25">
      <c r="B829" s="257">
        <v>766</v>
      </c>
      <c r="C829" s="256">
        <v>116.29355800484575</v>
      </c>
    </row>
    <row r="830" spans="2:3" x14ac:dyDescent="0.25">
      <c r="B830" s="257">
        <v>767</v>
      </c>
      <c r="C830" s="256">
        <v>105.71036470631877</v>
      </c>
    </row>
    <row r="831" spans="2:3" x14ac:dyDescent="0.25">
      <c r="B831" s="257">
        <v>768</v>
      </c>
      <c r="C831" s="256">
        <v>165.41021911405261</v>
      </c>
    </row>
    <row r="832" spans="2:3" x14ac:dyDescent="0.25">
      <c r="B832" s="257">
        <v>769</v>
      </c>
      <c r="C832" s="256">
        <v>139.0176336600714</v>
      </c>
    </row>
    <row r="833" spans="2:3" x14ac:dyDescent="0.25">
      <c r="B833" s="257">
        <v>770</v>
      </c>
      <c r="C833" s="256">
        <v>118.96837601684734</v>
      </c>
    </row>
    <row r="834" spans="2:3" x14ac:dyDescent="0.25">
      <c r="B834" s="257">
        <v>771</v>
      </c>
      <c r="C834" s="256">
        <v>100.57386161640002</v>
      </c>
    </row>
    <row r="835" spans="2:3" x14ac:dyDescent="0.25">
      <c r="B835" s="257">
        <v>772</v>
      </c>
      <c r="C835" s="256">
        <v>73.523685792143127</v>
      </c>
    </row>
    <row r="836" spans="2:3" x14ac:dyDescent="0.25">
      <c r="B836" s="257">
        <v>773</v>
      </c>
      <c r="C836" s="256">
        <v>132.87874867161378</v>
      </c>
    </row>
    <row r="837" spans="2:3" x14ac:dyDescent="0.25">
      <c r="B837" s="257">
        <v>774</v>
      </c>
      <c r="C837" s="256">
        <v>124.54828697454738</v>
      </c>
    </row>
    <row r="838" spans="2:3" x14ac:dyDescent="0.25">
      <c r="B838" s="257">
        <v>775</v>
      </c>
      <c r="C838" s="256">
        <v>123.20434450763359</v>
      </c>
    </row>
    <row r="839" spans="2:3" x14ac:dyDescent="0.25">
      <c r="B839" s="257">
        <v>776</v>
      </c>
      <c r="C839" s="256">
        <v>94.388352070067072</v>
      </c>
    </row>
    <row r="840" spans="2:3" x14ac:dyDescent="0.25">
      <c r="B840" s="257">
        <v>777</v>
      </c>
      <c r="C840" s="256">
        <v>94.157864810298108</v>
      </c>
    </row>
    <row r="841" spans="2:3" x14ac:dyDescent="0.25">
      <c r="B841" s="257">
        <v>778</v>
      </c>
      <c r="C841" s="256">
        <v>134.31536874700336</v>
      </c>
    </row>
    <row r="842" spans="2:3" x14ac:dyDescent="0.25">
      <c r="B842" s="257">
        <v>779</v>
      </c>
      <c r="C842" s="256">
        <v>151.42829020319181</v>
      </c>
    </row>
    <row r="843" spans="2:3" x14ac:dyDescent="0.25">
      <c r="B843" s="257">
        <v>780</v>
      </c>
      <c r="C843" s="256">
        <v>130.40237011194534</v>
      </c>
    </row>
    <row r="844" spans="2:3" x14ac:dyDescent="0.25">
      <c r="B844" s="257">
        <v>781</v>
      </c>
      <c r="C844" s="256">
        <v>108.19941610837824</v>
      </c>
    </row>
    <row r="845" spans="2:3" x14ac:dyDescent="0.25">
      <c r="B845" s="257">
        <v>782</v>
      </c>
      <c r="C845" s="256">
        <v>157.86563190503171</v>
      </c>
    </row>
    <row r="846" spans="2:3" x14ac:dyDescent="0.25">
      <c r="B846" s="257">
        <v>783</v>
      </c>
      <c r="C846" s="256">
        <v>97.062854171862469</v>
      </c>
    </row>
    <row r="847" spans="2:3" x14ac:dyDescent="0.25">
      <c r="B847" s="257">
        <v>784</v>
      </c>
      <c r="C847" s="256">
        <v>125.49651202052146</v>
      </c>
    </row>
    <row r="848" spans="2:3" x14ac:dyDescent="0.25">
      <c r="B848" s="257">
        <v>785</v>
      </c>
      <c r="C848" s="256">
        <v>76.740075227455677</v>
      </c>
    </row>
    <row r="849" spans="2:3" x14ac:dyDescent="0.25">
      <c r="B849" s="257">
        <v>786</v>
      </c>
      <c r="C849" s="256">
        <v>126.72717490497888</v>
      </c>
    </row>
    <row r="850" spans="2:3" x14ac:dyDescent="0.25">
      <c r="B850" s="257">
        <v>787</v>
      </c>
      <c r="C850" s="256">
        <v>120.61921831195879</v>
      </c>
    </row>
    <row r="851" spans="2:3" x14ac:dyDescent="0.25">
      <c r="B851" s="257">
        <v>788</v>
      </c>
      <c r="C851" s="256">
        <v>138.67577240795356</v>
      </c>
    </row>
    <row r="852" spans="2:3" x14ac:dyDescent="0.25">
      <c r="B852" s="257">
        <v>789</v>
      </c>
      <c r="C852" s="256">
        <v>148.30464244460825</v>
      </c>
    </row>
    <row r="853" spans="2:3" x14ac:dyDescent="0.25">
      <c r="B853" s="257">
        <v>790</v>
      </c>
      <c r="C853" s="256">
        <v>152.16680533731784</v>
      </c>
    </row>
    <row r="854" spans="2:3" x14ac:dyDescent="0.25">
      <c r="B854" s="257">
        <v>791</v>
      </c>
      <c r="C854" s="256">
        <v>91.547351929425872</v>
      </c>
    </row>
    <row r="855" spans="2:3" x14ac:dyDescent="0.25">
      <c r="B855" s="257">
        <v>792</v>
      </c>
      <c r="C855" s="256">
        <v>112.80202282078436</v>
      </c>
    </row>
    <row r="856" spans="2:3" x14ac:dyDescent="0.25">
      <c r="B856" s="257">
        <v>793</v>
      </c>
      <c r="C856" s="256">
        <v>124.98486919018488</v>
      </c>
    </row>
    <row r="857" spans="2:3" x14ac:dyDescent="0.25">
      <c r="B857" s="257">
        <v>794</v>
      </c>
      <c r="C857" s="256">
        <v>128.90742549692754</v>
      </c>
    </row>
    <row r="858" spans="2:3" x14ac:dyDescent="0.25">
      <c r="B858" s="257">
        <v>795</v>
      </c>
      <c r="C858" s="256">
        <v>72.806227036656338</v>
      </c>
    </row>
    <row r="859" spans="2:3" x14ac:dyDescent="0.25">
      <c r="B859" s="257">
        <v>796</v>
      </c>
      <c r="C859" s="256">
        <v>107.74864013231843</v>
      </c>
    </row>
    <row r="860" spans="2:3" x14ac:dyDescent="0.25">
      <c r="B860" s="257">
        <v>797</v>
      </c>
      <c r="C860" s="256">
        <v>127.49434922696732</v>
      </c>
    </row>
    <row r="861" spans="2:3" x14ac:dyDescent="0.25">
      <c r="B861" s="257">
        <v>798</v>
      </c>
      <c r="C861" s="256">
        <v>125.52388964931681</v>
      </c>
    </row>
    <row r="862" spans="2:3" x14ac:dyDescent="0.25">
      <c r="B862" s="257">
        <v>799</v>
      </c>
      <c r="C862" s="256">
        <v>108.96222018692694</v>
      </c>
    </row>
    <row r="863" spans="2:3" x14ac:dyDescent="0.25">
      <c r="B863" s="257">
        <v>800</v>
      </c>
      <c r="C863" s="256">
        <v>132.08542654811399</v>
      </c>
    </row>
    <row r="864" spans="2:3" x14ac:dyDescent="0.25">
      <c r="B864" s="257">
        <v>801</v>
      </c>
      <c r="C864" s="256">
        <v>125.5566723203532</v>
      </c>
    </row>
    <row r="865" spans="2:3" x14ac:dyDescent="0.25">
      <c r="B865" s="257">
        <v>802</v>
      </c>
      <c r="C865" s="256">
        <v>117.96111951098028</v>
      </c>
    </row>
    <row r="866" spans="2:3" x14ac:dyDescent="0.25">
      <c r="B866" s="257">
        <v>803</v>
      </c>
      <c r="C866" s="256">
        <v>79.368626044677029</v>
      </c>
    </row>
    <row r="867" spans="2:3" x14ac:dyDescent="0.25">
      <c r="B867" s="257">
        <v>804</v>
      </c>
      <c r="C867" s="256">
        <v>143.60332984255737</v>
      </c>
    </row>
    <row r="868" spans="2:3" x14ac:dyDescent="0.25">
      <c r="B868" s="257">
        <v>805</v>
      </c>
      <c r="C868" s="256">
        <v>74.79369760856855</v>
      </c>
    </row>
    <row r="869" spans="2:3" x14ac:dyDescent="0.25">
      <c r="B869" s="257">
        <v>806</v>
      </c>
      <c r="C869" s="256">
        <v>126.98872339800377</v>
      </c>
    </row>
    <row r="870" spans="2:3" x14ac:dyDescent="0.25">
      <c r="B870" s="257">
        <v>807</v>
      </c>
      <c r="C870" s="256">
        <v>91.807267782957837</v>
      </c>
    </row>
    <row r="871" spans="2:3" x14ac:dyDescent="0.25">
      <c r="B871" s="257">
        <v>808</v>
      </c>
      <c r="C871" s="256">
        <v>116.49043864854077</v>
      </c>
    </row>
    <row r="872" spans="2:3" x14ac:dyDescent="0.25">
      <c r="B872" s="257">
        <v>809</v>
      </c>
      <c r="C872" s="256">
        <v>103.99381308495281</v>
      </c>
    </row>
    <row r="873" spans="2:3" x14ac:dyDescent="0.25">
      <c r="B873" s="257">
        <v>810</v>
      </c>
      <c r="C873" s="256">
        <v>131.76055796372262</v>
      </c>
    </row>
    <row r="874" spans="2:3" x14ac:dyDescent="0.25">
      <c r="B874" s="257">
        <v>811</v>
      </c>
      <c r="C874" s="256">
        <v>171.85040322451871</v>
      </c>
    </row>
    <row r="875" spans="2:3" x14ac:dyDescent="0.25">
      <c r="B875" s="257">
        <v>812</v>
      </c>
      <c r="C875" s="256">
        <v>147.79107017856933</v>
      </c>
    </row>
    <row r="876" spans="2:3" x14ac:dyDescent="0.25">
      <c r="B876" s="257">
        <v>813</v>
      </c>
      <c r="C876" s="256">
        <v>94.708509206397821</v>
      </c>
    </row>
    <row r="877" spans="2:3" x14ac:dyDescent="0.25">
      <c r="B877" s="257">
        <v>814</v>
      </c>
      <c r="C877" s="256">
        <v>118.71912539153664</v>
      </c>
    </row>
    <row r="878" spans="2:3" x14ac:dyDescent="0.25">
      <c r="B878" s="257">
        <v>815</v>
      </c>
      <c r="C878" s="256">
        <v>117.86386359906145</v>
      </c>
    </row>
    <row r="879" spans="2:3" x14ac:dyDescent="0.25">
      <c r="B879" s="257">
        <v>816</v>
      </c>
      <c r="C879" s="256">
        <v>105.79186897869056</v>
      </c>
    </row>
    <row r="880" spans="2:3" x14ac:dyDescent="0.25">
      <c r="B880" s="257">
        <v>817</v>
      </c>
      <c r="C880" s="256">
        <v>131.71491157196331</v>
      </c>
    </row>
    <row r="881" spans="2:3" x14ac:dyDescent="0.25">
      <c r="B881" s="257">
        <v>818</v>
      </c>
      <c r="C881" s="256">
        <v>101.85674641975382</v>
      </c>
    </row>
    <row r="882" spans="2:3" x14ac:dyDescent="0.25">
      <c r="B882" s="257">
        <v>819</v>
      </c>
      <c r="C882" s="256">
        <v>85.944173405885152</v>
      </c>
    </row>
    <row r="883" spans="2:3" x14ac:dyDescent="0.25">
      <c r="B883" s="257">
        <v>820</v>
      </c>
      <c r="C883" s="256">
        <v>115.28111091279202</v>
      </c>
    </row>
    <row r="884" spans="2:3" x14ac:dyDescent="0.25">
      <c r="B884" s="257">
        <v>821</v>
      </c>
      <c r="C884" s="256">
        <v>115.46706781908976</v>
      </c>
    </row>
    <row r="885" spans="2:3" x14ac:dyDescent="0.25">
      <c r="B885" s="257">
        <v>822</v>
      </c>
      <c r="C885" s="256">
        <v>118.63057319577912</v>
      </c>
    </row>
    <row r="886" spans="2:3" x14ac:dyDescent="0.25">
      <c r="B886" s="257">
        <v>823</v>
      </c>
      <c r="C886" s="256">
        <v>127.76218428356198</v>
      </c>
    </row>
    <row r="887" spans="2:3" x14ac:dyDescent="0.25">
      <c r="B887" s="257">
        <v>824</v>
      </c>
      <c r="C887" s="256">
        <v>132.63817266621555</v>
      </c>
    </row>
    <row r="888" spans="2:3" x14ac:dyDescent="0.25">
      <c r="B888" s="257">
        <v>825</v>
      </c>
      <c r="C888" s="256">
        <v>119.0525487919147</v>
      </c>
    </row>
    <row r="889" spans="2:3" x14ac:dyDescent="0.25">
      <c r="B889" s="257">
        <v>826</v>
      </c>
      <c r="C889" s="256">
        <v>82.308957503171314</v>
      </c>
    </row>
    <row r="890" spans="2:3" x14ac:dyDescent="0.25">
      <c r="B890" s="257">
        <v>827</v>
      </c>
      <c r="C890" s="256">
        <v>134.30175164860788</v>
      </c>
    </row>
    <row r="891" spans="2:3" x14ac:dyDescent="0.25">
      <c r="B891" s="257">
        <v>828</v>
      </c>
      <c r="C891" s="256">
        <v>108.77862344783115</v>
      </c>
    </row>
    <row r="892" spans="2:3" x14ac:dyDescent="0.25">
      <c r="B892" s="257">
        <v>829</v>
      </c>
      <c r="C892" s="256">
        <v>106.32459855123835</v>
      </c>
    </row>
    <row r="893" spans="2:3" x14ac:dyDescent="0.25">
      <c r="B893" s="257">
        <v>830</v>
      </c>
      <c r="C893" s="256">
        <v>99.5179821068226</v>
      </c>
    </row>
    <row r="894" spans="2:3" x14ac:dyDescent="0.25">
      <c r="B894" s="257">
        <v>831</v>
      </c>
      <c r="C894" s="256">
        <v>94.628244068356523</v>
      </c>
    </row>
    <row r="895" spans="2:3" x14ac:dyDescent="0.25">
      <c r="B895" s="257">
        <v>832</v>
      </c>
      <c r="C895" s="256">
        <v>154.75656774651728</v>
      </c>
    </row>
    <row r="896" spans="2:3" x14ac:dyDescent="0.25">
      <c r="B896" s="257">
        <v>833</v>
      </c>
      <c r="C896" s="256">
        <v>113.91648117272084</v>
      </c>
    </row>
    <row r="897" spans="2:3" x14ac:dyDescent="0.25">
      <c r="B897" s="257">
        <v>834</v>
      </c>
      <c r="C897" s="256">
        <v>131.05887549437847</v>
      </c>
    </row>
    <row r="898" spans="2:3" x14ac:dyDescent="0.25">
      <c r="B898" s="257">
        <v>835</v>
      </c>
      <c r="C898" s="256">
        <v>108.63728103198795</v>
      </c>
    </row>
    <row r="899" spans="2:3" x14ac:dyDescent="0.25">
      <c r="B899" s="257">
        <v>836</v>
      </c>
      <c r="C899" s="256">
        <v>119.63644941619236</v>
      </c>
    </row>
    <row r="900" spans="2:3" x14ac:dyDescent="0.25">
      <c r="B900" s="257">
        <v>837</v>
      </c>
      <c r="C900" s="256">
        <v>122.95509128877151</v>
      </c>
    </row>
    <row r="901" spans="2:3" x14ac:dyDescent="0.25">
      <c r="B901" s="257">
        <v>838</v>
      </c>
      <c r="C901" s="256">
        <v>103.42460717621104</v>
      </c>
    </row>
    <row r="902" spans="2:3" x14ac:dyDescent="0.25">
      <c r="B902" s="257">
        <v>839</v>
      </c>
      <c r="C902" s="256">
        <v>140.17546544533013</v>
      </c>
    </row>
    <row r="903" spans="2:3" x14ac:dyDescent="0.25">
      <c r="B903" s="257">
        <v>840</v>
      </c>
      <c r="C903" s="256">
        <v>139.16836774311227</v>
      </c>
    </row>
    <row r="904" spans="2:3" x14ac:dyDescent="0.25">
      <c r="B904" s="257">
        <v>841</v>
      </c>
      <c r="C904" s="256">
        <v>156.27905632648304</v>
      </c>
    </row>
    <row r="905" spans="2:3" x14ac:dyDescent="0.25">
      <c r="B905" s="257">
        <v>842</v>
      </c>
      <c r="C905" s="256">
        <v>127.84041148739696</v>
      </c>
    </row>
    <row r="906" spans="2:3" x14ac:dyDescent="0.25">
      <c r="B906" s="257">
        <v>843</v>
      </c>
      <c r="C906" s="256">
        <v>125.7559236709107</v>
      </c>
    </row>
    <row r="907" spans="2:3" x14ac:dyDescent="0.25">
      <c r="B907" s="257">
        <v>844</v>
      </c>
      <c r="C907" s="256">
        <v>134.36417124222669</v>
      </c>
    </row>
    <row r="908" spans="2:3" x14ac:dyDescent="0.25">
      <c r="B908" s="257">
        <v>845</v>
      </c>
      <c r="C908" s="256">
        <v>138.20762777420839</v>
      </c>
    </row>
    <row r="909" spans="2:3" x14ac:dyDescent="0.25">
      <c r="B909" s="257">
        <v>846</v>
      </c>
      <c r="C909" s="256">
        <v>102.3101674805897</v>
      </c>
    </row>
    <row r="910" spans="2:3" x14ac:dyDescent="0.25">
      <c r="B910" s="257">
        <v>847</v>
      </c>
      <c r="C910" s="256">
        <v>122.06316031662752</v>
      </c>
    </row>
    <row r="911" spans="2:3" x14ac:dyDescent="0.25">
      <c r="B911" s="257">
        <v>848</v>
      </c>
      <c r="C911" s="256">
        <v>121.03228185538705</v>
      </c>
    </row>
    <row r="912" spans="2:3" x14ac:dyDescent="0.25">
      <c r="B912" s="257">
        <v>849</v>
      </c>
      <c r="C912" s="256">
        <v>128.77366231973008</v>
      </c>
    </row>
    <row r="913" spans="2:3" x14ac:dyDescent="0.25">
      <c r="B913" s="257">
        <v>850</v>
      </c>
      <c r="C913" s="256">
        <v>105.67261958831867</v>
      </c>
    </row>
    <row r="914" spans="2:3" x14ac:dyDescent="0.25">
      <c r="B914" s="257">
        <v>851</v>
      </c>
      <c r="C914" s="256">
        <v>127.72309221692235</v>
      </c>
    </row>
    <row r="915" spans="2:3" x14ac:dyDescent="0.25">
      <c r="B915" s="257">
        <v>852</v>
      </c>
      <c r="C915" s="256">
        <v>136.93132965860548</v>
      </c>
    </row>
    <row r="916" spans="2:3" x14ac:dyDescent="0.25">
      <c r="B916" s="257">
        <v>853</v>
      </c>
      <c r="C916" s="256">
        <v>79.992510416063652</v>
      </c>
    </row>
    <row r="917" spans="2:3" x14ac:dyDescent="0.25">
      <c r="B917" s="257">
        <v>854</v>
      </c>
      <c r="C917" s="256">
        <v>90.849226217336266</v>
      </c>
    </row>
    <row r="918" spans="2:3" x14ac:dyDescent="0.25">
      <c r="B918" s="257">
        <v>855</v>
      </c>
      <c r="C918" s="256">
        <v>115.88948768855441</v>
      </c>
    </row>
    <row r="919" spans="2:3" x14ac:dyDescent="0.25">
      <c r="B919" s="257">
        <v>856</v>
      </c>
      <c r="C919" s="256">
        <v>75.603112287343606</v>
      </c>
    </row>
    <row r="920" spans="2:3" x14ac:dyDescent="0.25">
      <c r="B920" s="257">
        <v>857</v>
      </c>
      <c r="C920" s="256">
        <v>123.04632034682133</v>
      </c>
    </row>
    <row r="921" spans="2:3" x14ac:dyDescent="0.25">
      <c r="B921" s="257">
        <v>858</v>
      </c>
      <c r="C921" s="256">
        <v>169.14988473620005</v>
      </c>
    </row>
    <row r="922" spans="2:3" x14ac:dyDescent="0.25">
      <c r="B922" s="257">
        <v>859</v>
      </c>
      <c r="C922" s="256">
        <v>82.917869289619901</v>
      </c>
    </row>
    <row r="923" spans="2:3" x14ac:dyDescent="0.25">
      <c r="B923" s="257">
        <v>860</v>
      </c>
      <c r="C923" s="256">
        <v>132.06227827757689</v>
      </c>
    </row>
    <row r="924" spans="2:3" x14ac:dyDescent="0.25">
      <c r="B924" s="257">
        <v>861</v>
      </c>
      <c r="C924" s="256">
        <v>138.47895086920781</v>
      </c>
    </row>
    <row r="925" spans="2:3" x14ac:dyDescent="0.25">
      <c r="B925" s="257">
        <v>862</v>
      </c>
      <c r="C925" s="256">
        <v>79.610297285068839</v>
      </c>
    </row>
    <row r="926" spans="2:3" x14ac:dyDescent="0.25">
      <c r="B926" s="257">
        <v>863</v>
      </c>
      <c r="C926" s="256">
        <v>165.63160447414745</v>
      </c>
    </row>
    <row r="927" spans="2:3" x14ac:dyDescent="0.25">
      <c r="B927" s="257">
        <v>864</v>
      </c>
      <c r="C927" s="256">
        <v>64.352609453287542</v>
      </c>
    </row>
    <row r="928" spans="2:3" x14ac:dyDescent="0.25">
      <c r="B928" s="257">
        <v>865</v>
      </c>
      <c r="C928" s="256">
        <v>154.23418525544531</v>
      </c>
    </row>
    <row r="929" spans="2:3" x14ac:dyDescent="0.25">
      <c r="B929" s="257">
        <v>866</v>
      </c>
      <c r="C929" s="256">
        <v>105.04019394742419</v>
      </c>
    </row>
    <row r="930" spans="2:3" x14ac:dyDescent="0.25">
      <c r="B930" s="257">
        <v>867</v>
      </c>
      <c r="C930" s="256">
        <v>157.79463557088877</v>
      </c>
    </row>
    <row r="931" spans="2:3" x14ac:dyDescent="0.25">
      <c r="B931" s="257">
        <v>868</v>
      </c>
      <c r="C931" s="256">
        <v>111.10592317622891</v>
      </c>
    </row>
    <row r="932" spans="2:3" x14ac:dyDescent="0.25">
      <c r="B932" s="257">
        <v>869</v>
      </c>
      <c r="C932" s="256">
        <v>119.35728652014075</v>
      </c>
    </row>
    <row r="933" spans="2:3" x14ac:dyDescent="0.25">
      <c r="B933" s="257">
        <v>870</v>
      </c>
      <c r="C933" s="256">
        <v>145.48952117751722</v>
      </c>
    </row>
    <row r="934" spans="2:3" x14ac:dyDescent="0.25">
      <c r="B934" s="257">
        <v>871</v>
      </c>
      <c r="C934" s="256">
        <v>45.672424013889426</v>
      </c>
    </row>
    <row r="935" spans="2:3" x14ac:dyDescent="0.25">
      <c r="B935" s="257">
        <v>872</v>
      </c>
      <c r="C935" s="256">
        <v>104.05127277560976</v>
      </c>
    </row>
    <row r="936" spans="2:3" x14ac:dyDescent="0.25">
      <c r="B936" s="257">
        <v>873</v>
      </c>
      <c r="C936" s="256">
        <v>134.85067353077096</v>
      </c>
    </row>
    <row r="937" spans="2:3" x14ac:dyDescent="0.25">
      <c r="B937" s="257">
        <v>874</v>
      </c>
      <c r="C937" s="256">
        <v>107.68670448288906</v>
      </c>
    </row>
    <row r="938" spans="2:3" x14ac:dyDescent="0.25">
      <c r="B938" s="257">
        <v>875</v>
      </c>
      <c r="C938" s="256">
        <v>172.36710008666239</v>
      </c>
    </row>
    <row r="939" spans="2:3" x14ac:dyDescent="0.25">
      <c r="B939" s="257">
        <v>876</v>
      </c>
      <c r="C939" s="256">
        <v>116.0646750064377</v>
      </c>
    </row>
    <row r="940" spans="2:3" x14ac:dyDescent="0.25">
      <c r="B940" s="257">
        <v>877</v>
      </c>
      <c r="C940" s="256">
        <v>161.76040749907122</v>
      </c>
    </row>
    <row r="941" spans="2:3" x14ac:dyDescent="0.25">
      <c r="B941" s="257">
        <v>878</v>
      </c>
      <c r="C941" s="256">
        <v>133.47982591614337</v>
      </c>
    </row>
    <row r="942" spans="2:3" x14ac:dyDescent="0.25">
      <c r="B942" s="257">
        <v>879</v>
      </c>
      <c r="C942" s="256">
        <v>99.241629614207142</v>
      </c>
    </row>
    <row r="943" spans="2:3" x14ac:dyDescent="0.25">
      <c r="B943" s="257">
        <v>880</v>
      </c>
      <c r="C943" s="256">
        <v>137.1296056831894</v>
      </c>
    </row>
    <row r="944" spans="2:3" x14ac:dyDescent="0.25">
      <c r="B944" s="257">
        <v>881</v>
      </c>
      <c r="C944" s="256">
        <v>172.48396448274781</v>
      </c>
    </row>
    <row r="945" spans="2:3" x14ac:dyDescent="0.25">
      <c r="B945" s="257">
        <v>882</v>
      </c>
      <c r="C945" s="256">
        <v>115.36080496631902</v>
      </c>
    </row>
    <row r="946" spans="2:3" x14ac:dyDescent="0.25">
      <c r="B946" s="257">
        <v>883</v>
      </c>
      <c r="C946" s="256">
        <v>104.51973216712359</v>
      </c>
    </row>
    <row r="947" spans="2:3" x14ac:dyDescent="0.25">
      <c r="B947" s="257">
        <v>884</v>
      </c>
      <c r="C947" s="256">
        <v>133.70301150790658</v>
      </c>
    </row>
    <row r="948" spans="2:3" x14ac:dyDescent="0.25">
      <c r="B948" s="257">
        <v>885</v>
      </c>
      <c r="C948" s="256">
        <v>124.5748664877257</v>
      </c>
    </row>
    <row r="949" spans="2:3" x14ac:dyDescent="0.25">
      <c r="B949" s="257">
        <v>886</v>
      </c>
      <c r="C949" s="256">
        <v>102.70801807420662</v>
      </c>
    </row>
    <row r="950" spans="2:3" x14ac:dyDescent="0.25">
      <c r="B950" s="257">
        <v>887</v>
      </c>
      <c r="C950" s="256">
        <v>117.5515644219188</v>
      </c>
    </row>
    <row r="951" spans="2:3" x14ac:dyDescent="0.25">
      <c r="B951" s="257">
        <v>888</v>
      </c>
      <c r="C951" s="256">
        <v>149.53584604696886</v>
      </c>
    </row>
    <row r="952" spans="2:3" x14ac:dyDescent="0.25">
      <c r="B952" s="257">
        <v>889</v>
      </c>
      <c r="C952" s="256">
        <v>115.06666064749633</v>
      </c>
    </row>
    <row r="953" spans="2:3" x14ac:dyDescent="0.25">
      <c r="B953" s="257">
        <v>890</v>
      </c>
      <c r="C953" s="256">
        <v>119.88574141304716</v>
      </c>
    </row>
    <row r="954" spans="2:3" x14ac:dyDescent="0.25">
      <c r="B954" s="257">
        <v>891</v>
      </c>
      <c r="C954" s="256">
        <v>98.712480580799891</v>
      </c>
    </row>
    <row r="955" spans="2:3" x14ac:dyDescent="0.25">
      <c r="B955" s="257">
        <v>892</v>
      </c>
      <c r="C955" s="256">
        <v>89.42859586965416</v>
      </c>
    </row>
    <row r="956" spans="2:3" x14ac:dyDescent="0.25">
      <c r="B956" s="257">
        <v>893</v>
      </c>
      <c r="C956" s="256">
        <v>127.90839380789446</v>
      </c>
    </row>
    <row r="957" spans="2:3" x14ac:dyDescent="0.25">
      <c r="B957" s="257">
        <v>894</v>
      </c>
      <c r="C957" s="256">
        <v>123.94960428349384</v>
      </c>
    </row>
    <row r="958" spans="2:3" x14ac:dyDescent="0.25">
      <c r="B958" s="257">
        <v>895</v>
      </c>
      <c r="C958" s="256">
        <v>65.641196291951815</v>
      </c>
    </row>
    <row r="959" spans="2:3" x14ac:dyDescent="0.25">
      <c r="B959" s="257">
        <v>896</v>
      </c>
      <c r="C959" s="256">
        <v>96.231918428506944</v>
      </c>
    </row>
    <row r="960" spans="2:3" x14ac:dyDescent="0.25">
      <c r="B960" s="257">
        <v>897</v>
      </c>
      <c r="C960" s="256">
        <v>121.6500498399364</v>
      </c>
    </row>
    <row r="961" spans="2:3" x14ac:dyDescent="0.25">
      <c r="B961" s="257">
        <v>898</v>
      </c>
      <c r="C961" s="256">
        <v>105.9617051747274</v>
      </c>
    </row>
    <row r="962" spans="2:3" x14ac:dyDescent="0.25">
      <c r="B962" s="257">
        <v>899</v>
      </c>
      <c r="C962" s="256">
        <v>124.53134043390661</v>
      </c>
    </row>
    <row r="963" spans="2:3" x14ac:dyDescent="0.25">
      <c r="B963" s="257">
        <v>900</v>
      </c>
      <c r="C963" s="256">
        <v>154.31785297643904</v>
      </c>
    </row>
    <row r="964" spans="2:3" x14ac:dyDescent="0.25">
      <c r="B964" s="257">
        <v>901</v>
      </c>
      <c r="C964" s="256">
        <v>105.65443658089897</v>
      </c>
    </row>
    <row r="965" spans="2:3" x14ac:dyDescent="0.25">
      <c r="B965" s="257">
        <v>902</v>
      </c>
      <c r="C965" s="256">
        <v>133.1815942161779</v>
      </c>
    </row>
    <row r="966" spans="2:3" x14ac:dyDescent="0.25">
      <c r="B966" s="257">
        <v>903</v>
      </c>
      <c r="C966" s="256">
        <v>113.08472805818134</v>
      </c>
    </row>
    <row r="967" spans="2:3" x14ac:dyDescent="0.25">
      <c r="B967" s="257">
        <v>904</v>
      </c>
      <c r="C967" s="256">
        <v>115.01728289590883</v>
      </c>
    </row>
    <row r="968" spans="2:3" x14ac:dyDescent="0.25">
      <c r="B968" s="257">
        <v>905</v>
      </c>
      <c r="C968" s="256">
        <v>132.07280753160219</v>
      </c>
    </row>
    <row r="969" spans="2:3" x14ac:dyDescent="0.25">
      <c r="B969" s="257">
        <v>906</v>
      </c>
      <c r="C969" s="256">
        <v>133.19750815207564</v>
      </c>
    </row>
    <row r="970" spans="2:3" x14ac:dyDescent="0.25">
      <c r="B970" s="257">
        <v>907</v>
      </c>
      <c r="C970" s="256">
        <v>142.84627219957619</v>
      </c>
    </row>
    <row r="971" spans="2:3" x14ac:dyDescent="0.25">
      <c r="B971" s="257">
        <v>908</v>
      </c>
      <c r="C971" s="256">
        <v>140.19267899157103</v>
      </c>
    </row>
    <row r="972" spans="2:3" x14ac:dyDescent="0.25">
      <c r="B972" s="257">
        <v>909</v>
      </c>
      <c r="C972" s="256">
        <v>125.86883542119108</v>
      </c>
    </row>
    <row r="973" spans="2:3" x14ac:dyDescent="0.25">
      <c r="B973" s="257">
        <v>910</v>
      </c>
      <c r="C973" s="256">
        <v>117.24151389588584</v>
      </c>
    </row>
    <row r="974" spans="2:3" x14ac:dyDescent="0.25">
      <c r="B974" s="257">
        <v>911</v>
      </c>
      <c r="C974" s="256">
        <v>109.45073929212326</v>
      </c>
    </row>
    <row r="975" spans="2:3" x14ac:dyDescent="0.25">
      <c r="B975" s="257">
        <v>912</v>
      </c>
      <c r="C975" s="256">
        <v>103.07856250898536</v>
      </c>
    </row>
    <row r="976" spans="2:3" x14ac:dyDescent="0.25">
      <c r="B976" s="257">
        <v>913</v>
      </c>
      <c r="C976" s="256">
        <v>125.49986557231323</v>
      </c>
    </row>
    <row r="977" spans="2:3" x14ac:dyDescent="0.25">
      <c r="B977" s="257">
        <v>914</v>
      </c>
      <c r="C977" s="256">
        <v>166.78427558055117</v>
      </c>
    </row>
    <row r="978" spans="2:3" x14ac:dyDescent="0.25">
      <c r="B978" s="257">
        <v>915</v>
      </c>
      <c r="C978" s="256">
        <v>121.06438691699547</v>
      </c>
    </row>
    <row r="979" spans="2:3" x14ac:dyDescent="0.25">
      <c r="B979" s="257">
        <v>916</v>
      </c>
      <c r="C979" s="256">
        <v>153.49119859964861</v>
      </c>
    </row>
    <row r="980" spans="2:3" x14ac:dyDescent="0.25">
      <c r="B980" s="257">
        <v>917</v>
      </c>
      <c r="C980" s="256">
        <v>93.832765055174676</v>
      </c>
    </row>
    <row r="981" spans="2:3" x14ac:dyDescent="0.25">
      <c r="B981" s="257">
        <v>918</v>
      </c>
      <c r="C981" s="256">
        <v>110.16578567248777</v>
      </c>
    </row>
    <row r="982" spans="2:3" x14ac:dyDescent="0.25">
      <c r="B982" s="257">
        <v>919</v>
      </c>
      <c r="C982" s="256">
        <v>105.1195929857127</v>
      </c>
    </row>
    <row r="983" spans="2:3" x14ac:dyDescent="0.25">
      <c r="B983" s="257">
        <v>920</v>
      </c>
      <c r="C983" s="256">
        <v>114.21588400814188</v>
      </c>
    </row>
    <row r="984" spans="2:3" x14ac:dyDescent="0.25">
      <c r="B984" s="257">
        <v>921</v>
      </c>
      <c r="C984" s="256">
        <v>106.42575936939414</v>
      </c>
    </row>
    <row r="985" spans="2:3" x14ac:dyDescent="0.25">
      <c r="B985" s="257">
        <v>922</v>
      </c>
      <c r="C985" s="256">
        <v>133.88215925759997</v>
      </c>
    </row>
    <row r="986" spans="2:3" x14ac:dyDescent="0.25">
      <c r="B986" s="257">
        <v>923</v>
      </c>
      <c r="C986" s="256">
        <v>104.62884683650979</v>
      </c>
    </row>
    <row r="987" spans="2:3" x14ac:dyDescent="0.25">
      <c r="B987" s="257">
        <v>924</v>
      </c>
      <c r="C987" s="256">
        <v>90.854830907008292</v>
      </c>
    </row>
    <row r="988" spans="2:3" x14ac:dyDescent="0.25">
      <c r="B988" s="257">
        <v>925</v>
      </c>
      <c r="C988" s="256">
        <v>116.18312622829515</v>
      </c>
    </row>
    <row r="989" spans="2:3" x14ac:dyDescent="0.25">
      <c r="B989" s="257">
        <v>926</v>
      </c>
      <c r="C989" s="256">
        <v>107.21897594454703</v>
      </c>
    </row>
    <row r="990" spans="2:3" x14ac:dyDescent="0.25">
      <c r="B990" s="257">
        <v>927</v>
      </c>
      <c r="C990" s="256">
        <v>115.39480405988644</v>
      </c>
    </row>
    <row r="991" spans="2:3" x14ac:dyDescent="0.25">
      <c r="B991" s="257">
        <v>928</v>
      </c>
      <c r="C991" s="256">
        <v>85.852754900107143</v>
      </c>
    </row>
    <row r="992" spans="2:3" x14ac:dyDescent="0.25">
      <c r="B992" s="257">
        <v>929</v>
      </c>
      <c r="C992" s="256">
        <v>142.49379048951516</v>
      </c>
    </row>
    <row r="993" spans="2:3" x14ac:dyDescent="0.25">
      <c r="B993" s="257">
        <v>930</v>
      </c>
      <c r="C993" s="256">
        <v>146.17206954130916</v>
      </c>
    </row>
    <row r="994" spans="2:3" x14ac:dyDescent="0.25">
      <c r="B994" s="257">
        <v>931</v>
      </c>
      <c r="C994" s="256">
        <v>94.248663724147576</v>
      </c>
    </row>
    <row r="995" spans="2:3" x14ac:dyDescent="0.25">
      <c r="B995" s="257">
        <v>932</v>
      </c>
      <c r="C995" s="256">
        <v>100.05256959983961</v>
      </c>
    </row>
    <row r="996" spans="2:3" x14ac:dyDescent="0.25">
      <c r="B996" s="257">
        <v>933</v>
      </c>
      <c r="C996" s="256">
        <v>130.11818772326365</v>
      </c>
    </row>
    <row r="997" spans="2:3" x14ac:dyDescent="0.25">
      <c r="B997" s="257">
        <v>934</v>
      </c>
      <c r="C997" s="256">
        <v>128.48963127661119</v>
      </c>
    </row>
    <row r="998" spans="2:3" x14ac:dyDescent="0.25">
      <c r="B998" s="257">
        <v>935</v>
      </c>
      <c r="C998" s="256">
        <v>117.6744318004792</v>
      </c>
    </row>
    <row r="999" spans="2:3" x14ac:dyDescent="0.25">
      <c r="B999" s="257">
        <v>936</v>
      </c>
      <c r="C999" s="256">
        <v>132.24312572700035</v>
      </c>
    </row>
    <row r="1000" spans="2:3" x14ac:dyDescent="0.25">
      <c r="B1000" s="257">
        <v>937</v>
      </c>
      <c r="C1000" s="256">
        <v>135.30852151669251</v>
      </c>
    </row>
    <row r="1001" spans="2:3" x14ac:dyDescent="0.25">
      <c r="B1001" s="257">
        <v>938</v>
      </c>
      <c r="C1001" s="256">
        <v>109.23444710940721</v>
      </c>
    </row>
    <row r="1002" spans="2:3" x14ac:dyDescent="0.25">
      <c r="B1002" s="257">
        <v>939</v>
      </c>
      <c r="C1002" s="256">
        <v>115.99429925050654</v>
      </c>
    </row>
    <row r="1003" spans="2:3" x14ac:dyDescent="0.25">
      <c r="B1003" s="257">
        <v>940</v>
      </c>
      <c r="C1003" s="256">
        <v>164.21234368129751</v>
      </c>
    </row>
    <row r="1004" spans="2:3" x14ac:dyDescent="0.25">
      <c r="B1004" s="257">
        <v>941</v>
      </c>
      <c r="C1004" s="256">
        <v>138.47850061866734</v>
      </c>
    </row>
    <row r="1005" spans="2:3" x14ac:dyDescent="0.25">
      <c r="B1005" s="257">
        <v>942</v>
      </c>
      <c r="C1005" s="256">
        <v>100.86214769813216</v>
      </c>
    </row>
    <row r="1006" spans="2:3" x14ac:dyDescent="0.25">
      <c r="B1006" s="257">
        <v>943</v>
      </c>
      <c r="C1006" s="256">
        <v>88.26810778677509</v>
      </c>
    </row>
    <row r="1007" spans="2:3" x14ac:dyDescent="0.25">
      <c r="B1007" s="257">
        <v>944</v>
      </c>
      <c r="C1007" s="256">
        <v>110.11812157248782</v>
      </c>
    </row>
    <row r="1008" spans="2:3" x14ac:dyDescent="0.25">
      <c r="B1008" s="257">
        <v>945</v>
      </c>
      <c r="C1008" s="256">
        <v>111.4166718225807</v>
      </c>
    </row>
    <row r="1009" spans="2:3" x14ac:dyDescent="0.25">
      <c r="B1009" s="257">
        <v>946</v>
      </c>
      <c r="C1009" s="256">
        <v>107.50859507630651</v>
      </c>
    </row>
    <row r="1010" spans="2:3" x14ac:dyDescent="0.25">
      <c r="B1010" s="257">
        <v>947</v>
      </c>
      <c r="C1010" s="256">
        <v>98.578008049705772</v>
      </c>
    </row>
    <row r="1011" spans="2:3" x14ac:dyDescent="0.25">
      <c r="B1011" s="257">
        <v>948</v>
      </c>
      <c r="C1011" s="256">
        <v>159.17473543019116</v>
      </c>
    </row>
    <row r="1012" spans="2:3" x14ac:dyDescent="0.25">
      <c r="B1012" s="257">
        <v>949</v>
      </c>
      <c r="C1012" s="256">
        <v>112.20284976220562</v>
      </c>
    </row>
    <row r="1013" spans="2:3" x14ac:dyDescent="0.25">
      <c r="B1013" s="257">
        <v>950</v>
      </c>
      <c r="C1013" s="256">
        <v>120.73223138588807</v>
      </c>
    </row>
    <row r="1014" spans="2:3" x14ac:dyDescent="0.25">
      <c r="B1014" s="257">
        <v>951</v>
      </c>
      <c r="C1014" s="256">
        <v>95.328888851491627</v>
      </c>
    </row>
    <row r="1015" spans="2:3" x14ac:dyDescent="0.25">
      <c r="B1015" s="257">
        <v>952</v>
      </c>
      <c r="C1015" s="256">
        <v>90.565646034787449</v>
      </c>
    </row>
    <row r="1016" spans="2:3" x14ac:dyDescent="0.25">
      <c r="B1016" s="257">
        <v>953</v>
      </c>
      <c r="C1016" s="256">
        <v>131.63212270747263</v>
      </c>
    </row>
    <row r="1017" spans="2:3" x14ac:dyDescent="0.25">
      <c r="B1017" s="257">
        <v>954</v>
      </c>
      <c r="C1017" s="256">
        <v>102.08814584967243</v>
      </c>
    </row>
    <row r="1018" spans="2:3" x14ac:dyDescent="0.25">
      <c r="B1018" s="257">
        <v>955</v>
      </c>
      <c r="C1018" s="256">
        <v>120.44580024566362</v>
      </c>
    </row>
    <row r="1019" spans="2:3" x14ac:dyDescent="0.25">
      <c r="B1019" s="257">
        <v>956</v>
      </c>
      <c r="C1019" s="256">
        <v>101.18640717230858</v>
      </c>
    </row>
    <row r="1020" spans="2:3" x14ac:dyDescent="0.25">
      <c r="B1020" s="257">
        <v>957</v>
      </c>
      <c r="C1020" s="256">
        <v>145.58511071021164</v>
      </c>
    </row>
    <row r="1021" spans="2:3" x14ac:dyDescent="0.25">
      <c r="B1021" s="257">
        <v>958</v>
      </c>
      <c r="C1021" s="256">
        <v>83.035062663939428</v>
      </c>
    </row>
    <row r="1022" spans="2:3" x14ac:dyDescent="0.25">
      <c r="B1022" s="257">
        <v>959</v>
      </c>
      <c r="C1022" s="256">
        <v>126.76520775784428</v>
      </c>
    </row>
    <row r="1023" spans="2:3" x14ac:dyDescent="0.25">
      <c r="B1023" s="257">
        <v>960</v>
      </c>
      <c r="C1023" s="256">
        <v>86.997960710498802</v>
      </c>
    </row>
    <row r="1024" spans="2:3" x14ac:dyDescent="0.25">
      <c r="B1024" s="257">
        <v>961</v>
      </c>
      <c r="C1024" s="256">
        <v>92.820081964791157</v>
      </c>
    </row>
    <row r="1025" spans="2:3" x14ac:dyDescent="0.25">
      <c r="B1025" s="257">
        <v>962</v>
      </c>
      <c r="C1025" s="256">
        <v>174.93677742088758</v>
      </c>
    </row>
    <row r="1026" spans="2:3" x14ac:dyDescent="0.25">
      <c r="B1026" s="257">
        <v>963</v>
      </c>
      <c r="C1026" s="256">
        <v>127.63479531768715</v>
      </c>
    </row>
    <row r="1027" spans="2:3" x14ac:dyDescent="0.25">
      <c r="B1027" s="257">
        <v>964</v>
      </c>
      <c r="C1027" s="256">
        <v>84.471200004535547</v>
      </c>
    </row>
    <row r="1028" spans="2:3" x14ac:dyDescent="0.25">
      <c r="B1028" s="257">
        <v>965</v>
      </c>
      <c r="C1028" s="256">
        <v>80.692126442423984</v>
      </c>
    </row>
    <row r="1029" spans="2:3" x14ac:dyDescent="0.25">
      <c r="B1029" s="257">
        <v>966</v>
      </c>
      <c r="C1029" s="256">
        <v>131.02545374920888</v>
      </c>
    </row>
    <row r="1030" spans="2:3" x14ac:dyDescent="0.25">
      <c r="B1030" s="257">
        <v>967</v>
      </c>
      <c r="C1030" s="256">
        <v>122.00081154492123</v>
      </c>
    </row>
    <row r="1031" spans="2:3" x14ac:dyDescent="0.25">
      <c r="B1031" s="257">
        <v>968</v>
      </c>
      <c r="C1031" s="256">
        <v>160.8225693598566</v>
      </c>
    </row>
    <row r="1032" spans="2:3" x14ac:dyDescent="0.25">
      <c r="B1032" s="257">
        <v>969</v>
      </c>
      <c r="C1032" s="256">
        <v>102.05603970907167</v>
      </c>
    </row>
    <row r="1033" spans="2:3" x14ac:dyDescent="0.25">
      <c r="B1033" s="257">
        <v>970</v>
      </c>
      <c r="C1033" s="256">
        <v>117.21001879827242</v>
      </c>
    </row>
    <row r="1034" spans="2:3" x14ac:dyDescent="0.25">
      <c r="B1034" s="257">
        <v>971</v>
      </c>
      <c r="C1034" s="256">
        <v>28.447370489751222</v>
      </c>
    </row>
    <row r="1035" spans="2:3" x14ac:dyDescent="0.25">
      <c r="B1035" s="257">
        <v>972</v>
      </c>
      <c r="C1035" s="256">
        <v>86.341480001226103</v>
      </c>
    </row>
    <row r="1036" spans="2:3" x14ac:dyDescent="0.25">
      <c r="B1036" s="257">
        <v>973</v>
      </c>
      <c r="C1036" s="256">
        <v>135.59871751948077</v>
      </c>
    </row>
    <row r="1037" spans="2:3" x14ac:dyDescent="0.25">
      <c r="B1037" s="257">
        <v>974</v>
      </c>
      <c r="C1037" s="256">
        <v>66.720501568125584</v>
      </c>
    </row>
    <row r="1038" spans="2:3" x14ac:dyDescent="0.25">
      <c r="B1038" s="257">
        <v>975</v>
      </c>
      <c r="C1038" s="256">
        <v>110.79508730862781</v>
      </c>
    </row>
    <row r="1039" spans="2:3" x14ac:dyDescent="0.25">
      <c r="B1039" s="257">
        <v>976</v>
      </c>
      <c r="C1039" s="256">
        <v>105.31898479552164</v>
      </c>
    </row>
    <row r="1040" spans="2:3" x14ac:dyDescent="0.25">
      <c r="B1040" s="257">
        <v>977</v>
      </c>
      <c r="C1040" s="256">
        <v>151.23494900178645</v>
      </c>
    </row>
    <row r="1041" spans="2:3" x14ac:dyDescent="0.25">
      <c r="B1041" s="257">
        <v>978</v>
      </c>
      <c r="C1041" s="256">
        <v>153.20764875222946</v>
      </c>
    </row>
    <row r="1042" spans="2:3" x14ac:dyDescent="0.25">
      <c r="B1042" s="257">
        <v>979</v>
      </c>
      <c r="C1042" s="256">
        <v>129.26888048234687</v>
      </c>
    </row>
    <row r="1043" spans="2:3" x14ac:dyDescent="0.25">
      <c r="B1043" s="257">
        <v>980</v>
      </c>
      <c r="C1043" s="256">
        <v>136.93778571478788</v>
      </c>
    </row>
    <row r="1044" spans="2:3" x14ac:dyDescent="0.25">
      <c r="B1044" s="257">
        <v>981</v>
      </c>
      <c r="C1044" s="256">
        <v>97.275159614298488</v>
      </c>
    </row>
    <row r="1045" spans="2:3" x14ac:dyDescent="0.25">
      <c r="B1045" s="257">
        <v>982</v>
      </c>
      <c r="C1045" s="256">
        <v>134.35049945971554</v>
      </c>
    </row>
    <row r="1046" spans="2:3" x14ac:dyDescent="0.25">
      <c r="B1046" s="257">
        <v>983</v>
      </c>
      <c r="C1046" s="256">
        <v>154.24532374174578</v>
      </c>
    </row>
    <row r="1047" spans="2:3" x14ac:dyDescent="0.25">
      <c r="B1047" s="257">
        <v>984</v>
      </c>
      <c r="C1047" s="256">
        <v>174.76340981691982</v>
      </c>
    </row>
    <row r="1048" spans="2:3" x14ac:dyDescent="0.25">
      <c r="B1048" s="257">
        <v>985</v>
      </c>
      <c r="C1048" s="256">
        <v>153.37621766469505</v>
      </c>
    </row>
    <row r="1049" spans="2:3" x14ac:dyDescent="0.25">
      <c r="B1049" s="257">
        <v>986</v>
      </c>
      <c r="C1049" s="256">
        <v>104.56458924632844</v>
      </c>
    </row>
    <row r="1050" spans="2:3" x14ac:dyDescent="0.25">
      <c r="B1050" s="257">
        <v>987</v>
      </c>
      <c r="C1050" s="256">
        <v>117.64356378631253</v>
      </c>
    </row>
    <row r="1051" spans="2:3" x14ac:dyDescent="0.25">
      <c r="B1051" s="257">
        <v>988</v>
      </c>
      <c r="C1051" s="256">
        <v>131.75128980711725</v>
      </c>
    </row>
    <row r="1052" spans="2:3" x14ac:dyDescent="0.25">
      <c r="B1052" s="257">
        <v>989</v>
      </c>
      <c r="C1052" s="256">
        <v>151.24021577500702</v>
      </c>
    </row>
    <row r="1053" spans="2:3" x14ac:dyDescent="0.25">
      <c r="B1053" s="257">
        <v>990</v>
      </c>
      <c r="C1053" s="256">
        <v>105.06873124037338</v>
      </c>
    </row>
    <row r="1054" spans="2:3" x14ac:dyDescent="0.25">
      <c r="B1054" s="257">
        <v>991</v>
      </c>
      <c r="C1054" s="256">
        <v>102.24813293766488</v>
      </c>
    </row>
    <row r="1055" spans="2:3" x14ac:dyDescent="0.25">
      <c r="B1055" s="257">
        <v>992</v>
      </c>
      <c r="C1055" s="256">
        <v>112.3199395209363</v>
      </c>
    </row>
    <row r="1056" spans="2:3" x14ac:dyDescent="0.25">
      <c r="B1056" s="257">
        <v>993</v>
      </c>
      <c r="C1056" s="256">
        <v>143.99413751831781</v>
      </c>
    </row>
    <row r="1057" spans="2:3" x14ac:dyDescent="0.25">
      <c r="B1057" s="257">
        <v>994</v>
      </c>
      <c r="C1057" s="256">
        <v>103.08136860734979</v>
      </c>
    </row>
    <row r="1058" spans="2:3" x14ac:dyDescent="0.25">
      <c r="B1058" s="257">
        <v>995</v>
      </c>
      <c r="C1058" s="256">
        <v>130.0274543338848</v>
      </c>
    </row>
    <row r="1059" spans="2:3" x14ac:dyDescent="0.25">
      <c r="B1059" s="257">
        <v>996</v>
      </c>
      <c r="C1059" s="256">
        <v>130.62053833559537</v>
      </c>
    </row>
    <row r="1060" spans="2:3" x14ac:dyDescent="0.25">
      <c r="B1060" s="257">
        <v>997</v>
      </c>
      <c r="C1060" s="256">
        <v>103.50801126893074</v>
      </c>
    </row>
    <row r="1061" spans="2:3" x14ac:dyDescent="0.25">
      <c r="B1061" s="257">
        <v>998</v>
      </c>
      <c r="C1061" s="256">
        <v>100.77057190125814</v>
      </c>
    </row>
    <row r="1062" spans="2:3" x14ac:dyDescent="0.25">
      <c r="B1062" s="257">
        <v>999</v>
      </c>
      <c r="C1062" s="256">
        <v>107.83256202564186</v>
      </c>
    </row>
    <row r="1063" spans="2:3" x14ac:dyDescent="0.25">
      <c r="B1063" s="257">
        <v>1000</v>
      </c>
      <c r="C1063" s="256">
        <v>133.00277868595879</v>
      </c>
    </row>
    <row r="1064" spans="2:3" x14ac:dyDescent="0.25">
      <c r="B1064" s="257">
        <v>1001</v>
      </c>
      <c r="C1064" s="256">
        <v>157.57463581716087</v>
      </c>
    </row>
    <row r="1065" spans="2:3" x14ac:dyDescent="0.25">
      <c r="B1065" s="257">
        <v>1002</v>
      </c>
      <c r="C1065" s="256">
        <v>110.0314495392342</v>
      </c>
    </row>
    <row r="1066" spans="2:3" x14ac:dyDescent="0.25">
      <c r="B1066" s="257">
        <v>1003</v>
      </c>
      <c r="C1066" s="256">
        <v>122.83187652323157</v>
      </c>
    </row>
    <row r="1067" spans="2:3" x14ac:dyDescent="0.25">
      <c r="B1067" s="257">
        <v>1004</v>
      </c>
      <c r="C1067" s="256">
        <v>69.782363637920724</v>
      </c>
    </row>
    <row r="1068" spans="2:3" x14ac:dyDescent="0.25">
      <c r="B1068" s="257">
        <v>1005</v>
      </c>
      <c r="C1068" s="256">
        <v>126.00548042953625</v>
      </c>
    </row>
    <row r="1069" spans="2:3" x14ac:dyDescent="0.25">
      <c r="B1069" s="257">
        <v>1006</v>
      </c>
      <c r="C1069" s="256">
        <v>137.86035945228207</v>
      </c>
    </row>
    <row r="1070" spans="2:3" x14ac:dyDescent="0.25">
      <c r="B1070" s="257">
        <v>1007</v>
      </c>
      <c r="C1070" s="256">
        <v>126.27479480085464</v>
      </c>
    </row>
    <row r="1071" spans="2:3" x14ac:dyDescent="0.25">
      <c r="B1071" s="257">
        <v>1008</v>
      </c>
      <c r="C1071" s="256">
        <v>112.62703914011863</v>
      </c>
    </row>
    <row r="1072" spans="2:3" x14ac:dyDescent="0.25">
      <c r="B1072" s="257">
        <v>1009</v>
      </c>
      <c r="C1072" s="256">
        <v>148.32985521418328</v>
      </c>
    </row>
    <row r="1073" spans="2:3" x14ac:dyDescent="0.25">
      <c r="B1073" s="257">
        <v>1010</v>
      </c>
      <c r="C1073" s="256">
        <v>104.32445583212061</v>
      </c>
    </row>
    <row r="1074" spans="2:3" x14ac:dyDescent="0.25">
      <c r="B1074" s="257">
        <v>1011</v>
      </c>
      <c r="C1074" s="256">
        <v>138.73936828734057</v>
      </c>
    </row>
    <row r="1075" spans="2:3" x14ac:dyDescent="0.25">
      <c r="B1075" s="257">
        <v>1012</v>
      </c>
      <c r="C1075" s="256">
        <v>106.50220084334643</v>
      </c>
    </row>
    <row r="1076" spans="2:3" x14ac:dyDescent="0.25">
      <c r="B1076" s="257">
        <v>1013</v>
      </c>
      <c r="C1076" s="256">
        <v>104.26049057277314</v>
      </c>
    </row>
    <row r="1077" spans="2:3" x14ac:dyDescent="0.25">
      <c r="B1077" s="257">
        <v>1014</v>
      </c>
      <c r="C1077" s="256">
        <v>97.986479423964312</v>
      </c>
    </row>
    <row r="1078" spans="2:3" x14ac:dyDescent="0.25">
      <c r="B1078" s="257">
        <v>1015</v>
      </c>
      <c r="C1078" s="256">
        <v>168.59074603552821</v>
      </c>
    </row>
    <row r="1079" spans="2:3" x14ac:dyDescent="0.25">
      <c r="B1079" s="257">
        <v>1016</v>
      </c>
      <c r="C1079" s="256">
        <v>138.49463970187</v>
      </c>
    </row>
    <row r="1080" spans="2:3" x14ac:dyDescent="0.25">
      <c r="B1080" s="257">
        <v>1017</v>
      </c>
      <c r="C1080" s="256">
        <v>124.23256070257912</v>
      </c>
    </row>
    <row r="1081" spans="2:3" x14ac:dyDescent="0.25">
      <c r="B1081" s="257">
        <v>1018</v>
      </c>
      <c r="C1081" s="256">
        <v>111.40475536371369</v>
      </c>
    </row>
    <row r="1082" spans="2:3" x14ac:dyDescent="0.25">
      <c r="B1082" s="257">
        <v>1019</v>
      </c>
      <c r="C1082" s="256">
        <v>127.00595015586104</v>
      </c>
    </row>
    <row r="1083" spans="2:3" x14ac:dyDescent="0.25">
      <c r="B1083" s="257">
        <v>1020</v>
      </c>
      <c r="C1083" s="256">
        <v>123.57717829104817</v>
      </c>
    </row>
    <row r="1084" spans="2:3" x14ac:dyDescent="0.25">
      <c r="B1084" s="257">
        <v>1021</v>
      </c>
      <c r="C1084" s="256">
        <v>91.786618147808113</v>
      </c>
    </row>
    <row r="1085" spans="2:3" x14ac:dyDescent="0.25">
      <c r="B1085" s="257">
        <v>1022</v>
      </c>
      <c r="C1085" s="256">
        <v>154.56870449936309</v>
      </c>
    </row>
    <row r="1086" spans="2:3" x14ac:dyDescent="0.25">
      <c r="B1086" s="257">
        <v>1023</v>
      </c>
      <c r="C1086" s="256">
        <v>119.62607632155465</v>
      </c>
    </row>
    <row r="1087" spans="2:3" x14ac:dyDescent="0.25">
      <c r="B1087" s="257">
        <v>1024</v>
      </c>
      <c r="C1087" s="256">
        <v>132.87415678089033</v>
      </c>
    </row>
    <row r="1088" spans="2:3" x14ac:dyDescent="0.25">
      <c r="B1088" s="257">
        <v>1025</v>
      </c>
      <c r="C1088" s="256">
        <v>113.66173738036071</v>
      </c>
    </row>
    <row r="1089" spans="2:3" x14ac:dyDescent="0.25">
      <c r="B1089" s="257">
        <v>1026</v>
      </c>
      <c r="C1089" s="256">
        <v>124.51085319006107</v>
      </c>
    </row>
    <row r="1090" spans="2:3" x14ac:dyDescent="0.25">
      <c r="B1090" s="257">
        <v>1027</v>
      </c>
      <c r="C1090" s="256">
        <v>94.367831159803671</v>
      </c>
    </row>
    <row r="1091" spans="2:3" x14ac:dyDescent="0.25">
      <c r="B1091" s="257">
        <v>1028</v>
      </c>
      <c r="C1091" s="256">
        <v>107.43271644820506</v>
      </c>
    </row>
    <row r="1092" spans="2:3" x14ac:dyDescent="0.25">
      <c r="B1092" s="257">
        <v>1029</v>
      </c>
      <c r="C1092" s="256">
        <v>132.29473004027756</v>
      </c>
    </row>
    <row r="1093" spans="2:3" x14ac:dyDescent="0.25">
      <c r="B1093" s="257">
        <v>1030</v>
      </c>
      <c r="C1093" s="256">
        <v>125.68167182459021</v>
      </c>
    </row>
    <row r="1094" spans="2:3" x14ac:dyDescent="0.25">
      <c r="B1094" s="257">
        <v>1031</v>
      </c>
      <c r="C1094" s="256">
        <v>127.8412766957783</v>
      </c>
    </row>
    <row r="1095" spans="2:3" x14ac:dyDescent="0.25">
      <c r="B1095" s="257">
        <v>1032</v>
      </c>
      <c r="C1095" s="256">
        <v>146.60662770251352</v>
      </c>
    </row>
    <row r="1096" spans="2:3" x14ac:dyDescent="0.25">
      <c r="B1096" s="257">
        <v>1033</v>
      </c>
      <c r="C1096" s="256">
        <v>151.98080284327648</v>
      </c>
    </row>
    <row r="1097" spans="2:3" x14ac:dyDescent="0.25">
      <c r="B1097" s="257">
        <v>1034</v>
      </c>
      <c r="C1097" s="256">
        <v>114.28592394712388</v>
      </c>
    </row>
    <row r="1098" spans="2:3" x14ac:dyDescent="0.25">
      <c r="B1098" s="257">
        <v>1035</v>
      </c>
      <c r="C1098" s="256">
        <v>118.85708726854192</v>
      </c>
    </row>
    <row r="1099" spans="2:3" x14ac:dyDescent="0.25">
      <c r="B1099" s="257">
        <v>1036</v>
      </c>
      <c r="C1099" s="256">
        <v>136.93926584644566</v>
      </c>
    </row>
    <row r="1100" spans="2:3" x14ac:dyDescent="0.25">
      <c r="B1100" s="257">
        <v>1037</v>
      </c>
      <c r="C1100" s="256">
        <v>98.940564639749326</v>
      </c>
    </row>
    <row r="1101" spans="2:3" x14ac:dyDescent="0.25">
      <c r="B1101" s="257">
        <v>1038</v>
      </c>
      <c r="C1101" s="256">
        <v>142.52696894061131</v>
      </c>
    </row>
    <row r="1102" spans="2:3" x14ac:dyDescent="0.25">
      <c r="B1102" s="257">
        <v>1039</v>
      </c>
      <c r="C1102" s="256">
        <v>135.00596815864171</v>
      </c>
    </row>
    <row r="1103" spans="2:3" x14ac:dyDescent="0.25">
      <c r="B1103" s="257">
        <v>1040</v>
      </c>
      <c r="C1103" s="256">
        <v>111.54528207111483</v>
      </c>
    </row>
    <row r="1104" spans="2:3" x14ac:dyDescent="0.25">
      <c r="B1104" s="257">
        <v>1041</v>
      </c>
      <c r="C1104" s="256">
        <v>133.49890349573909</v>
      </c>
    </row>
    <row r="1105" spans="2:3" x14ac:dyDescent="0.25">
      <c r="B1105" s="257">
        <v>1042</v>
      </c>
      <c r="C1105" s="256">
        <v>127.11617488505037</v>
      </c>
    </row>
    <row r="1106" spans="2:3" x14ac:dyDescent="0.25">
      <c r="B1106" s="257">
        <v>1043</v>
      </c>
      <c r="C1106" s="256">
        <v>97.367846280815428</v>
      </c>
    </row>
    <row r="1107" spans="2:3" x14ac:dyDescent="0.25">
      <c r="B1107" s="257">
        <v>1044</v>
      </c>
      <c r="C1107" s="256">
        <v>126.82354187435605</v>
      </c>
    </row>
    <row r="1108" spans="2:3" x14ac:dyDescent="0.25">
      <c r="B1108" s="257">
        <v>1045</v>
      </c>
      <c r="C1108" s="256">
        <v>162.33951374754918</v>
      </c>
    </row>
    <row r="1109" spans="2:3" x14ac:dyDescent="0.25">
      <c r="B1109" s="257">
        <v>1046</v>
      </c>
      <c r="C1109" s="256">
        <v>79.490034372133778</v>
      </c>
    </row>
    <row r="1110" spans="2:3" x14ac:dyDescent="0.25">
      <c r="B1110" s="257">
        <v>1047</v>
      </c>
      <c r="C1110" s="256">
        <v>126.79486052781141</v>
      </c>
    </row>
    <row r="1111" spans="2:3" x14ac:dyDescent="0.25">
      <c r="B1111" s="257">
        <v>1048</v>
      </c>
      <c r="C1111" s="256">
        <v>88.093012227384563</v>
      </c>
    </row>
    <row r="1112" spans="2:3" x14ac:dyDescent="0.25">
      <c r="B1112" s="257">
        <v>1049</v>
      </c>
      <c r="C1112" s="256">
        <v>124.74056320683246</v>
      </c>
    </row>
    <row r="1113" spans="2:3" x14ac:dyDescent="0.25">
      <c r="B1113" s="257">
        <v>1050</v>
      </c>
      <c r="C1113" s="256">
        <v>95.90153397331261</v>
      </c>
    </row>
    <row r="1114" spans="2:3" x14ac:dyDescent="0.25">
      <c r="B1114" s="257">
        <v>1051</v>
      </c>
      <c r="C1114" s="256">
        <v>114.52800673361826</v>
      </c>
    </row>
    <row r="1115" spans="2:3" x14ac:dyDescent="0.25">
      <c r="B1115" s="257">
        <v>1052</v>
      </c>
      <c r="C1115" s="256">
        <v>109.09003094759137</v>
      </c>
    </row>
    <row r="1116" spans="2:3" x14ac:dyDescent="0.25">
      <c r="B1116" s="257">
        <v>1053</v>
      </c>
      <c r="C1116" s="256">
        <v>88.065464637356939</v>
      </c>
    </row>
    <row r="1117" spans="2:3" x14ac:dyDescent="0.25">
      <c r="B1117" s="257">
        <v>1054</v>
      </c>
      <c r="C1117" s="256">
        <v>81.395723143425968</v>
      </c>
    </row>
    <row r="1118" spans="2:3" x14ac:dyDescent="0.25">
      <c r="B1118" s="257">
        <v>1055</v>
      </c>
      <c r="C1118" s="256">
        <v>116.68540758919077</v>
      </c>
    </row>
    <row r="1119" spans="2:3" x14ac:dyDescent="0.25">
      <c r="B1119" s="257">
        <v>1056</v>
      </c>
      <c r="C1119" s="256">
        <v>110.92994667439555</v>
      </c>
    </row>
    <row r="1120" spans="2:3" x14ac:dyDescent="0.25">
      <c r="B1120" s="257">
        <v>1057</v>
      </c>
      <c r="C1120" s="256">
        <v>102.12163764701049</v>
      </c>
    </row>
    <row r="1121" spans="2:3" x14ac:dyDescent="0.25">
      <c r="B1121" s="257">
        <v>1058</v>
      </c>
      <c r="C1121" s="256">
        <v>153.92555860879634</v>
      </c>
    </row>
    <row r="1122" spans="2:3" x14ac:dyDescent="0.25">
      <c r="B1122" s="257">
        <v>1059</v>
      </c>
      <c r="C1122" s="256">
        <v>136.442054185237</v>
      </c>
    </row>
    <row r="1123" spans="2:3" x14ac:dyDescent="0.25">
      <c r="B1123" s="257">
        <v>1060</v>
      </c>
      <c r="C1123" s="256">
        <v>73.259323696222225</v>
      </c>
    </row>
    <row r="1124" spans="2:3" x14ac:dyDescent="0.25">
      <c r="B1124" s="257">
        <v>1061</v>
      </c>
      <c r="C1124" s="256">
        <v>150.1204298361543</v>
      </c>
    </row>
    <row r="1125" spans="2:3" x14ac:dyDescent="0.25">
      <c r="B1125" s="257">
        <v>1062</v>
      </c>
      <c r="C1125" s="256">
        <v>97.643333472241437</v>
      </c>
    </row>
    <row r="1126" spans="2:3" x14ac:dyDescent="0.25">
      <c r="B1126" s="257">
        <v>1063</v>
      </c>
      <c r="C1126" s="256">
        <v>67.331736485538457</v>
      </c>
    </row>
    <row r="1127" spans="2:3" x14ac:dyDescent="0.25">
      <c r="B1127" s="257">
        <v>1064</v>
      </c>
      <c r="C1127" s="256">
        <v>123.49143392655998</v>
      </c>
    </row>
    <row r="1128" spans="2:3" x14ac:dyDescent="0.25">
      <c r="B1128" s="257">
        <v>1065</v>
      </c>
      <c r="C1128" s="256">
        <v>100.56791222485504</v>
      </c>
    </row>
    <row r="1129" spans="2:3" x14ac:dyDescent="0.25">
      <c r="B1129" s="257">
        <v>1066</v>
      </c>
      <c r="C1129" s="256">
        <v>108.46266689378834</v>
      </c>
    </row>
    <row r="1130" spans="2:3" x14ac:dyDescent="0.25">
      <c r="B1130" s="257">
        <v>1067</v>
      </c>
      <c r="C1130" s="256">
        <v>109.03829746740173</v>
      </c>
    </row>
    <row r="1131" spans="2:3" x14ac:dyDescent="0.25">
      <c r="B1131" s="257">
        <v>1068</v>
      </c>
      <c r="C1131" s="256">
        <v>155.74913153343562</v>
      </c>
    </row>
    <row r="1132" spans="2:3" x14ac:dyDescent="0.25">
      <c r="B1132" s="257">
        <v>1069</v>
      </c>
      <c r="C1132" s="256">
        <v>145.57368107412384</v>
      </c>
    </row>
    <row r="1133" spans="2:3" x14ac:dyDescent="0.25">
      <c r="B1133" s="257">
        <v>1070</v>
      </c>
      <c r="C1133" s="256">
        <v>107.92581892906111</v>
      </c>
    </row>
    <row r="1134" spans="2:3" x14ac:dyDescent="0.25">
      <c r="B1134" s="257">
        <v>1071</v>
      </c>
      <c r="C1134" s="256">
        <v>96.895920996224078</v>
      </c>
    </row>
    <row r="1135" spans="2:3" x14ac:dyDescent="0.25">
      <c r="B1135" s="257">
        <v>1072</v>
      </c>
      <c r="C1135" s="256">
        <v>112.53200288026879</v>
      </c>
    </row>
    <row r="1136" spans="2:3" x14ac:dyDescent="0.25">
      <c r="B1136" s="257">
        <v>1073</v>
      </c>
      <c r="C1136" s="256">
        <v>143.84254035609493</v>
      </c>
    </row>
    <row r="1137" spans="2:3" x14ac:dyDescent="0.25">
      <c r="B1137" s="257">
        <v>1074</v>
      </c>
      <c r="C1137" s="256">
        <v>134.67160957696436</v>
      </c>
    </row>
    <row r="1138" spans="2:3" x14ac:dyDescent="0.25">
      <c r="B1138" s="257">
        <v>1075</v>
      </c>
      <c r="C1138" s="256">
        <v>98.139969979087027</v>
      </c>
    </row>
    <row r="1139" spans="2:3" x14ac:dyDescent="0.25">
      <c r="B1139" s="257">
        <v>1076</v>
      </c>
      <c r="C1139" s="256">
        <v>170.92719180895818</v>
      </c>
    </row>
    <row r="1140" spans="2:3" x14ac:dyDescent="0.25">
      <c r="B1140" s="257">
        <v>1077</v>
      </c>
      <c r="C1140" s="256">
        <v>116.13368842273306</v>
      </c>
    </row>
    <row r="1141" spans="2:3" x14ac:dyDescent="0.25">
      <c r="B1141" s="257">
        <v>1078</v>
      </c>
      <c r="C1141" s="256">
        <v>158.92442915844862</v>
      </c>
    </row>
    <row r="1142" spans="2:3" x14ac:dyDescent="0.25">
      <c r="B1142" s="257">
        <v>1079</v>
      </c>
      <c r="C1142" s="256">
        <v>106.11160077353492</v>
      </c>
    </row>
    <row r="1143" spans="2:3" x14ac:dyDescent="0.25">
      <c r="B1143" s="257">
        <v>1080</v>
      </c>
      <c r="C1143" s="256">
        <v>126.27302641400723</v>
      </c>
    </row>
    <row r="1144" spans="2:3" x14ac:dyDescent="0.25">
      <c r="B1144" s="257">
        <v>1081</v>
      </c>
      <c r="C1144" s="256">
        <v>116.17057381953859</v>
      </c>
    </row>
    <row r="1145" spans="2:3" x14ac:dyDescent="0.25">
      <c r="B1145" s="257">
        <v>1082</v>
      </c>
      <c r="C1145" s="256">
        <v>82.726042713904434</v>
      </c>
    </row>
    <row r="1146" spans="2:3" x14ac:dyDescent="0.25">
      <c r="B1146" s="257">
        <v>1083</v>
      </c>
      <c r="C1146" s="256">
        <v>126.54584799870813</v>
      </c>
    </row>
    <row r="1147" spans="2:3" x14ac:dyDescent="0.25">
      <c r="B1147" s="257">
        <v>1084</v>
      </c>
      <c r="C1147" s="256">
        <v>161.04058424701074</v>
      </c>
    </row>
    <row r="1148" spans="2:3" x14ac:dyDescent="0.25">
      <c r="B1148" s="257">
        <v>1085</v>
      </c>
      <c r="C1148" s="256">
        <v>149.82710201447736</v>
      </c>
    </row>
    <row r="1149" spans="2:3" x14ac:dyDescent="0.25">
      <c r="B1149" s="257">
        <v>1086</v>
      </c>
      <c r="C1149" s="256">
        <v>157.8260470906973</v>
      </c>
    </row>
    <row r="1150" spans="2:3" x14ac:dyDescent="0.25">
      <c r="B1150" s="257">
        <v>1087</v>
      </c>
      <c r="C1150" s="256">
        <v>115.0780213111197</v>
      </c>
    </row>
    <row r="1151" spans="2:3" x14ac:dyDescent="0.25">
      <c r="B1151" s="257">
        <v>1088</v>
      </c>
      <c r="C1151" s="256">
        <v>97.469895389116729</v>
      </c>
    </row>
    <row r="1152" spans="2:3" x14ac:dyDescent="0.25">
      <c r="B1152" s="257">
        <v>1089</v>
      </c>
      <c r="C1152" s="256">
        <v>92.84562864001559</v>
      </c>
    </row>
    <row r="1153" spans="2:3" x14ac:dyDescent="0.25">
      <c r="B1153" s="257">
        <v>1090</v>
      </c>
      <c r="C1153" s="256">
        <v>144.4018406970265</v>
      </c>
    </row>
    <row r="1154" spans="2:3" x14ac:dyDescent="0.25">
      <c r="B1154" s="257">
        <v>1091</v>
      </c>
      <c r="C1154" s="256">
        <v>120.45248970139473</v>
      </c>
    </row>
    <row r="1155" spans="2:3" x14ac:dyDescent="0.25">
      <c r="B1155" s="257">
        <v>1092</v>
      </c>
      <c r="C1155" s="256">
        <v>107.82022424618081</v>
      </c>
    </row>
    <row r="1156" spans="2:3" x14ac:dyDescent="0.25">
      <c r="B1156" s="257">
        <v>1093</v>
      </c>
      <c r="C1156" s="256">
        <v>164.81024713635185</v>
      </c>
    </row>
    <row r="1157" spans="2:3" x14ac:dyDescent="0.25">
      <c r="B1157" s="257">
        <v>1094</v>
      </c>
      <c r="C1157" s="256">
        <v>71.2985097985664</v>
      </c>
    </row>
    <row r="1158" spans="2:3" x14ac:dyDescent="0.25">
      <c r="B1158" s="257">
        <v>1095</v>
      </c>
      <c r="C1158" s="256">
        <v>147.37949540996678</v>
      </c>
    </row>
    <row r="1159" spans="2:3" x14ac:dyDescent="0.25">
      <c r="B1159" s="257">
        <v>1096</v>
      </c>
      <c r="C1159" s="256">
        <v>145.88200454371483</v>
      </c>
    </row>
    <row r="1160" spans="2:3" x14ac:dyDescent="0.25">
      <c r="B1160" s="257">
        <v>1097</v>
      </c>
      <c r="C1160" s="256">
        <v>118.29436279592242</v>
      </c>
    </row>
    <row r="1161" spans="2:3" x14ac:dyDescent="0.25">
      <c r="B1161" s="257">
        <v>1098</v>
      </c>
      <c r="C1161" s="256">
        <v>102.43296545485097</v>
      </c>
    </row>
    <row r="1162" spans="2:3" x14ac:dyDescent="0.25">
      <c r="B1162" s="257">
        <v>1099</v>
      </c>
      <c r="C1162" s="256">
        <v>136.41817346266782</v>
      </c>
    </row>
    <row r="1163" spans="2:3" x14ac:dyDescent="0.25">
      <c r="B1163" s="257">
        <v>1100</v>
      </c>
      <c r="C1163" s="256">
        <v>87.55601331376856</v>
      </c>
    </row>
    <row r="1164" spans="2:3" x14ac:dyDescent="0.25">
      <c r="B1164" s="257">
        <v>1101</v>
      </c>
      <c r="C1164" s="256">
        <v>144.25191604664917</v>
      </c>
    </row>
    <row r="1165" spans="2:3" x14ac:dyDescent="0.25">
      <c r="B1165" s="257">
        <v>1102</v>
      </c>
      <c r="C1165" s="256">
        <v>158.07130501308154</v>
      </c>
    </row>
    <row r="1166" spans="2:3" x14ac:dyDescent="0.25">
      <c r="B1166" s="257">
        <v>1103</v>
      </c>
      <c r="C1166" s="256">
        <v>113.07117126735697</v>
      </c>
    </row>
    <row r="1167" spans="2:3" x14ac:dyDescent="0.25">
      <c r="B1167" s="257">
        <v>1104</v>
      </c>
      <c r="C1167" s="256">
        <v>77.086396880775737</v>
      </c>
    </row>
    <row r="1168" spans="2:3" x14ac:dyDescent="0.25">
      <c r="B1168" s="257">
        <v>1105</v>
      </c>
      <c r="C1168" s="256">
        <v>113.70811924177531</v>
      </c>
    </row>
    <row r="1169" spans="2:3" x14ac:dyDescent="0.25">
      <c r="B1169" s="257">
        <v>1106</v>
      </c>
      <c r="C1169" s="256">
        <v>122.51509304279163</v>
      </c>
    </row>
    <row r="1170" spans="2:3" x14ac:dyDescent="0.25">
      <c r="B1170" s="257">
        <v>1107</v>
      </c>
      <c r="C1170" s="256">
        <v>98.834747801910737</v>
      </c>
    </row>
    <row r="1171" spans="2:3" x14ac:dyDescent="0.25">
      <c r="B1171" s="257">
        <v>1108</v>
      </c>
      <c r="C1171" s="256">
        <v>67.86459153410199</v>
      </c>
    </row>
    <row r="1172" spans="2:3" x14ac:dyDescent="0.25">
      <c r="B1172" s="257">
        <v>1109</v>
      </c>
      <c r="C1172" s="256">
        <v>172.00714894146608</v>
      </c>
    </row>
    <row r="1173" spans="2:3" x14ac:dyDescent="0.25">
      <c r="B1173" s="257">
        <v>1110</v>
      </c>
      <c r="C1173" s="256">
        <v>114.69594017105321</v>
      </c>
    </row>
    <row r="1174" spans="2:3" x14ac:dyDescent="0.25">
      <c r="B1174" s="257">
        <v>1111</v>
      </c>
      <c r="C1174" s="256">
        <v>125.99674248540875</v>
      </c>
    </row>
    <row r="1175" spans="2:3" x14ac:dyDescent="0.25">
      <c r="B1175" s="257">
        <v>1112</v>
      </c>
      <c r="C1175" s="256">
        <v>162.44487388019732</v>
      </c>
    </row>
    <row r="1176" spans="2:3" x14ac:dyDescent="0.25">
      <c r="B1176" s="257">
        <v>1113</v>
      </c>
      <c r="C1176" s="256">
        <v>141.56671801280953</v>
      </c>
    </row>
    <row r="1177" spans="2:3" x14ac:dyDescent="0.25">
      <c r="B1177" s="257">
        <v>1114</v>
      </c>
      <c r="C1177" s="256">
        <v>137.5405702113168</v>
      </c>
    </row>
    <row r="1178" spans="2:3" x14ac:dyDescent="0.25">
      <c r="B1178" s="257">
        <v>1115</v>
      </c>
      <c r="C1178" s="256">
        <v>111.63783300436228</v>
      </c>
    </row>
    <row r="1179" spans="2:3" x14ac:dyDescent="0.25">
      <c r="B1179" s="257">
        <v>1116</v>
      </c>
      <c r="C1179" s="256">
        <v>155.04941598087944</v>
      </c>
    </row>
    <row r="1180" spans="2:3" x14ac:dyDescent="0.25">
      <c r="B1180" s="257">
        <v>1117</v>
      </c>
      <c r="C1180" s="256">
        <v>152.56324284457517</v>
      </c>
    </row>
    <row r="1181" spans="2:3" x14ac:dyDescent="0.25">
      <c r="B1181" s="257">
        <v>1118</v>
      </c>
      <c r="C1181" s="256">
        <v>119.02589219259646</v>
      </c>
    </row>
    <row r="1182" spans="2:3" x14ac:dyDescent="0.25">
      <c r="B1182" s="257">
        <v>1119</v>
      </c>
      <c r="C1182" s="256">
        <v>159.85442476704799</v>
      </c>
    </row>
    <row r="1183" spans="2:3" x14ac:dyDescent="0.25">
      <c r="B1183" s="257">
        <v>1120</v>
      </c>
      <c r="C1183" s="256">
        <v>125.41354164795213</v>
      </c>
    </row>
    <row r="1184" spans="2:3" x14ac:dyDescent="0.25">
      <c r="B1184" s="257">
        <v>1121</v>
      </c>
      <c r="C1184" s="256">
        <v>119.27617685553237</v>
      </c>
    </row>
    <row r="1185" spans="2:3" x14ac:dyDescent="0.25">
      <c r="B1185" s="257">
        <v>1122</v>
      </c>
      <c r="C1185" s="256">
        <v>132.92377268272057</v>
      </c>
    </row>
    <row r="1186" spans="2:3" x14ac:dyDescent="0.25">
      <c r="B1186" s="257">
        <v>1123</v>
      </c>
      <c r="C1186" s="256">
        <v>138.70952498245714</v>
      </c>
    </row>
    <row r="1187" spans="2:3" x14ac:dyDescent="0.25">
      <c r="B1187" s="257">
        <v>1124</v>
      </c>
      <c r="C1187" s="256">
        <v>138.5660843100892</v>
      </c>
    </row>
    <row r="1188" spans="2:3" x14ac:dyDescent="0.25">
      <c r="B1188" s="257">
        <v>1125</v>
      </c>
      <c r="C1188" s="256">
        <v>116.60988554570143</v>
      </c>
    </row>
    <row r="1189" spans="2:3" x14ac:dyDescent="0.25">
      <c r="B1189" s="257">
        <v>1126</v>
      </c>
      <c r="C1189" s="256">
        <v>132.5812320901187</v>
      </c>
    </row>
    <row r="1190" spans="2:3" x14ac:dyDescent="0.25">
      <c r="B1190" s="257">
        <v>1127</v>
      </c>
      <c r="C1190" s="256">
        <v>115.17579224506349</v>
      </c>
    </row>
    <row r="1191" spans="2:3" x14ac:dyDescent="0.25">
      <c r="B1191" s="257">
        <v>1128</v>
      </c>
      <c r="C1191" s="256">
        <v>136.33367188461921</v>
      </c>
    </row>
    <row r="1192" spans="2:3" x14ac:dyDescent="0.25">
      <c r="B1192" s="257">
        <v>1129</v>
      </c>
      <c r="C1192" s="256">
        <v>103.33487033436273</v>
      </c>
    </row>
    <row r="1193" spans="2:3" x14ac:dyDescent="0.25">
      <c r="B1193" s="257">
        <v>1130</v>
      </c>
      <c r="C1193" s="256">
        <v>92.353741390830066</v>
      </c>
    </row>
    <row r="1194" spans="2:3" x14ac:dyDescent="0.25">
      <c r="B1194" s="257">
        <v>1131</v>
      </c>
      <c r="C1194" s="256">
        <v>120.87177357208239</v>
      </c>
    </row>
    <row r="1195" spans="2:3" x14ac:dyDescent="0.25">
      <c r="B1195" s="257">
        <v>1132</v>
      </c>
      <c r="C1195" s="256">
        <v>92.489209995772526</v>
      </c>
    </row>
    <row r="1196" spans="2:3" x14ac:dyDescent="0.25">
      <c r="B1196" s="257">
        <v>1133</v>
      </c>
      <c r="C1196" s="256">
        <v>86.72573400928826</v>
      </c>
    </row>
    <row r="1197" spans="2:3" x14ac:dyDescent="0.25">
      <c r="B1197" s="257">
        <v>1134</v>
      </c>
      <c r="C1197" s="256">
        <v>116.27045575590671</v>
      </c>
    </row>
    <row r="1198" spans="2:3" x14ac:dyDescent="0.25">
      <c r="B1198" s="257">
        <v>1135</v>
      </c>
      <c r="C1198" s="256">
        <v>141.20931698090203</v>
      </c>
    </row>
    <row r="1199" spans="2:3" x14ac:dyDescent="0.25">
      <c r="B1199" s="257">
        <v>1136</v>
      </c>
      <c r="C1199" s="256">
        <v>143.70426551367063</v>
      </c>
    </row>
    <row r="1200" spans="2:3" x14ac:dyDescent="0.25">
      <c r="B1200" s="257">
        <v>1137</v>
      </c>
      <c r="C1200" s="256">
        <v>108.61638423493062</v>
      </c>
    </row>
    <row r="1201" spans="2:3" x14ac:dyDescent="0.25">
      <c r="B1201" s="257">
        <v>1138</v>
      </c>
      <c r="C1201" s="256">
        <v>134.82661863449746</v>
      </c>
    </row>
    <row r="1202" spans="2:3" x14ac:dyDescent="0.25">
      <c r="B1202" s="257">
        <v>1139</v>
      </c>
      <c r="C1202" s="256">
        <v>120.87948491254936</v>
      </c>
    </row>
    <row r="1203" spans="2:3" x14ac:dyDescent="0.25">
      <c r="B1203" s="257">
        <v>1140</v>
      </c>
      <c r="C1203" s="256">
        <v>88.314358994658747</v>
      </c>
    </row>
    <row r="1204" spans="2:3" x14ac:dyDescent="0.25">
      <c r="B1204" s="257">
        <v>1141</v>
      </c>
      <c r="C1204" s="256">
        <v>121.72112127620844</v>
      </c>
    </row>
    <row r="1205" spans="2:3" x14ac:dyDescent="0.25">
      <c r="B1205" s="257">
        <v>1142</v>
      </c>
      <c r="C1205" s="256">
        <v>138.90080748796817</v>
      </c>
    </row>
    <row r="1206" spans="2:3" x14ac:dyDescent="0.25">
      <c r="B1206" s="257">
        <v>1143</v>
      </c>
      <c r="C1206" s="256">
        <v>106.11870734053511</v>
      </c>
    </row>
    <row r="1207" spans="2:3" x14ac:dyDescent="0.25">
      <c r="B1207" s="257">
        <v>1144</v>
      </c>
      <c r="C1207" s="256">
        <v>124.95176917383202</v>
      </c>
    </row>
    <row r="1208" spans="2:3" x14ac:dyDescent="0.25">
      <c r="B1208" s="257">
        <v>1145</v>
      </c>
      <c r="C1208" s="256">
        <v>144.85867949528168</v>
      </c>
    </row>
    <row r="1209" spans="2:3" x14ac:dyDescent="0.25">
      <c r="B1209" s="257">
        <v>1146</v>
      </c>
      <c r="C1209" s="256">
        <v>107.42650794278347</v>
      </c>
    </row>
    <row r="1210" spans="2:3" x14ac:dyDescent="0.25">
      <c r="B1210" s="257">
        <v>1147</v>
      </c>
      <c r="C1210" s="256">
        <v>135.73960139365644</v>
      </c>
    </row>
    <row r="1211" spans="2:3" x14ac:dyDescent="0.25">
      <c r="B1211" s="257">
        <v>1148</v>
      </c>
      <c r="C1211" s="256">
        <v>140.46596789233232</v>
      </c>
    </row>
    <row r="1212" spans="2:3" x14ac:dyDescent="0.25">
      <c r="B1212" s="257">
        <v>1149</v>
      </c>
      <c r="C1212" s="256">
        <v>113.77482733142486</v>
      </c>
    </row>
    <row r="1213" spans="2:3" x14ac:dyDescent="0.25">
      <c r="B1213" s="257">
        <v>1150</v>
      </c>
      <c r="C1213" s="256">
        <v>126.78270987915134</v>
      </c>
    </row>
    <row r="1214" spans="2:3" x14ac:dyDescent="0.25">
      <c r="B1214" s="257">
        <v>1151</v>
      </c>
      <c r="C1214" s="256">
        <v>145.2137072161027</v>
      </c>
    </row>
    <row r="1215" spans="2:3" x14ac:dyDescent="0.25">
      <c r="B1215" s="257">
        <v>1152</v>
      </c>
      <c r="C1215" s="256">
        <v>84.82725756719006</v>
      </c>
    </row>
    <row r="1216" spans="2:3" x14ac:dyDescent="0.25">
      <c r="B1216" s="257">
        <v>1153</v>
      </c>
      <c r="C1216" s="256">
        <v>117.76696276589819</v>
      </c>
    </row>
    <row r="1217" spans="2:3" x14ac:dyDescent="0.25">
      <c r="B1217" s="257">
        <v>1154</v>
      </c>
      <c r="C1217" s="256">
        <v>86.716271988046728</v>
      </c>
    </row>
    <row r="1218" spans="2:3" x14ac:dyDescent="0.25">
      <c r="B1218" s="257">
        <v>1155</v>
      </c>
      <c r="C1218" s="256">
        <v>128.86423357734236</v>
      </c>
    </row>
    <row r="1219" spans="2:3" x14ac:dyDescent="0.25">
      <c r="B1219" s="257">
        <v>1156</v>
      </c>
      <c r="C1219" s="256">
        <v>112.49925620896754</v>
      </c>
    </row>
    <row r="1220" spans="2:3" x14ac:dyDescent="0.25">
      <c r="B1220" s="257">
        <v>1157</v>
      </c>
      <c r="C1220" s="256">
        <v>125.01398458581775</v>
      </c>
    </row>
    <row r="1221" spans="2:3" x14ac:dyDescent="0.25">
      <c r="B1221" s="257">
        <v>1158</v>
      </c>
      <c r="C1221" s="256">
        <v>146.09056258337802</v>
      </c>
    </row>
    <row r="1222" spans="2:3" x14ac:dyDescent="0.25">
      <c r="B1222" s="257">
        <v>1159</v>
      </c>
      <c r="C1222" s="256">
        <v>109.56730561277048</v>
      </c>
    </row>
    <row r="1223" spans="2:3" x14ac:dyDescent="0.25">
      <c r="B1223" s="257">
        <v>1160</v>
      </c>
      <c r="C1223" s="256">
        <v>126.22619773886808</v>
      </c>
    </row>
    <row r="1224" spans="2:3" x14ac:dyDescent="0.25">
      <c r="B1224" s="257">
        <v>1161</v>
      </c>
      <c r="C1224" s="256">
        <v>86.753883607766866</v>
      </c>
    </row>
    <row r="1225" spans="2:3" x14ac:dyDescent="0.25">
      <c r="B1225" s="257">
        <v>1162</v>
      </c>
      <c r="C1225" s="256">
        <v>106.92930566828011</v>
      </c>
    </row>
    <row r="1226" spans="2:3" x14ac:dyDescent="0.25">
      <c r="B1226" s="257">
        <v>1163</v>
      </c>
      <c r="C1226" s="256">
        <v>131.04833812040789</v>
      </c>
    </row>
    <row r="1227" spans="2:3" x14ac:dyDescent="0.25">
      <c r="B1227" s="257">
        <v>1164</v>
      </c>
      <c r="C1227" s="256">
        <v>94.227653410876542</v>
      </c>
    </row>
    <row r="1228" spans="2:3" x14ac:dyDescent="0.25">
      <c r="B1228" s="257">
        <v>1165</v>
      </c>
      <c r="C1228" s="256">
        <v>125.47267400580587</v>
      </c>
    </row>
    <row r="1229" spans="2:3" x14ac:dyDescent="0.25">
      <c r="B1229" s="257">
        <v>1166</v>
      </c>
      <c r="C1229" s="256">
        <v>145.43017062081606</v>
      </c>
    </row>
    <row r="1230" spans="2:3" x14ac:dyDescent="0.25">
      <c r="B1230" s="257">
        <v>1167</v>
      </c>
      <c r="C1230" s="256">
        <v>119.23685173317921</v>
      </c>
    </row>
    <row r="1231" spans="2:3" x14ac:dyDescent="0.25">
      <c r="B1231" s="257">
        <v>1168</v>
      </c>
      <c r="C1231" s="256">
        <v>130.6690210224744</v>
      </c>
    </row>
    <row r="1232" spans="2:3" x14ac:dyDescent="0.25">
      <c r="B1232" s="257">
        <v>1169</v>
      </c>
      <c r="C1232" s="256">
        <v>88.360841903722104</v>
      </c>
    </row>
    <row r="1233" spans="2:3" x14ac:dyDescent="0.25">
      <c r="B1233" s="257">
        <v>1170</v>
      </c>
      <c r="C1233" s="256">
        <v>120.13164577534131</v>
      </c>
    </row>
    <row r="1234" spans="2:3" x14ac:dyDescent="0.25">
      <c r="B1234" s="257">
        <v>1171</v>
      </c>
      <c r="C1234" s="256">
        <v>103.17267511949562</v>
      </c>
    </row>
    <row r="1235" spans="2:3" x14ac:dyDescent="0.25">
      <c r="B1235" s="257">
        <v>1172</v>
      </c>
      <c r="C1235" s="256">
        <v>132.17991706561151</v>
      </c>
    </row>
    <row r="1236" spans="2:3" x14ac:dyDescent="0.25">
      <c r="B1236" s="257">
        <v>1173</v>
      </c>
      <c r="C1236" s="256">
        <v>101.0082506283664</v>
      </c>
    </row>
    <row r="1237" spans="2:3" x14ac:dyDescent="0.25">
      <c r="B1237" s="257">
        <v>1174</v>
      </c>
      <c r="C1237" s="256">
        <v>117.20054027943355</v>
      </c>
    </row>
    <row r="1238" spans="2:3" x14ac:dyDescent="0.25">
      <c r="B1238" s="257">
        <v>1175</v>
      </c>
      <c r="C1238" s="256">
        <v>118.37168473163426</v>
      </c>
    </row>
    <row r="1239" spans="2:3" x14ac:dyDescent="0.25">
      <c r="B1239" s="257">
        <v>1176</v>
      </c>
      <c r="C1239" s="256">
        <v>160.98972725249291</v>
      </c>
    </row>
    <row r="1240" spans="2:3" x14ac:dyDescent="0.25">
      <c r="B1240" s="257">
        <v>1177</v>
      </c>
      <c r="C1240" s="256">
        <v>96.987280663021764</v>
      </c>
    </row>
    <row r="1241" spans="2:3" x14ac:dyDescent="0.25">
      <c r="B1241" s="257">
        <v>1178</v>
      </c>
      <c r="C1241" s="256">
        <v>144.82122834677759</v>
      </c>
    </row>
    <row r="1242" spans="2:3" x14ac:dyDescent="0.25">
      <c r="B1242" s="257">
        <v>1179</v>
      </c>
      <c r="C1242" s="256">
        <v>151.97131090989541</v>
      </c>
    </row>
    <row r="1243" spans="2:3" x14ac:dyDescent="0.25">
      <c r="B1243" s="257">
        <v>1180</v>
      </c>
      <c r="C1243" s="256">
        <v>94.059891111416135</v>
      </c>
    </row>
    <row r="1244" spans="2:3" x14ac:dyDescent="0.25">
      <c r="B1244" s="257">
        <v>1181</v>
      </c>
      <c r="C1244" s="256">
        <v>117.97967977949985</v>
      </c>
    </row>
    <row r="1245" spans="2:3" x14ac:dyDescent="0.25">
      <c r="B1245" s="257">
        <v>1182</v>
      </c>
      <c r="C1245" s="256">
        <v>123.59610020827999</v>
      </c>
    </row>
    <row r="1246" spans="2:3" x14ac:dyDescent="0.25">
      <c r="B1246" s="257">
        <v>1183</v>
      </c>
      <c r="C1246" s="256">
        <v>86.100166394982281</v>
      </c>
    </row>
    <row r="1247" spans="2:3" x14ac:dyDescent="0.25">
      <c r="B1247" s="257">
        <v>1184</v>
      </c>
      <c r="C1247" s="256">
        <v>112.3655503891999</v>
      </c>
    </row>
    <row r="1248" spans="2:3" x14ac:dyDescent="0.25">
      <c r="B1248" s="257">
        <v>1185</v>
      </c>
      <c r="C1248" s="256">
        <v>147.06178702758197</v>
      </c>
    </row>
    <row r="1249" spans="2:3" x14ac:dyDescent="0.25">
      <c r="B1249" s="257">
        <v>1186</v>
      </c>
      <c r="C1249" s="256">
        <v>137.90972910454664</v>
      </c>
    </row>
    <row r="1250" spans="2:3" x14ac:dyDescent="0.25">
      <c r="B1250" s="257">
        <v>1187</v>
      </c>
      <c r="C1250" s="256">
        <v>100.0616877376231</v>
      </c>
    </row>
    <row r="1251" spans="2:3" x14ac:dyDescent="0.25">
      <c r="B1251" s="257">
        <v>1188</v>
      </c>
      <c r="C1251" s="256">
        <v>113.45924273211759</v>
      </c>
    </row>
    <row r="1252" spans="2:3" x14ac:dyDescent="0.25">
      <c r="B1252" s="257">
        <v>1189</v>
      </c>
      <c r="C1252" s="256">
        <v>106.39208579346813</v>
      </c>
    </row>
    <row r="1253" spans="2:3" x14ac:dyDescent="0.25">
      <c r="B1253" s="257">
        <v>1190</v>
      </c>
      <c r="C1253" s="256">
        <v>112.11428599152427</v>
      </c>
    </row>
    <row r="1254" spans="2:3" x14ac:dyDescent="0.25">
      <c r="B1254" s="257">
        <v>1191</v>
      </c>
      <c r="C1254" s="256">
        <v>138.56331791847748</v>
      </c>
    </row>
    <row r="1255" spans="2:3" x14ac:dyDescent="0.25">
      <c r="B1255" s="257">
        <v>1192</v>
      </c>
      <c r="C1255" s="256">
        <v>99.060328624718153</v>
      </c>
    </row>
    <row r="1256" spans="2:3" x14ac:dyDescent="0.25">
      <c r="B1256" s="257">
        <v>1193</v>
      </c>
      <c r="C1256" s="256">
        <v>139.39064674950393</v>
      </c>
    </row>
    <row r="1257" spans="2:3" x14ac:dyDescent="0.25">
      <c r="B1257" s="257">
        <v>1194</v>
      </c>
      <c r="C1257" s="256">
        <v>95.293189706932779</v>
      </c>
    </row>
    <row r="1258" spans="2:3" x14ac:dyDescent="0.25">
      <c r="B1258" s="257">
        <v>1195</v>
      </c>
      <c r="C1258" s="256">
        <v>86.03397548588265</v>
      </c>
    </row>
    <row r="1259" spans="2:3" x14ac:dyDescent="0.25">
      <c r="B1259" s="257">
        <v>1196</v>
      </c>
      <c r="C1259" s="256">
        <v>105.02650131531021</v>
      </c>
    </row>
    <row r="1260" spans="2:3" x14ac:dyDescent="0.25">
      <c r="B1260" s="257">
        <v>1197</v>
      </c>
      <c r="C1260" s="256">
        <v>122.19120893399804</v>
      </c>
    </row>
    <row r="1261" spans="2:3" x14ac:dyDescent="0.25">
      <c r="B1261" s="257">
        <v>1198</v>
      </c>
      <c r="C1261" s="256">
        <v>163.38081247011911</v>
      </c>
    </row>
    <row r="1262" spans="2:3" x14ac:dyDescent="0.25">
      <c r="B1262" s="257">
        <v>1199</v>
      </c>
      <c r="C1262" s="256">
        <v>116.67650338170935</v>
      </c>
    </row>
    <row r="1263" spans="2:3" x14ac:dyDescent="0.25">
      <c r="B1263" s="257">
        <v>1200</v>
      </c>
      <c r="C1263" s="256">
        <v>122.73197935131189</v>
      </c>
    </row>
    <row r="1264" spans="2:3" x14ac:dyDescent="0.25">
      <c r="B1264" s="257">
        <v>1201</v>
      </c>
      <c r="C1264" s="256">
        <v>119.67683119930805</v>
      </c>
    </row>
    <row r="1265" spans="2:3" x14ac:dyDescent="0.25">
      <c r="B1265" s="257">
        <v>1202</v>
      </c>
      <c r="C1265" s="256">
        <v>130.63469618882991</v>
      </c>
    </row>
    <row r="1266" spans="2:3" x14ac:dyDescent="0.25">
      <c r="B1266" s="257">
        <v>1203</v>
      </c>
      <c r="C1266" s="256">
        <v>136.73845195577513</v>
      </c>
    </row>
    <row r="1267" spans="2:3" x14ac:dyDescent="0.25">
      <c r="B1267" s="257">
        <v>1204</v>
      </c>
      <c r="C1267" s="256">
        <v>100.4217829542487</v>
      </c>
    </row>
    <row r="1268" spans="2:3" x14ac:dyDescent="0.25">
      <c r="B1268" s="257">
        <v>1205</v>
      </c>
      <c r="C1268" s="256">
        <v>131.59330178625993</v>
      </c>
    </row>
    <row r="1269" spans="2:3" x14ac:dyDescent="0.25">
      <c r="B1269" s="257">
        <v>1206</v>
      </c>
      <c r="C1269" s="256">
        <v>112.32141431181589</v>
      </c>
    </row>
    <row r="1270" spans="2:3" x14ac:dyDescent="0.25">
      <c r="B1270" s="257">
        <v>1207</v>
      </c>
      <c r="C1270" s="256">
        <v>133.3376535116011</v>
      </c>
    </row>
    <row r="1271" spans="2:3" x14ac:dyDescent="0.25">
      <c r="B1271" s="257">
        <v>1208</v>
      </c>
      <c r="C1271" s="256">
        <v>150.07968949232207</v>
      </c>
    </row>
    <row r="1272" spans="2:3" x14ac:dyDescent="0.25">
      <c r="B1272" s="257">
        <v>1209</v>
      </c>
      <c r="C1272" s="256">
        <v>111.6835806050142</v>
      </c>
    </row>
    <row r="1273" spans="2:3" x14ac:dyDescent="0.25">
      <c r="B1273" s="257">
        <v>1210</v>
      </c>
      <c r="C1273" s="256">
        <v>167.28474400124463</v>
      </c>
    </row>
    <row r="1274" spans="2:3" x14ac:dyDescent="0.25">
      <c r="B1274" s="257">
        <v>1211</v>
      </c>
      <c r="C1274" s="256">
        <v>151.86825350008587</v>
      </c>
    </row>
    <row r="1275" spans="2:3" x14ac:dyDescent="0.25">
      <c r="B1275" s="257">
        <v>1212</v>
      </c>
      <c r="C1275" s="256">
        <v>155.46042895532867</v>
      </c>
    </row>
    <row r="1276" spans="2:3" x14ac:dyDescent="0.25">
      <c r="B1276" s="257">
        <v>1213</v>
      </c>
      <c r="C1276" s="256">
        <v>163.1560496256019</v>
      </c>
    </row>
    <row r="1277" spans="2:3" x14ac:dyDescent="0.25">
      <c r="B1277" s="257">
        <v>1214</v>
      </c>
      <c r="C1277" s="256">
        <v>87.177099521528532</v>
      </c>
    </row>
    <row r="1278" spans="2:3" x14ac:dyDescent="0.25">
      <c r="B1278" s="257">
        <v>1215</v>
      </c>
      <c r="C1278" s="256">
        <v>121.93948109269701</v>
      </c>
    </row>
    <row r="1279" spans="2:3" x14ac:dyDescent="0.25">
      <c r="B1279" s="257">
        <v>1216</v>
      </c>
      <c r="C1279" s="256">
        <v>139.29859615218669</v>
      </c>
    </row>
    <row r="1280" spans="2:3" x14ac:dyDescent="0.25">
      <c r="B1280" s="257">
        <v>1217</v>
      </c>
      <c r="C1280" s="256">
        <v>168.29487040916607</v>
      </c>
    </row>
    <row r="1281" spans="2:3" x14ac:dyDescent="0.25">
      <c r="B1281" s="257">
        <v>1218</v>
      </c>
      <c r="C1281" s="256">
        <v>79.35385392981884</v>
      </c>
    </row>
    <row r="1282" spans="2:3" x14ac:dyDescent="0.25">
      <c r="B1282" s="257">
        <v>1219</v>
      </c>
      <c r="C1282" s="256">
        <v>168.65323880804465</v>
      </c>
    </row>
    <row r="1283" spans="2:3" x14ac:dyDescent="0.25">
      <c r="B1283" s="257">
        <v>1220</v>
      </c>
      <c r="C1283" s="256">
        <v>93.005652904518712</v>
      </c>
    </row>
    <row r="1284" spans="2:3" x14ac:dyDescent="0.25">
      <c r="B1284" s="257">
        <v>1221</v>
      </c>
      <c r="C1284" s="256">
        <v>101.21976029977679</v>
      </c>
    </row>
    <row r="1285" spans="2:3" x14ac:dyDescent="0.25">
      <c r="B1285" s="257">
        <v>1222</v>
      </c>
      <c r="C1285" s="256">
        <v>113.94613944086257</v>
      </c>
    </row>
    <row r="1286" spans="2:3" x14ac:dyDescent="0.25">
      <c r="B1286" s="257">
        <v>1223</v>
      </c>
      <c r="C1286" s="256">
        <v>144.3520882942496</v>
      </c>
    </row>
    <row r="1287" spans="2:3" x14ac:dyDescent="0.25">
      <c r="B1287" s="257">
        <v>1224</v>
      </c>
      <c r="C1287" s="256">
        <v>114.98521660715474</v>
      </c>
    </row>
    <row r="1288" spans="2:3" x14ac:dyDescent="0.25">
      <c r="B1288" s="257">
        <v>1225</v>
      </c>
      <c r="C1288" s="256">
        <v>111.84505845845501</v>
      </c>
    </row>
    <row r="1289" spans="2:3" x14ac:dyDescent="0.25">
      <c r="B1289" s="257">
        <v>1226</v>
      </c>
      <c r="C1289" s="256">
        <v>70.864877306231676</v>
      </c>
    </row>
    <row r="1290" spans="2:3" x14ac:dyDescent="0.25">
      <c r="B1290" s="257">
        <v>1227</v>
      </c>
      <c r="C1290" s="256">
        <v>143.5162511921547</v>
      </c>
    </row>
    <row r="1291" spans="2:3" x14ac:dyDescent="0.25">
      <c r="B1291" s="257">
        <v>1228</v>
      </c>
      <c r="C1291" s="256">
        <v>85.637356317894287</v>
      </c>
    </row>
    <row r="1292" spans="2:3" x14ac:dyDescent="0.25">
      <c r="B1292" s="257">
        <v>1229</v>
      </c>
      <c r="C1292" s="256">
        <v>126.79894108056244</v>
      </c>
    </row>
    <row r="1293" spans="2:3" x14ac:dyDescent="0.25">
      <c r="B1293" s="257">
        <v>1230</v>
      </c>
      <c r="C1293" s="256">
        <v>109.72351299461836</v>
      </c>
    </row>
    <row r="1294" spans="2:3" x14ac:dyDescent="0.25">
      <c r="B1294" s="257">
        <v>1231</v>
      </c>
      <c r="C1294" s="256">
        <v>94.589039757176394</v>
      </c>
    </row>
    <row r="1295" spans="2:3" x14ac:dyDescent="0.25">
      <c r="B1295" s="257">
        <v>1232</v>
      </c>
      <c r="C1295" s="256">
        <v>130.4149724494788</v>
      </c>
    </row>
    <row r="1296" spans="2:3" x14ac:dyDescent="0.25">
      <c r="B1296" s="257">
        <v>1233</v>
      </c>
      <c r="C1296" s="256">
        <v>120.94632249137557</v>
      </c>
    </row>
    <row r="1297" spans="2:3" x14ac:dyDescent="0.25">
      <c r="B1297" s="257">
        <v>1234</v>
      </c>
      <c r="C1297" s="256">
        <v>106.98382118768714</v>
      </c>
    </row>
    <row r="1298" spans="2:3" x14ac:dyDescent="0.25">
      <c r="B1298" s="257">
        <v>1235</v>
      </c>
      <c r="C1298" s="256">
        <v>120.70465749574642</v>
      </c>
    </row>
    <row r="1299" spans="2:3" x14ac:dyDescent="0.25">
      <c r="B1299" s="257">
        <v>1236</v>
      </c>
      <c r="C1299" s="256">
        <v>119.21529634653189</v>
      </c>
    </row>
    <row r="1300" spans="2:3" x14ac:dyDescent="0.25">
      <c r="B1300" s="257">
        <v>1237</v>
      </c>
      <c r="C1300" s="256">
        <v>81.863640021027805</v>
      </c>
    </row>
    <row r="1301" spans="2:3" x14ac:dyDescent="0.25">
      <c r="B1301" s="257">
        <v>1238</v>
      </c>
      <c r="C1301" s="256">
        <v>147.28547845772417</v>
      </c>
    </row>
    <row r="1302" spans="2:3" x14ac:dyDescent="0.25">
      <c r="B1302" s="257">
        <v>1239</v>
      </c>
      <c r="C1302" s="256">
        <v>122.45208505227021</v>
      </c>
    </row>
    <row r="1303" spans="2:3" x14ac:dyDescent="0.25">
      <c r="B1303" s="257">
        <v>1240</v>
      </c>
      <c r="C1303" s="256">
        <v>129.81239134629681</v>
      </c>
    </row>
    <row r="1304" spans="2:3" x14ac:dyDescent="0.25">
      <c r="B1304" s="257">
        <v>1241</v>
      </c>
      <c r="C1304" s="256">
        <v>127.89634808970747</v>
      </c>
    </row>
    <row r="1305" spans="2:3" x14ac:dyDescent="0.25">
      <c r="B1305" s="257">
        <v>1242</v>
      </c>
      <c r="C1305" s="256">
        <v>139.50497046144793</v>
      </c>
    </row>
    <row r="1306" spans="2:3" x14ac:dyDescent="0.25">
      <c r="B1306" s="257">
        <v>1243</v>
      </c>
      <c r="C1306" s="256">
        <v>127.99909511815054</v>
      </c>
    </row>
    <row r="1307" spans="2:3" x14ac:dyDescent="0.25">
      <c r="B1307" s="257">
        <v>1244</v>
      </c>
      <c r="C1307" s="256">
        <v>100.36860164850917</v>
      </c>
    </row>
    <row r="1308" spans="2:3" x14ac:dyDescent="0.25">
      <c r="B1308" s="257">
        <v>1245</v>
      </c>
      <c r="C1308" s="256">
        <v>143.45159492880609</v>
      </c>
    </row>
    <row r="1309" spans="2:3" x14ac:dyDescent="0.25">
      <c r="B1309" s="257">
        <v>1246</v>
      </c>
      <c r="C1309" s="256">
        <v>107.51552841106636</v>
      </c>
    </row>
    <row r="1310" spans="2:3" x14ac:dyDescent="0.25">
      <c r="B1310" s="257">
        <v>1247</v>
      </c>
      <c r="C1310" s="256">
        <v>124.03155247031761</v>
      </c>
    </row>
    <row r="1311" spans="2:3" x14ac:dyDescent="0.25">
      <c r="B1311" s="257">
        <v>1248</v>
      </c>
      <c r="C1311" s="256">
        <v>112.68314772680363</v>
      </c>
    </row>
    <row r="1312" spans="2:3" x14ac:dyDescent="0.25">
      <c r="B1312" s="257">
        <v>1249</v>
      </c>
      <c r="C1312" s="256">
        <v>133.17377416818766</v>
      </c>
    </row>
    <row r="1313" spans="2:3" x14ac:dyDescent="0.25">
      <c r="B1313" s="257">
        <v>1250</v>
      </c>
      <c r="C1313" s="256">
        <v>165.46317946330689</v>
      </c>
    </row>
    <row r="1314" spans="2:3" x14ac:dyDescent="0.25">
      <c r="B1314" s="257">
        <v>1251</v>
      </c>
      <c r="C1314" s="256">
        <v>95.271619912252163</v>
      </c>
    </row>
    <row r="1315" spans="2:3" x14ac:dyDescent="0.25">
      <c r="B1315" s="257">
        <v>1252</v>
      </c>
      <c r="C1315" s="256">
        <v>134.57501615943337</v>
      </c>
    </row>
    <row r="1316" spans="2:3" x14ac:dyDescent="0.25">
      <c r="B1316" s="257">
        <v>1253</v>
      </c>
      <c r="C1316" s="256">
        <v>135.971008194635</v>
      </c>
    </row>
    <row r="1317" spans="2:3" x14ac:dyDescent="0.25">
      <c r="B1317" s="257">
        <v>1254</v>
      </c>
      <c r="C1317" s="256">
        <v>128.96579354655145</v>
      </c>
    </row>
    <row r="1318" spans="2:3" x14ac:dyDescent="0.25">
      <c r="B1318" s="257">
        <v>1255</v>
      </c>
      <c r="C1318" s="256">
        <v>127.1371281304956</v>
      </c>
    </row>
    <row r="1319" spans="2:3" x14ac:dyDescent="0.25">
      <c r="B1319" s="257">
        <v>1256</v>
      </c>
      <c r="C1319" s="256">
        <v>72.319196193595715</v>
      </c>
    </row>
    <row r="1320" spans="2:3" x14ac:dyDescent="0.25">
      <c r="B1320" s="257">
        <v>1257</v>
      </c>
      <c r="C1320" s="256">
        <v>181.03603876530272</v>
      </c>
    </row>
    <row r="1321" spans="2:3" x14ac:dyDescent="0.25">
      <c r="B1321" s="257">
        <v>1258</v>
      </c>
      <c r="C1321" s="256">
        <v>125.84455411698369</v>
      </c>
    </row>
    <row r="1322" spans="2:3" x14ac:dyDescent="0.25">
      <c r="B1322" s="257">
        <v>1259</v>
      </c>
      <c r="C1322" s="256">
        <v>123.27289071159808</v>
      </c>
    </row>
    <row r="1323" spans="2:3" x14ac:dyDescent="0.25">
      <c r="B1323" s="257">
        <v>1260</v>
      </c>
      <c r="C1323" s="256">
        <v>134.14894831653905</v>
      </c>
    </row>
    <row r="1324" spans="2:3" x14ac:dyDescent="0.25">
      <c r="B1324" s="257">
        <v>1261</v>
      </c>
      <c r="C1324" s="256">
        <v>113.61643206783116</v>
      </c>
    </row>
    <row r="1325" spans="2:3" x14ac:dyDescent="0.25">
      <c r="B1325" s="257">
        <v>1262</v>
      </c>
      <c r="C1325" s="256">
        <v>99.095025091816453</v>
      </c>
    </row>
    <row r="1326" spans="2:3" x14ac:dyDescent="0.25">
      <c r="B1326" s="257">
        <v>1263</v>
      </c>
      <c r="C1326" s="256">
        <v>99.180065010009628</v>
      </c>
    </row>
    <row r="1327" spans="2:3" x14ac:dyDescent="0.25">
      <c r="B1327" s="257">
        <v>1264</v>
      </c>
      <c r="C1327" s="256">
        <v>95.83771026162205</v>
      </c>
    </row>
    <row r="1328" spans="2:3" x14ac:dyDescent="0.25">
      <c r="B1328" s="257">
        <v>1265</v>
      </c>
      <c r="C1328" s="256">
        <v>107.22305533817065</v>
      </c>
    </row>
    <row r="1329" spans="2:3" x14ac:dyDescent="0.25">
      <c r="B1329" s="257">
        <v>1266</v>
      </c>
      <c r="C1329" s="256">
        <v>95.953718388100668</v>
      </c>
    </row>
    <row r="1330" spans="2:3" x14ac:dyDescent="0.25">
      <c r="B1330" s="257">
        <v>1267</v>
      </c>
      <c r="C1330" s="256">
        <v>123.48069017922212</v>
      </c>
    </row>
    <row r="1331" spans="2:3" x14ac:dyDescent="0.25">
      <c r="B1331" s="257">
        <v>1268</v>
      </c>
      <c r="C1331" s="256">
        <v>136.30969947939599</v>
      </c>
    </row>
    <row r="1332" spans="2:3" x14ac:dyDescent="0.25">
      <c r="B1332" s="257">
        <v>1269</v>
      </c>
      <c r="C1332" s="256">
        <v>97.025265792078841</v>
      </c>
    </row>
    <row r="1333" spans="2:3" x14ac:dyDescent="0.25">
      <c r="B1333" s="257">
        <v>1270</v>
      </c>
      <c r="C1333" s="256">
        <v>145.53505073681077</v>
      </c>
    </row>
    <row r="1334" spans="2:3" x14ac:dyDescent="0.25">
      <c r="B1334" s="257">
        <v>1271</v>
      </c>
      <c r="C1334" s="256">
        <v>104.52130939124979</v>
      </c>
    </row>
    <row r="1335" spans="2:3" x14ac:dyDescent="0.25">
      <c r="B1335" s="257">
        <v>1272</v>
      </c>
      <c r="C1335" s="256">
        <v>142.59478302442329</v>
      </c>
    </row>
    <row r="1336" spans="2:3" x14ac:dyDescent="0.25">
      <c r="B1336" s="257">
        <v>1273</v>
      </c>
      <c r="C1336" s="256">
        <v>145.04895604313214</v>
      </c>
    </row>
    <row r="1337" spans="2:3" x14ac:dyDescent="0.25">
      <c r="B1337" s="257">
        <v>1274</v>
      </c>
      <c r="C1337" s="256">
        <v>127.29704105694938</v>
      </c>
    </row>
    <row r="1338" spans="2:3" x14ac:dyDescent="0.25">
      <c r="B1338" s="257">
        <v>1275</v>
      </c>
      <c r="C1338" s="256">
        <v>154.22979895123393</v>
      </c>
    </row>
    <row r="1339" spans="2:3" x14ac:dyDescent="0.25">
      <c r="B1339" s="257">
        <v>1276</v>
      </c>
      <c r="C1339" s="256">
        <v>101.48448008419237</v>
      </c>
    </row>
    <row r="1340" spans="2:3" x14ac:dyDescent="0.25">
      <c r="B1340" s="257">
        <v>1277</v>
      </c>
      <c r="C1340" s="256">
        <v>78.157612435369913</v>
      </c>
    </row>
    <row r="1341" spans="2:3" x14ac:dyDescent="0.25">
      <c r="B1341" s="257">
        <v>1278</v>
      </c>
      <c r="C1341" s="256">
        <v>115.9120373612466</v>
      </c>
    </row>
    <row r="1342" spans="2:3" x14ac:dyDescent="0.25">
      <c r="B1342" s="257">
        <v>1279</v>
      </c>
      <c r="C1342" s="256">
        <v>102.70284959573239</v>
      </c>
    </row>
    <row r="1343" spans="2:3" x14ac:dyDescent="0.25">
      <c r="B1343" s="257">
        <v>1280</v>
      </c>
      <c r="C1343" s="256">
        <v>145.09762184767942</v>
      </c>
    </row>
    <row r="1344" spans="2:3" x14ac:dyDescent="0.25">
      <c r="B1344" s="257">
        <v>1281</v>
      </c>
      <c r="C1344" s="256">
        <v>126.31284268320131</v>
      </c>
    </row>
    <row r="1345" spans="2:3" x14ac:dyDescent="0.25">
      <c r="B1345" s="257">
        <v>1282</v>
      </c>
      <c r="C1345" s="256">
        <v>96.755018774330097</v>
      </c>
    </row>
    <row r="1346" spans="2:3" x14ac:dyDescent="0.25">
      <c r="B1346" s="257">
        <v>1283</v>
      </c>
      <c r="C1346" s="256">
        <v>114.37294682631124</v>
      </c>
    </row>
    <row r="1347" spans="2:3" x14ac:dyDescent="0.25">
      <c r="B1347" s="257">
        <v>1284</v>
      </c>
      <c r="C1347" s="256">
        <v>135.2637955826732</v>
      </c>
    </row>
    <row r="1348" spans="2:3" x14ac:dyDescent="0.25">
      <c r="B1348" s="257">
        <v>1285</v>
      </c>
      <c r="C1348" s="256">
        <v>99.423163013986795</v>
      </c>
    </row>
    <row r="1349" spans="2:3" x14ac:dyDescent="0.25">
      <c r="B1349" s="257">
        <v>1286</v>
      </c>
      <c r="C1349" s="256">
        <v>95.552301844269124</v>
      </c>
    </row>
    <row r="1350" spans="2:3" x14ac:dyDescent="0.25">
      <c r="B1350" s="257">
        <v>1287</v>
      </c>
      <c r="C1350" s="256">
        <v>138.68553825682906</v>
      </c>
    </row>
    <row r="1351" spans="2:3" x14ac:dyDescent="0.25">
      <c r="B1351" s="257">
        <v>1288</v>
      </c>
      <c r="C1351" s="256">
        <v>142.77855204189004</v>
      </c>
    </row>
    <row r="1352" spans="2:3" x14ac:dyDescent="0.25">
      <c r="B1352" s="257">
        <v>1289</v>
      </c>
      <c r="C1352" s="256">
        <v>105.64421951054614</v>
      </c>
    </row>
    <row r="1353" spans="2:3" x14ac:dyDescent="0.25">
      <c r="B1353" s="257">
        <v>1290</v>
      </c>
      <c r="C1353" s="256">
        <v>95.63895430594124</v>
      </c>
    </row>
    <row r="1354" spans="2:3" x14ac:dyDescent="0.25">
      <c r="B1354" s="257">
        <v>1291</v>
      </c>
      <c r="C1354" s="256">
        <v>85.683196996508158</v>
      </c>
    </row>
    <row r="1355" spans="2:3" x14ac:dyDescent="0.25">
      <c r="B1355" s="257">
        <v>1292</v>
      </c>
      <c r="C1355" s="256">
        <v>111.0381540881277</v>
      </c>
    </row>
    <row r="1356" spans="2:3" x14ac:dyDescent="0.25">
      <c r="B1356" s="257">
        <v>1293</v>
      </c>
      <c r="C1356" s="256">
        <v>119.60291169648814</v>
      </c>
    </row>
    <row r="1357" spans="2:3" x14ac:dyDescent="0.25">
      <c r="B1357" s="257">
        <v>1294</v>
      </c>
      <c r="C1357" s="256">
        <v>99.645418214568949</v>
      </c>
    </row>
    <row r="1358" spans="2:3" x14ac:dyDescent="0.25">
      <c r="B1358" s="257">
        <v>1295</v>
      </c>
      <c r="C1358" s="256">
        <v>129.97387213305151</v>
      </c>
    </row>
    <row r="1359" spans="2:3" x14ac:dyDescent="0.25">
      <c r="B1359" s="257">
        <v>1296</v>
      </c>
      <c r="C1359" s="256">
        <v>91.307551691167646</v>
      </c>
    </row>
    <row r="1360" spans="2:3" x14ac:dyDescent="0.25">
      <c r="B1360" s="257">
        <v>1297</v>
      </c>
      <c r="C1360" s="256">
        <v>138.84517274638517</v>
      </c>
    </row>
    <row r="1361" spans="2:3" x14ac:dyDescent="0.25">
      <c r="B1361" s="257">
        <v>1298</v>
      </c>
      <c r="C1361" s="256">
        <v>140.29711456296329</v>
      </c>
    </row>
    <row r="1362" spans="2:3" x14ac:dyDescent="0.25">
      <c r="B1362" s="257">
        <v>1299</v>
      </c>
      <c r="C1362" s="256">
        <v>91.586945474265676</v>
      </c>
    </row>
    <row r="1363" spans="2:3" x14ac:dyDescent="0.25">
      <c r="B1363" s="257">
        <v>1300</v>
      </c>
      <c r="C1363" s="256">
        <v>149.10001021564594</v>
      </c>
    </row>
    <row r="1364" spans="2:3" x14ac:dyDescent="0.25">
      <c r="B1364" s="257">
        <v>1301</v>
      </c>
      <c r="C1364" s="256">
        <v>144.73612335914245</v>
      </c>
    </row>
    <row r="1365" spans="2:3" x14ac:dyDescent="0.25">
      <c r="B1365" s="257">
        <v>1302</v>
      </c>
      <c r="C1365" s="256">
        <v>76.710121187770767</v>
      </c>
    </row>
    <row r="1366" spans="2:3" x14ac:dyDescent="0.25">
      <c r="B1366" s="257">
        <v>1303</v>
      </c>
      <c r="C1366" s="256">
        <v>79.841785816201792</v>
      </c>
    </row>
    <row r="1367" spans="2:3" x14ac:dyDescent="0.25">
      <c r="B1367" s="257">
        <v>1304</v>
      </c>
      <c r="C1367" s="256">
        <v>104.25440243593354</v>
      </c>
    </row>
    <row r="1368" spans="2:3" x14ac:dyDescent="0.25">
      <c r="B1368" s="257">
        <v>1305</v>
      </c>
      <c r="C1368" s="256">
        <v>80.539631355193904</v>
      </c>
    </row>
    <row r="1369" spans="2:3" x14ac:dyDescent="0.25">
      <c r="B1369" s="257">
        <v>1306</v>
      </c>
      <c r="C1369" s="256">
        <v>74.182973518020361</v>
      </c>
    </row>
    <row r="1370" spans="2:3" x14ac:dyDescent="0.25">
      <c r="B1370" s="257">
        <v>1307</v>
      </c>
      <c r="C1370" s="256">
        <v>115.70409804100532</v>
      </c>
    </row>
    <row r="1371" spans="2:3" x14ac:dyDescent="0.25">
      <c r="B1371" s="257">
        <v>1308</v>
      </c>
      <c r="C1371" s="256">
        <v>107.34718843822978</v>
      </c>
    </row>
    <row r="1372" spans="2:3" x14ac:dyDescent="0.25">
      <c r="B1372" s="257">
        <v>1309</v>
      </c>
      <c r="C1372" s="256">
        <v>168.97936570032317</v>
      </c>
    </row>
    <row r="1373" spans="2:3" x14ac:dyDescent="0.25">
      <c r="B1373" s="257">
        <v>1310</v>
      </c>
      <c r="C1373" s="256">
        <v>106.01655466698244</v>
      </c>
    </row>
    <row r="1374" spans="2:3" x14ac:dyDescent="0.25">
      <c r="B1374" s="257">
        <v>1311</v>
      </c>
      <c r="C1374" s="256">
        <v>136.01524731517708</v>
      </c>
    </row>
    <row r="1375" spans="2:3" x14ac:dyDescent="0.25">
      <c r="B1375" s="257">
        <v>1312</v>
      </c>
      <c r="C1375" s="256">
        <v>122.52550177572749</v>
      </c>
    </row>
    <row r="1376" spans="2:3" x14ac:dyDescent="0.25">
      <c r="B1376" s="257">
        <v>1313</v>
      </c>
      <c r="C1376" s="256">
        <v>114.77895574589613</v>
      </c>
    </row>
    <row r="1377" spans="2:3" x14ac:dyDescent="0.25">
      <c r="B1377" s="257">
        <v>1314</v>
      </c>
      <c r="C1377" s="256">
        <v>91.378176702026082</v>
      </c>
    </row>
    <row r="1378" spans="2:3" x14ac:dyDescent="0.25">
      <c r="B1378" s="257">
        <v>1315</v>
      </c>
      <c r="C1378" s="256">
        <v>120.80078155226032</v>
      </c>
    </row>
    <row r="1379" spans="2:3" x14ac:dyDescent="0.25">
      <c r="B1379" s="257">
        <v>1316</v>
      </c>
      <c r="C1379" s="256">
        <v>122.76113300745489</v>
      </c>
    </row>
    <row r="1380" spans="2:3" x14ac:dyDescent="0.25">
      <c r="B1380" s="257">
        <v>1317</v>
      </c>
      <c r="C1380" s="256">
        <v>131.04505235148724</v>
      </c>
    </row>
    <row r="1381" spans="2:3" x14ac:dyDescent="0.25">
      <c r="B1381" s="257">
        <v>1318</v>
      </c>
      <c r="C1381" s="256">
        <v>85.647953442288099</v>
      </c>
    </row>
    <row r="1382" spans="2:3" x14ac:dyDescent="0.25">
      <c r="B1382" s="257">
        <v>1319</v>
      </c>
      <c r="C1382" s="256">
        <v>80.389583705690598</v>
      </c>
    </row>
    <row r="1383" spans="2:3" x14ac:dyDescent="0.25">
      <c r="B1383" s="257">
        <v>1320</v>
      </c>
      <c r="C1383" s="256">
        <v>109.20423060011744</v>
      </c>
    </row>
    <row r="1384" spans="2:3" x14ac:dyDescent="0.25">
      <c r="B1384" s="257">
        <v>1321</v>
      </c>
      <c r="C1384" s="256">
        <v>114.82305259239705</v>
      </c>
    </row>
    <row r="1385" spans="2:3" x14ac:dyDescent="0.25">
      <c r="B1385" s="257">
        <v>1322</v>
      </c>
      <c r="C1385" s="256">
        <v>122.1963845720643</v>
      </c>
    </row>
    <row r="1386" spans="2:3" x14ac:dyDescent="0.25">
      <c r="B1386" s="257">
        <v>1323</v>
      </c>
      <c r="C1386" s="256">
        <v>93.8415801152954</v>
      </c>
    </row>
    <row r="1387" spans="2:3" x14ac:dyDescent="0.25">
      <c r="B1387" s="257">
        <v>1324</v>
      </c>
      <c r="C1387" s="256">
        <v>98.434635771662471</v>
      </c>
    </row>
    <row r="1388" spans="2:3" x14ac:dyDescent="0.25">
      <c r="B1388" s="257">
        <v>1325</v>
      </c>
      <c r="C1388" s="256">
        <v>152.08293541122407</v>
      </c>
    </row>
    <row r="1389" spans="2:3" x14ac:dyDescent="0.25">
      <c r="B1389" s="257">
        <v>1326</v>
      </c>
      <c r="C1389" s="256">
        <v>82.253426772060322</v>
      </c>
    </row>
    <row r="1390" spans="2:3" x14ac:dyDescent="0.25">
      <c r="B1390" s="257">
        <v>1327</v>
      </c>
      <c r="C1390" s="256">
        <v>104.3565742431292</v>
      </c>
    </row>
    <row r="1391" spans="2:3" x14ac:dyDescent="0.25">
      <c r="B1391" s="257">
        <v>1328</v>
      </c>
      <c r="C1391" s="256">
        <v>159.75683679048609</v>
      </c>
    </row>
    <row r="1392" spans="2:3" x14ac:dyDescent="0.25">
      <c r="B1392" s="257">
        <v>1329</v>
      </c>
      <c r="C1392" s="256">
        <v>71.78740338029553</v>
      </c>
    </row>
    <row r="1393" spans="2:3" x14ac:dyDescent="0.25">
      <c r="B1393" s="257">
        <v>1330</v>
      </c>
      <c r="C1393" s="256">
        <v>87.122754508142407</v>
      </c>
    </row>
    <row r="1394" spans="2:3" x14ac:dyDescent="0.25">
      <c r="B1394" s="257">
        <v>1331</v>
      </c>
      <c r="C1394" s="256">
        <v>73.317896449591487</v>
      </c>
    </row>
    <row r="1395" spans="2:3" x14ac:dyDescent="0.25">
      <c r="B1395" s="257">
        <v>1332</v>
      </c>
      <c r="C1395" s="256">
        <v>111.13695249519687</v>
      </c>
    </row>
    <row r="1396" spans="2:3" x14ac:dyDescent="0.25">
      <c r="B1396" s="257">
        <v>1333</v>
      </c>
      <c r="C1396" s="256">
        <v>155.52150979630255</v>
      </c>
    </row>
    <row r="1397" spans="2:3" x14ac:dyDescent="0.25">
      <c r="B1397" s="257">
        <v>1334</v>
      </c>
      <c r="C1397" s="256">
        <v>115.57178668303268</v>
      </c>
    </row>
    <row r="1398" spans="2:3" x14ac:dyDescent="0.25">
      <c r="B1398" s="257">
        <v>1335</v>
      </c>
      <c r="C1398" s="256">
        <v>115.40552489154879</v>
      </c>
    </row>
    <row r="1399" spans="2:3" x14ac:dyDescent="0.25">
      <c r="B1399" s="257">
        <v>1336</v>
      </c>
      <c r="C1399" s="256">
        <v>133.60095669348178</v>
      </c>
    </row>
    <row r="1400" spans="2:3" x14ac:dyDescent="0.25">
      <c r="B1400" s="257">
        <v>1337</v>
      </c>
      <c r="C1400" s="256">
        <v>122.44561468595398</v>
      </c>
    </row>
    <row r="1401" spans="2:3" x14ac:dyDescent="0.25">
      <c r="B1401" s="257">
        <v>1338</v>
      </c>
      <c r="C1401" s="256">
        <v>75.317609739060941</v>
      </c>
    </row>
    <row r="1402" spans="2:3" x14ac:dyDescent="0.25">
      <c r="B1402" s="257">
        <v>1339</v>
      </c>
      <c r="C1402" s="256">
        <v>131.16385425752338</v>
      </c>
    </row>
    <row r="1403" spans="2:3" x14ac:dyDescent="0.25">
      <c r="B1403" s="257">
        <v>1340</v>
      </c>
      <c r="C1403" s="256">
        <v>114.95989743112345</v>
      </c>
    </row>
    <row r="1404" spans="2:3" x14ac:dyDescent="0.25">
      <c r="B1404" s="257">
        <v>1341</v>
      </c>
      <c r="C1404" s="256">
        <v>123.39469191840158</v>
      </c>
    </row>
    <row r="1405" spans="2:3" x14ac:dyDescent="0.25">
      <c r="B1405" s="257">
        <v>1342</v>
      </c>
      <c r="C1405" s="256">
        <v>83.419495964286213</v>
      </c>
    </row>
    <row r="1406" spans="2:3" x14ac:dyDescent="0.25">
      <c r="B1406" s="257">
        <v>1343</v>
      </c>
      <c r="C1406" s="256">
        <v>156.10113809253522</v>
      </c>
    </row>
    <row r="1407" spans="2:3" x14ac:dyDescent="0.25">
      <c r="B1407" s="257">
        <v>1344</v>
      </c>
      <c r="C1407" s="256">
        <v>85.045016948954427</v>
      </c>
    </row>
    <row r="1408" spans="2:3" x14ac:dyDescent="0.25">
      <c r="B1408" s="257">
        <v>1345</v>
      </c>
      <c r="C1408" s="256">
        <v>70.571749905167096</v>
      </c>
    </row>
    <row r="1409" spans="2:3" x14ac:dyDescent="0.25">
      <c r="B1409" s="257">
        <v>1346</v>
      </c>
      <c r="C1409" s="256">
        <v>101.39564162841826</v>
      </c>
    </row>
    <row r="1410" spans="2:3" x14ac:dyDescent="0.25">
      <c r="B1410" s="257">
        <v>1347</v>
      </c>
      <c r="C1410" s="256">
        <v>157.48238957271388</v>
      </c>
    </row>
    <row r="1411" spans="2:3" x14ac:dyDescent="0.25">
      <c r="B1411" s="257">
        <v>1348</v>
      </c>
      <c r="C1411" s="256">
        <v>128.50574471005291</v>
      </c>
    </row>
    <row r="1412" spans="2:3" x14ac:dyDescent="0.25">
      <c r="B1412" s="257">
        <v>1349</v>
      </c>
      <c r="C1412" s="256">
        <v>101.7022821257309</v>
      </c>
    </row>
    <row r="1413" spans="2:3" x14ac:dyDescent="0.25">
      <c r="B1413" s="257">
        <v>1350</v>
      </c>
      <c r="C1413" s="256">
        <v>130.53299279298358</v>
      </c>
    </row>
    <row r="1414" spans="2:3" x14ac:dyDescent="0.25">
      <c r="B1414" s="257">
        <v>1351</v>
      </c>
      <c r="C1414" s="256">
        <v>113.04761401186059</v>
      </c>
    </row>
    <row r="1415" spans="2:3" x14ac:dyDescent="0.25">
      <c r="B1415" s="257">
        <v>1352</v>
      </c>
      <c r="C1415" s="256">
        <v>116.04666144371809</v>
      </c>
    </row>
    <row r="1416" spans="2:3" x14ac:dyDescent="0.25">
      <c r="B1416" s="257">
        <v>1353</v>
      </c>
      <c r="C1416" s="256">
        <v>130.12279450521993</v>
      </c>
    </row>
    <row r="1417" spans="2:3" x14ac:dyDescent="0.25">
      <c r="B1417" s="257">
        <v>1354</v>
      </c>
      <c r="C1417" s="256">
        <v>119.78549368143504</v>
      </c>
    </row>
    <row r="1418" spans="2:3" x14ac:dyDescent="0.25">
      <c r="B1418" s="257">
        <v>1355</v>
      </c>
      <c r="C1418" s="256">
        <v>119.9664114393061</v>
      </c>
    </row>
    <row r="1419" spans="2:3" x14ac:dyDescent="0.25">
      <c r="B1419" s="257">
        <v>1356</v>
      </c>
      <c r="C1419" s="256">
        <v>127.52587447892323</v>
      </c>
    </row>
    <row r="1420" spans="2:3" x14ac:dyDescent="0.25">
      <c r="B1420" s="257">
        <v>1357</v>
      </c>
      <c r="C1420" s="256">
        <v>127.29236877726478</v>
      </c>
    </row>
    <row r="1421" spans="2:3" x14ac:dyDescent="0.25">
      <c r="B1421" s="257">
        <v>1358</v>
      </c>
      <c r="C1421" s="256">
        <v>104.96106238665715</v>
      </c>
    </row>
    <row r="1422" spans="2:3" x14ac:dyDescent="0.25">
      <c r="B1422" s="257">
        <v>1359</v>
      </c>
      <c r="C1422" s="256">
        <v>75.499949979440885</v>
      </c>
    </row>
    <row r="1423" spans="2:3" x14ac:dyDescent="0.25">
      <c r="B1423" s="257">
        <v>1360</v>
      </c>
      <c r="C1423" s="256">
        <v>143.10788076474461</v>
      </c>
    </row>
    <row r="1424" spans="2:3" x14ac:dyDescent="0.25">
      <c r="B1424" s="257">
        <v>1361</v>
      </c>
      <c r="C1424" s="256">
        <v>127.18699254093698</v>
      </c>
    </row>
    <row r="1425" spans="2:3" x14ac:dyDescent="0.25">
      <c r="B1425" s="257">
        <v>1362</v>
      </c>
      <c r="C1425" s="256">
        <v>135.47510925757553</v>
      </c>
    </row>
    <row r="1426" spans="2:3" x14ac:dyDescent="0.25">
      <c r="B1426" s="257">
        <v>1363</v>
      </c>
      <c r="C1426" s="256">
        <v>151.7529498563876</v>
      </c>
    </row>
    <row r="1427" spans="2:3" x14ac:dyDescent="0.25">
      <c r="B1427" s="257">
        <v>1364</v>
      </c>
      <c r="C1427" s="256">
        <v>142.87935136563897</v>
      </c>
    </row>
    <row r="1428" spans="2:3" x14ac:dyDescent="0.25">
      <c r="B1428" s="257">
        <v>1365</v>
      </c>
      <c r="C1428" s="256">
        <v>76.410386843028363</v>
      </c>
    </row>
    <row r="1429" spans="2:3" x14ac:dyDescent="0.25">
      <c r="B1429" s="257">
        <v>1366</v>
      </c>
      <c r="C1429" s="256">
        <v>147.86169861590693</v>
      </c>
    </row>
    <row r="1430" spans="2:3" x14ac:dyDescent="0.25">
      <c r="B1430" s="257">
        <v>1367</v>
      </c>
      <c r="C1430" s="256">
        <v>137.99669328721376</v>
      </c>
    </row>
    <row r="1431" spans="2:3" x14ac:dyDescent="0.25">
      <c r="B1431" s="257">
        <v>1368</v>
      </c>
      <c r="C1431" s="256">
        <v>70.944018970348381</v>
      </c>
    </row>
    <row r="1432" spans="2:3" x14ac:dyDescent="0.25">
      <c r="B1432" s="257">
        <v>1369</v>
      </c>
      <c r="C1432" s="256">
        <v>153.14123727993251</v>
      </c>
    </row>
    <row r="1433" spans="2:3" x14ac:dyDescent="0.25">
      <c r="B1433" s="257">
        <v>1370</v>
      </c>
      <c r="C1433" s="256">
        <v>76.418187706933836</v>
      </c>
    </row>
    <row r="1434" spans="2:3" x14ac:dyDescent="0.25">
      <c r="B1434" s="257">
        <v>1371</v>
      </c>
      <c r="C1434" s="256">
        <v>141.4390532037126</v>
      </c>
    </row>
    <row r="1435" spans="2:3" x14ac:dyDescent="0.25">
      <c r="B1435" s="257">
        <v>1372</v>
      </c>
      <c r="C1435" s="256">
        <v>84.898059493557341</v>
      </c>
    </row>
    <row r="1436" spans="2:3" x14ac:dyDescent="0.25">
      <c r="B1436" s="257">
        <v>1373</v>
      </c>
      <c r="C1436" s="256">
        <v>88.771783465398642</v>
      </c>
    </row>
    <row r="1437" spans="2:3" x14ac:dyDescent="0.25">
      <c r="B1437" s="257">
        <v>1374</v>
      </c>
      <c r="C1437" s="256">
        <v>72.040295052767675</v>
      </c>
    </row>
    <row r="1438" spans="2:3" x14ac:dyDescent="0.25">
      <c r="B1438" s="257">
        <v>1375</v>
      </c>
      <c r="C1438" s="256">
        <v>119.35278947219176</v>
      </c>
    </row>
    <row r="1439" spans="2:3" x14ac:dyDescent="0.25">
      <c r="B1439" s="257">
        <v>1376</v>
      </c>
      <c r="C1439" s="256">
        <v>137.31262465119931</v>
      </c>
    </row>
    <row r="1440" spans="2:3" x14ac:dyDescent="0.25">
      <c r="B1440" s="257">
        <v>1377</v>
      </c>
      <c r="C1440" s="256">
        <v>133.48443361432797</v>
      </c>
    </row>
    <row r="1441" spans="2:3" x14ac:dyDescent="0.25">
      <c r="B1441" s="257">
        <v>1378</v>
      </c>
      <c r="C1441" s="256">
        <v>115.02484926625898</v>
      </c>
    </row>
    <row r="1442" spans="2:3" x14ac:dyDescent="0.25">
      <c r="B1442" s="257">
        <v>1379</v>
      </c>
      <c r="C1442" s="256">
        <v>137.202169981157</v>
      </c>
    </row>
    <row r="1443" spans="2:3" x14ac:dyDescent="0.25">
      <c r="B1443" s="257">
        <v>1380</v>
      </c>
      <c r="C1443" s="256">
        <v>138.54065974928054</v>
      </c>
    </row>
    <row r="1444" spans="2:3" x14ac:dyDescent="0.25">
      <c r="B1444" s="257">
        <v>1381</v>
      </c>
      <c r="C1444" s="256">
        <v>146.23162914242184</v>
      </c>
    </row>
    <row r="1445" spans="2:3" x14ac:dyDescent="0.25">
      <c r="B1445" s="257">
        <v>1382</v>
      </c>
      <c r="C1445" s="256">
        <v>96.979814937858293</v>
      </c>
    </row>
    <row r="1446" spans="2:3" x14ac:dyDescent="0.25">
      <c r="B1446" s="257">
        <v>1383</v>
      </c>
      <c r="C1446" s="256">
        <v>105.41129010423654</v>
      </c>
    </row>
    <row r="1447" spans="2:3" x14ac:dyDescent="0.25">
      <c r="B1447" s="257">
        <v>1384</v>
      </c>
      <c r="C1447" s="256">
        <v>136.06678928984343</v>
      </c>
    </row>
    <row r="1448" spans="2:3" x14ac:dyDescent="0.25">
      <c r="B1448" s="257">
        <v>1385</v>
      </c>
      <c r="C1448" s="256">
        <v>147.94998695372425</v>
      </c>
    </row>
    <row r="1449" spans="2:3" x14ac:dyDescent="0.25">
      <c r="B1449" s="257">
        <v>1386</v>
      </c>
      <c r="C1449" s="256">
        <v>128.24993831254349</v>
      </c>
    </row>
    <row r="1450" spans="2:3" x14ac:dyDescent="0.25">
      <c r="B1450" s="257">
        <v>1387</v>
      </c>
      <c r="C1450" s="256">
        <v>110.30590188935301</v>
      </c>
    </row>
    <row r="1451" spans="2:3" x14ac:dyDescent="0.25">
      <c r="B1451" s="257">
        <v>1388</v>
      </c>
      <c r="C1451" s="256">
        <v>85.498618536588637</v>
      </c>
    </row>
    <row r="1452" spans="2:3" x14ac:dyDescent="0.25">
      <c r="B1452" s="257">
        <v>1389</v>
      </c>
      <c r="C1452" s="256">
        <v>121.9169539858743</v>
      </c>
    </row>
    <row r="1453" spans="2:3" x14ac:dyDescent="0.25">
      <c r="B1453" s="257">
        <v>1390</v>
      </c>
      <c r="C1453" s="256">
        <v>126.40951176676624</v>
      </c>
    </row>
    <row r="1454" spans="2:3" x14ac:dyDescent="0.25">
      <c r="B1454" s="257">
        <v>1391</v>
      </c>
      <c r="C1454" s="256">
        <v>140.67047355647986</v>
      </c>
    </row>
    <row r="1455" spans="2:3" x14ac:dyDescent="0.25">
      <c r="B1455" s="257">
        <v>1392</v>
      </c>
      <c r="C1455" s="256">
        <v>120.29686317439759</v>
      </c>
    </row>
    <row r="1456" spans="2:3" x14ac:dyDescent="0.25">
      <c r="B1456" s="257">
        <v>1393</v>
      </c>
      <c r="C1456" s="256">
        <v>169.0788102395278</v>
      </c>
    </row>
    <row r="1457" spans="2:3" x14ac:dyDescent="0.25">
      <c r="B1457" s="257">
        <v>1394</v>
      </c>
      <c r="C1457" s="256">
        <v>70.906639292331505</v>
      </c>
    </row>
    <row r="1458" spans="2:3" x14ac:dyDescent="0.25">
      <c r="B1458" s="257">
        <v>1395</v>
      </c>
      <c r="C1458" s="256">
        <v>141.42649210644998</v>
      </c>
    </row>
    <row r="1459" spans="2:3" x14ac:dyDescent="0.25">
      <c r="B1459" s="257">
        <v>1396</v>
      </c>
      <c r="C1459" s="256">
        <v>109.00568866074157</v>
      </c>
    </row>
    <row r="1460" spans="2:3" x14ac:dyDescent="0.25">
      <c r="B1460" s="257">
        <v>1397</v>
      </c>
      <c r="C1460" s="256">
        <v>109.86184569413975</v>
      </c>
    </row>
    <row r="1461" spans="2:3" x14ac:dyDescent="0.25">
      <c r="B1461" s="257">
        <v>1398</v>
      </c>
      <c r="C1461" s="256">
        <v>129.90719801716162</v>
      </c>
    </row>
    <row r="1462" spans="2:3" x14ac:dyDescent="0.25">
      <c r="B1462" s="257">
        <v>1399</v>
      </c>
      <c r="C1462" s="256">
        <v>136.9998958520053</v>
      </c>
    </row>
    <row r="1463" spans="2:3" x14ac:dyDescent="0.25">
      <c r="B1463" s="257">
        <v>1400</v>
      </c>
      <c r="C1463" s="256">
        <v>148.6984008863879</v>
      </c>
    </row>
    <row r="1464" spans="2:3" x14ac:dyDescent="0.25">
      <c r="B1464" s="257">
        <v>1401</v>
      </c>
      <c r="C1464" s="256">
        <v>138.58642772326266</v>
      </c>
    </row>
    <row r="1465" spans="2:3" x14ac:dyDescent="0.25">
      <c r="B1465" s="257">
        <v>1402</v>
      </c>
      <c r="C1465" s="256">
        <v>143.04280751079565</v>
      </c>
    </row>
    <row r="1466" spans="2:3" x14ac:dyDescent="0.25">
      <c r="B1466" s="257">
        <v>1403</v>
      </c>
      <c r="C1466" s="256">
        <v>121.22656148921004</v>
      </c>
    </row>
    <row r="1467" spans="2:3" x14ac:dyDescent="0.25">
      <c r="B1467" s="257">
        <v>1404</v>
      </c>
      <c r="C1467" s="256">
        <v>168.40041876162212</v>
      </c>
    </row>
    <row r="1468" spans="2:3" x14ac:dyDescent="0.25">
      <c r="B1468" s="257">
        <v>1405</v>
      </c>
      <c r="C1468" s="256">
        <v>102.46170665813526</v>
      </c>
    </row>
    <row r="1469" spans="2:3" x14ac:dyDescent="0.25">
      <c r="B1469" s="257">
        <v>1406</v>
      </c>
      <c r="C1469" s="256">
        <v>106.91441637028096</v>
      </c>
    </row>
    <row r="1470" spans="2:3" x14ac:dyDescent="0.25">
      <c r="B1470" s="257">
        <v>1407</v>
      </c>
      <c r="C1470" s="256">
        <v>137.40407376308795</v>
      </c>
    </row>
    <row r="1471" spans="2:3" x14ac:dyDescent="0.25">
      <c r="B1471" s="257">
        <v>1408</v>
      </c>
      <c r="C1471" s="256">
        <v>140.48110871718961</v>
      </c>
    </row>
    <row r="1472" spans="2:3" x14ac:dyDescent="0.25">
      <c r="B1472" s="257">
        <v>1409</v>
      </c>
      <c r="C1472" s="256">
        <v>120.99190540263457</v>
      </c>
    </row>
    <row r="1473" spans="2:3" x14ac:dyDescent="0.25">
      <c r="B1473" s="257">
        <v>1410</v>
      </c>
      <c r="C1473" s="256">
        <v>102.01671387457195</v>
      </c>
    </row>
    <row r="1474" spans="2:3" x14ac:dyDescent="0.25">
      <c r="B1474" s="257">
        <v>1411</v>
      </c>
      <c r="C1474" s="256">
        <v>119.8835144175525</v>
      </c>
    </row>
    <row r="1475" spans="2:3" x14ac:dyDescent="0.25">
      <c r="B1475" s="257">
        <v>1412</v>
      </c>
      <c r="C1475" s="256">
        <v>108.59568791215126</v>
      </c>
    </row>
    <row r="1476" spans="2:3" x14ac:dyDescent="0.25">
      <c r="B1476" s="257">
        <v>1413</v>
      </c>
      <c r="C1476" s="256">
        <v>146.23196498516856</v>
      </c>
    </row>
    <row r="1477" spans="2:3" x14ac:dyDescent="0.25">
      <c r="B1477" s="257">
        <v>1414</v>
      </c>
      <c r="C1477" s="256">
        <v>97.188617617760769</v>
      </c>
    </row>
    <row r="1478" spans="2:3" x14ac:dyDescent="0.25">
      <c r="B1478" s="257">
        <v>1415</v>
      </c>
      <c r="C1478" s="256">
        <v>128.33471863621153</v>
      </c>
    </row>
    <row r="1479" spans="2:3" x14ac:dyDescent="0.25">
      <c r="B1479" s="257">
        <v>1416</v>
      </c>
      <c r="C1479" s="256">
        <v>140.98386976711859</v>
      </c>
    </row>
    <row r="1480" spans="2:3" x14ac:dyDescent="0.25">
      <c r="B1480" s="257">
        <v>1417</v>
      </c>
      <c r="C1480" s="256">
        <v>113.70911136983881</v>
      </c>
    </row>
    <row r="1481" spans="2:3" x14ac:dyDescent="0.25">
      <c r="B1481" s="257">
        <v>1418</v>
      </c>
      <c r="C1481" s="256">
        <v>87.398214801308583</v>
      </c>
    </row>
    <row r="1482" spans="2:3" x14ac:dyDescent="0.25">
      <c r="B1482" s="257">
        <v>1419</v>
      </c>
      <c r="C1482" s="256">
        <v>104.75485845949608</v>
      </c>
    </row>
    <row r="1483" spans="2:3" x14ac:dyDescent="0.25">
      <c r="B1483" s="257">
        <v>1420</v>
      </c>
      <c r="C1483" s="256">
        <v>134.61058710442614</v>
      </c>
    </row>
    <row r="1484" spans="2:3" x14ac:dyDescent="0.25">
      <c r="B1484" s="257">
        <v>1421</v>
      </c>
      <c r="C1484" s="256">
        <v>121.98272283504384</v>
      </c>
    </row>
    <row r="1485" spans="2:3" x14ac:dyDescent="0.25">
      <c r="B1485" s="257">
        <v>1422</v>
      </c>
      <c r="C1485" s="256">
        <v>109.2771253727625</v>
      </c>
    </row>
    <row r="1486" spans="2:3" x14ac:dyDescent="0.25">
      <c r="B1486" s="257">
        <v>1423</v>
      </c>
      <c r="C1486" s="256">
        <v>151.60527104985334</v>
      </c>
    </row>
    <row r="1487" spans="2:3" x14ac:dyDescent="0.25">
      <c r="B1487" s="257">
        <v>1424</v>
      </c>
      <c r="C1487" s="256">
        <v>115.65430121679705</v>
      </c>
    </row>
    <row r="1488" spans="2:3" x14ac:dyDescent="0.25">
      <c r="B1488" s="257">
        <v>1425</v>
      </c>
      <c r="C1488" s="256">
        <v>124.00340059353313</v>
      </c>
    </row>
    <row r="1489" spans="2:3" x14ac:dyDescent="0.25">
      <c r="B1489" s="257">
        <v>1426</v>
      </c>
      <c r="C1489" s="256">
        <v>134.52491433482712</v>
      </c>
    </row>
    <row r="1490" spans="2:3" x14ac:dyDescent="0.25">
      <c r="B1490" s="257">
        <v>1427</v>
      </c>
      <c r="C1490" s="256">
        <v>156.22955464378384</v>
      </c>
    </row>
    <row r="1491" spans="2:3" x14ac:dyDescent="0.25">
      <c r="B1491" s="257">
        <v>1428</v>
      </c>
      <c r="C1491" s="256">
        <v>132.00585942418172</v>
      </c>
    </row>
    <row r="1492" spans="2:3" x14ac:dyDescent="0.25">
      <c r="B1492" s="257">
        <v>1429</v>
      </c>
      <c r="C1492" s="256">
        <v>96.756453588609858</v>
      </c>
    </row>
    <row r="1493" spans="2:3" x14ac:dyDescent="0.25">
      <c r="B1493" s="257">
        <v>1430</v>
      </c>
      <c r="C1493" s="256">
        <v>85.572046362730887</v>
      </c>
    </row>
    <row r="1494" spans="2:3" x14ac:dyDescent="0.25">
      <c r="B1494" s="257">
        <v>1431</v>
      </c>
      <c r="C1494" s="256">
        <v>130.75910634817214</v>
      </c>
    </row>
    <row r="1495" spans="2:3" x14ac:dyDescent="0.25">
      <c r="B1495" s="257">
        <v>1432</v>
      </c>
      <c r="C1495" s="256">
        <v>97.858130132223209</v>
      </c>
    </row>
    <row r="1496" spans="2:3" x14ac:dyDescent="0.25">
      <c r="B1496" s="257">
        <v>1433</v>
      </c>
      <c r="C1496" s="256">
        <v>155.21915477111324</v>
      </c>
    </row>
    <row r="1497" spans="2:3" x14ac:dyDescent="0.25">
      <c r="B1497" s="257">
        <v>1434</v>
      </c>
      <c r="C1497" s="256">
        <v>132.52180371579112</v>
      </c>
    </row>
    <row r="1498" spans="2:3" x14ac:dyDescent="0.25">
      <c r="B1498" s="257">
        <v>1435</v>
      </c>
      <c r="C1498" s="256">
        <v>107.42511528121683</v>
      </c>
    </row>
    <row r="1499" spans="2:3" x14ac:dyDescent="0.25">
      <c r="B1499" s="257">
        <v>1436</v>
      </c>
      <c r="C1499" s="256">
        <v>130.69845505915842</v>
      </c>
    </row>
    <row r="1500" spans="2:3" x14ac:dyDescent="0.25">
      <c r="B1500" s="257">
        <v>1437</v>
      </c>
      <c r="C1500" s="256">
        <v>105.41056244040422</v>
      </c>
    </row>
    <row r="1501" spans="2:3" x14ac:dyDescent="0.25">
      <c r="B1501" s="257">
        <v>1438</v>
      </c>
      <c r="C1501" s="256">
        <v>113.6720906741089</v>
      </c>
    </row>
    <row r="1502" spans="2:3" x14ac:dyDescent="0.25">
      <c r="B1502" s="257">
        <v>1439</v>
      </c>
      <c r="C1502" s="256">
        <v>170.84598775350975</v>
      </c>
    </row>
    <row r="1503" spans="2:3" x14ac:dyDescent="0.25">
      <c r="B1503" s="257">
        <v>1440</v>
      </c>
      <c r="C1503" s="256">
        <v>131.79884049265414</v>
      </c>
    </row>
    <row r="1504" spans="2:3" x14ac:dyDescent="0.25">
      <c r="B1504" s="257">
        <v>1441</v>
      </c>
      <c r="C1504" s="256">
        <v>133.68416845661133</v>
      </c>
    </row>
    <row r="1505" spans="2:3" x14ac:dyDescent="0.25">
      <c r="B1505" s="257">
        <v>1442</v>
      </c>
      <c r="C1505" s="256">
        <v>111.41552816477699</v>
      </c>
    </row>
    <row r="1506" spans="2:3" x14ac:dyDescent="0.25">
      <c r="B1506" s="257">
        <v>1443</v>
      </c>
      <c r="C1506" s="256">
        <v>82.139275704842476</v>
      </c>
    </row>
    <row r="1507" spans="2:3" x14ac:dyDescent="0.25">
      <c r="B1507" s="257">
        <v>1444</v>
      </c>
      <c r="C1507" s="256">
        <v>144.04463824871294</v>
      </c>
    </row>
    <row r="1508" spans="2:3" x14ac:dyDescent="0.25">
      <c r="B1508" s="257">
        <v>1445</v>
      </c>
      <c r="C1508" s="256">
        <v>126.08899330776083</v>
      </c>
    </row>
    <row r="1509" spans="2:3" x14ac:dyDescent="0.25">
      <c r="B1509" s="257">
        <v>1446</v>
      </c>
      <c r="C1509" s="256">
        <v>122.46104811830605</v>
      </c>
    </row>
    <row r="1510" spans="2:3" x14ac:dyDescent="0.25">
      <c r="B1510" s="257">
        <v>1447</v>
      </c>
      <c r="C1510" s="256">
        <v>90.189015517939538</v>
      </c>
    </row>
    <row r="1511" spans="2:3" x14ac:dyDescent="0.25">
      <c r="B1511" s="257">
        <v>1448</v>
      </c>
      <c r="C1511" s="256">
        <v>91.925330585162698</v>
      </c>
    </row>
    <row r="1512" spans="2:3" x14ac:dyDescent="0.25">
      <c r="B1512" s="257">
        <v>1449</v>
      </c>
      <c r="C1512" s="256">
        <v>122.48146470328841</v>
      </c>
    </row>
    <row r="1513" spans="2:3" x14ac:dyDescent="0.25">
      <c r="B1513" s="257">
        <v>1450</v>
      </c>
      <c r="C1513" s="256">
        <v>142.84706756188152</v>
      </c>
    </row>
    <row r="1514" spans="2:3" x14ac:dyDescent="0.25">
      <c r="B1514" s="257">
        <v>1451</v>
      </c>
      <c r="C1514" s="256">
        <v>99.709720618486699</v>
      </c>
    </row>
    <row r="1515" spans="2:3" x14ac:dyDescent="0.25">
      <c r="B1515" s="257">
        <v>1452</v>
      </c>
      <c r="C1515" s="256">
        <v>112.20615965596872</v>
      </c>
    </row>
    <row r="1516" spans="2:3" x14ac:dyDescent="0.25">
      <c r="B1516" s="257">
        <v>1453</v>
      </c>
      <c r="C1516" s="256">
        <v>131.01634850914334</v>
      </c>
    </row>
    <row r="1517" spans="2:3" x14ac:dyDescent="0.25">
      <c r="B1517" s="257">
        <v>1454</v>
      </c>
      <c r="C1517" s="256">
        <v>126.13042688158778</v>
      </c>
    </row>
    <row r="1518" spans="2:3" x14ac:dyDescent="0.25">
      <c r="B1518" s="257">
        <v>1455</v>
      </c>
      <c r="C1518" s="256">
        <v>81.270067858040306</v>
      </c>
    </row>
    <row r="1519" spans="2:3" x14ac:dyDescent="0.25">
      <c r="B1519" s="257">
        <v>1456</v>
      </c>
      <c r="C1519" s="256">
        <v>91.996698145603702</v>
      </c>
    </row>
    <row r="1520" spans="2:3" x14ac:dyDescent="0.25">
      <c r="B1520" s="257">
        <v>1457</v>
      </c>
      <c r="C1520" s="256">
        <v>85.70115323031564</v>
      </c>
    </row>
    <row r="1521" spans="2:3" x14ac:dyDescent="0.25">
      <c r="B1521" s="257">
        <v>1458</v>
      </c>
      <c r="C1521" s="256">
        <v>90.455675826052456</v>
      </c>
    </row>
    <row r="1522" spans="2:3" x14ac:dyDescent="0.25">
      <c r="B1522" s="257">
        <v>1459</v>
      </c>
      <c r="C1522" s="256">
        <v>157.81199972407126</v>
      </c>
    </row>
    <row r="1523" spans="2:3" x14ac:dyDescent="0.25">
      <c r="B1523" s="257">
        <v>1460</v>
      </c>
      <c r="C1523" s="256">
        <v>159.96507077329571</v>
      </c>
    </row>
    <row r="1524" spans="2:3" x14ac:dyDescent="0.25">
      <c r="B1524" s="257">
        <v>1461</v>
      </c>
      <c r="C1524" s="256">
        <v>138.31547352840911</v>
      </c>
    </row>
    <row r="1525" spans="2:3" x14ac:dyDescent="0.25">
      <c r="B1525" s="257">
        <v>1462</v>
      </c>
      <c r="C1525" s="256">
        <v>145.44749110490389</v>
      </c>
    </row>
    <row r="1526" spans="2:3" x14ac:dyDescent="0.25">
      <c r="B1526" s="257">
        <v>1463</v>
      </c>
      <c r="C1526" s="256">
        <v>114.62273464304836</v>
      </c>
    </row>
    <row r="1527" spans="2:3" x14ac:dyDescent="0.25">
      <c r="B1527" s="257">
        <v>1464</v>
      </c>
      <c r="C1527" s="256">
        <v>101.53903831938757</v>
      </c>
    </row>
    <row r="1528" spans="2:3" x14ac:dyDescent="0.25">
      <c r="B1528" s="257">
        <v>1465</v>
      </c>
      <c r="C1528" s="256">
        <v>106.36249668867563</v>
      </c>
    </row>
    <row r="1529" spans="2:3" x14ac:dyDescent="0.25">
      <c r="B1529" s="257">
        <v>1466</v>
      </c>
      <c r="C1529" s="256">
        <v>130.73227227751775</v>
      </c>
    </row>
    <row r="1530" spans="2:3" x14ac:dyDescent="0.25">
      <c r="B1530" s="257">
        <v>1467</v>
      </c>
      <c r="C1530" s="256">
        <v>119.58368250174752</v>
      </c>
    </row>
    <row r="1531" spans="2:3" x14ac:dyDescent="0.25">
      <c r="B1531" s="257">
        <v>1468</v>
      </c>
      <c r="C1531" s="256">
        <v>98.613861176391183</v>
      </c>
    </row>
    <row r="1532" spans="2:3" x14ac:dyDescent="0.25">
      <c r="B1532" s="257">
        <v>1469</v>
      </c>
      <c r="C1532" s="256">
        <v>95.182991309162617</v>
      </c>
    </row>
    <row r="1533" spans="2:3" x14ac:dyDescent="0.25">
      <c r="B1533" s="257">
        <v>1470</v>
      </c>
      <c r="C1533" s="256">
        <v>143.88669941492921</v>
      </c>
    </row>
    <row r="1534" spans="2:3" x14ac:dyDescent="0.25">
      <c r="B1534" s="257">
        <v>1471</v>
      </c>
      <c r="C1534" s="256">
        <v>157.33418567203481</v>
      </c>
    </row>
    <row r="1535" spans="2:3" x14ac:dyDescent="0.25">
      <c r="B1535" s="257">
        <v>1472</v>
      </c>
      <c r="C1535" s="256">
        <v>121.19746144055507</v>
      </c>
    </row>
    <row r="1536" spans="2:3" x14ac:dyDescent="0.25">
      <c r="B1536" s="257">
        <v>1473</v>
      </c>
      <c r="C1536" s="256">
        <v>127.03967624985174</v>
      </c>
    </row>
    <row r="1537" spans="2:3" x14ac:dyDescent="0.25">
      <c r="B1537" s="257">
        <v>1474</v>
      </c>
      <c r="C1537" s="256">
        <v>133.53075407237498</v>
      </c>
    </row>
    <row r="1538" spans="2:3" x14ac:dyDescent="0.25">
      <c r="B1538" s="257">
        <v>1475</v>
      </c>
      <c r="C1538" s="256">
        <v>79.529655447539241</v>
      </c>
    </row>
    <row r="1539" spans="2:3" x14ac:dyDescent="0.25">
      <c r="B1539" s="257">
        <v>1476</v>
      </c>
      <c r="C1539" s="256">
        <v>116.99788839341909</v>
      </c>
    </row>
    <row r="1540" spans="2:3" x14ac:dyDescent="0.25">
      <c r="B1540" s="257">
        <v>1477</v>
      </c>
      <c r="C1540" s="256">
        <v>128.14231903472796</v>
      </c>
    </row>
    <row r="1541" spans="2:3" x14ac:dyDescent="0.25">
      <c r="B1541" s="257">
        <v>1478</v>
      </c>
      <c r="C1541" s="256">
        <v>143.62763945696119</v>
      </c>
    </row>
    <row r="1542" spans="2:3" x14ac:dyDescent="0.25">
      <c r="B1542" s="257">
        <v>1479</v>
      </c>
      <c r="C1542" s="256">
        <v>123.87167366622224</v>
      </c>
    </row>
    <row r="1543" spans="2:3" x14ac:dyDescent="0.25">
      <c r="B1543" s="257">
        <v>1480</v>
      </c>
      <c r="C1543" s="256">
        <v>124.90764691098539</v>
      </c>
    </row>
    <row r="1544" spans="2:3" x14ac:dyDescent="0.25">
      <c r="B1544" s="257">
        <v>1481</v>
      </c>
      <c r="C1544" s="256">
        <v>148.9710314366308</v>
      </c>
    </row>
    <row r="1545" spans="2:3" x14ac:dyDescent="0.25">
      <c r="B1545" s="257">
        <v>1482</v>
      </c>
      <c r="C1545" s="256">
        <v>87.135239336940629</v>
      </c>
    </row>
    <row r="1546" spans="2:3" x14ac:dyDescent="0.25">
      <c r="B1546" s="257">
        <v>1483</v>
      </c>
      <c r="C1546" s="256">
        <v>96.084895513413315</v>
      </c>
    </row>
    <row r="1547" spans="2:3" x14ac:dyDescent="0.25">
      <c r="B1547" s="257">
        <v>1484</v>
      </c>
      <c r="C1547" s="256">
        <v>116.33023597334234</v>
      </c>
    </row>
    <row r="1548" spans="2:3" x14ac:dyDescent="0.25">
      <c r="B1548" s="257">
        <v>1485</v>
      </c>
      <c r="C1548" s="256">
        <v>104.99262462197595</v>
      </c>
    </row>
    <row r="1549" spans="2:3" x14ac:dyDescent="0.25">
      <c r="B1549" s="257">
        <v>1486</v>
      </c>
      <c r="C1549" s="256">
        <v>134.38712863450741</v>
      </c>
    </row>
    <row r="1550" spans="2:3" x14ac:dyDescent="0.25">
      <c r="B1550" s="257">
        <v>1487</v>
      </c>
      <c r="C1550" s="256">
        <v>144.0140354539073</v>
      </c>
    </row>
    <row r="1551" spans="2:3" x14ac:dyDescent="0.25">
      <c r="B1551" s="257">
        <v>1488</v>
      </c>
      <c r="C1551" s="256">
        <v>112.27137491601094</v>
      </c>
    </row>
    <row r="1552" spans="2:3" x14ac:dyDescent="0.25">
      <c r="B1552" s="257">
        <v>1489</v>
      </c>
      <c r="C1552" s="256">
        <v>144.52992818261154</v>
      </c>
    </row>
    <row r="1553" spans="2:3" x14ac:dyDescent="0.25">
      <c r="B1553" s="257">
        <v>1490</v>
      </c>
      <c r="C1553" s="256">
        <v>131.94540128136211</v>
      </c>
    </row>
    <row r="1554" spans="2:3" x14ac:dyDescent="0.25">
      <c r="B1554" s="257">
        <v>1491</v>
      </c>
      <c r="C1554" s="256">
        <v>133.00804406418331</v>
      </c>
    </row>
    <row r="1555" spans="2:3" x14ac:dyDescent="0.25">
      <c r="B1555" s="257">
        <v>1492</v>
      </c>
      <c r="C1555" s="256">
        <v>98.832960687546517</v>
      </c>
    </row>
    <row r="1556" spans="2:3" x14ac:dyDescent="0.25">
      <c r="B1556" s="257">
        <v>1493</v>
      </c>
      <c r="C1556" s="256">
        <v>124.8302316757955</v>
      </c>
    </row>
    <row r="1557" spans="2:3" x14ac:dyDescent="0.25">
      <c r="B1557" s="257">
        <v>1494</v>
      </c>
      <c r="C1557" s="256">
        <v>162.70463012014704</v>
      </c>
    </row>
    <row r="1558" spans="2:3" x14ac:dyDescent="0.25">
      <c r="B1558" s="257">
        <v>1495</v>
      </c>
      <c r="C1558" s="256">
        <v>127.68431590446151</v>
      </c>
    </row>
    <row r="1559" spans="2:3" x14ac:dyDescent="0.25">
      <c r="B1559" s="257">
        <v>1496</v>
      </c>
      <c r="C1559" s="256">
        <v>154.48458697451431</v>
      </c>
    </row>
    <row r="1560" spans="2:3" x14ac:dyDescent="0.25">
      <c r="B1560" s="257">
        <v>1497</v>
      </c>
      <c r="C1560" s="256">
        <v>99.417264072966077</v>
      </c>
    </row>
    <row r="1561" spans="2:3" x14ac:dyDescent="0.25">
      <c r="B1561" s="257">
        <v>1498</v>
      </c>
      <c r="C1561" s="256">
        <v>114.89589808742249</v>
      </c>
    </row>
    <row r="1562" spans="2:3" x14ac:dyDescent="0.25">
      <c r="B1562" s="257">
        <v>1499</v>
      </c>
      <c r="C1562" s="256">
        <v>125.95992016720358</v>
      </c>
    </row>
    <row r="1563" spans="2:3" x14ac:dyDescent="0.25">
      <c r="B1563" s="257">
        <v>1500</v>
      </c>
      <c r="C1563" s="256">
        <v>107.11681981158432</v>
      </c>
    </row>
    <row r="1564" spans="2:3" x14ac:dyDescent="0.25">
      <c r="B1564" s="257">
        <v>1501</v>
      </c>
      <c r="C1564" s="256">
        <v>164.97372398144009</v>
      </c>
    </row>
    <row r="1565" spans="2:3" x14ac:dyDescent="0.25">
      <c r="B1565" s="257">
        <v>1502</v>
      </c>
      <c r="C1565" s="256">
        <v>97.020064165388305</v>
      </c>
    </row>
    <row r="1566" spans="2:3" x14ac:dyDescent="0.25">
      <c r="B1566" s="257">
        <v>1503</v>
      </c>
      <c r="C1566" s="256">
        <v>137.31150827233685</v>
      </c>
    </row>
    <row r="1567" spans="2:3" x14ac:dyDescent="0.25">
      <c r="B1567" s="257">
        <v>1504</v>
      </c>
      <c r="C1567" s="256">
        <v>145.66283288498883</v>
      </c>
    </row>
    <row r="1568" spans="2:3" x14ac:dyDescent="0.25">
      <c r="B1568" s="257">
        <v>1505</v>
      </c>
      <c r="C1568" s="256">
        <v>157.55123744938976</v>
      </c>
    </row>
    <row r="1569" spans="2:3" x14ac:dyDescent="0.25">
      <c r="B1569" s="257">
        <v>1506</v>
      </c>
      <c r="C1569" s="256">
        <v>135.53162130681338</v>
      </c>
    </row>
    <row r="1570" spans="2:3" x14ac:dyDescent="0.25">
      <c r="B1570" s="257">
        <v>1507</v>
      </c>
      <c r="C1570" s="256">
        <v>143.48869478430339</v>
      </c>
    </row>
    <row r="1571" spans="2:3" x14ac:dyDescent="0.25">
      <c r="B1571" s="257">
        <v>1508</v>
      </c>
      <c r="C1571" s="256">
        <v>109.23194093272416</v>
      </c>
    </row>
    <row r="1572" spans="2:3" x14ac:dyDescent="0.25">
      <c r="B1572" s="257">
        <v>1509</v>
      </c>
      <c r="C1572" s="256">
        <v>153.61987124091735</v>
      </c>
    </row>
    <row r="1573" spans="2:3" x14ac:dyDescent="0.25">
      <c r="B1573" s="257">
        <v>1510</v>
      </c>
      <c r="C1573" s="256">
        <v>154.12963609829774</v>
      </c>
    </row>
    <row r="1574" spans="2:3" x14ac:dyDescent="0.25">
      <c r="B1574" s="257">
        <v>1511</v>
      </c>
      <c r="C1574" s="256">
        <v>112.71482244179265</v>
      </c>
    </row>
    <row r="1575" spans="2:3" x14ac:dyDescent="0.25">
      <c r="B1575" s="257">
        <v>1512</v>
      </c>
      <c r="C1575" s="256">
        <v>109.04631364325527</v>
      </c>
    </row>
    <row r="1576" spans="2:3" x14ac:dyDescent="0.25">
      <c r="B1576" s="257">
        <v>1513</v>
      </c>
      <c r="C1576" s="256">
        <v>118.63436762925288</v>
      </c>
    </row>
    <row r="1577" spans="2:3" x14ac:dyDescent="0.25">
      <c r="B1577" s="257">
        <v>1514</v>
      </c>
      <c r="C1577" s="256">
        <v>162.73374137858013</v>
      </c>
    </row>
    <row r="1578" spans="2:3" x14ac:dyDescent="0.25">
      <c r="B1578" s="257">
        <v>1515</v>
      </c>
      <c r="C1578" s="256">
        <v>132.7202192071438</v>
      </c>
    </row>
    <row r="1579" spans="2:3" x14ac:dyDescent="0.25">
      <c r="B1579" s="257">
        <v>1516</v>
      </c>
      <c r="C1579" s="256">
        <v>148.34749109002422</v>
      </c>
    </row>
    <row r="1580" spans="2:3" x14ac:dyDescent="0.25">
      <c r="B1580" s="257">
        <v>1517</v>
      </c>
      <c r="C1580" s="256">
        <v>121.77925026411202</v>
      </c>
    </row>
    <row r="1581" spans="2:3" x14ac:dyDescent="0.25">
      <c r="B1581" s="257">
        <v>1518</v>
      </c>
      <c r="C1581" s="256">
        <v>141.38790832251675</v>
      </c>
    </row>
    <row r="1582" spans="2:3" x14ac:dyDescent="0.25">
      <c r="B1582" s="257">
        <v>1519</v>
      </c>
      <c r="C1582" s="256">
        <v>106.0245724023295</v>
      </c>
    </row>
    <row r="1583" spans="2:3" x14ac:dyDescent="0.25">
      <c r="B1583" s="257">
        <v>1520</v>
      </c>
      <c r="C1583" s="256">
        <v>92.748193913877984</v>
      </c>
    </row>
    <row r="1584" spans="2:3" x14ac:dyDescent="0.25">
      <c r="B1584" s="257">
        <v>1521</v>
      </c>
      <c r="C1584" s="256">
        <v>76.961678238671084</v>
      </c>
    </row>
    <row r="1585" spans="2:3" x14ac:dyDescent="0.25">
      <c r="B1585" s="257">
        <v>1522</v>
      </c>
      <c r="C1585" s="256">
        <v>92.748490777206356</v>
      </c>
    </row>
    <row r="1586" spans="2:3" x14ac:dyDescent="0.25">
      <c r="B1586" s="257">
        <v>1523</v>
      </c>
      <c r="C1586" s="256">
        <v>78.59859578139546</v>
      </c>
    </row>
    <row r="1587" spans="2:3" x14ac:dyDescent="0.25">
      <c r="B1587" s="257">
        <v>1524</v>
      </c>
      <c r="C1587" s="256">
        <v>118.27387792557363</v>
      </c>
    </row>
    <row r="1588" spans="2:3" x14ac:dyDescent="0.25">
      <c r="B1588" s="257">
        <v>1525</v>
      </c>
      <c r="C1588" s="256">
        <v>118.87372180786053</v>
      </c>
    </row>
    <row r="1589" spans="2:3" x14ac:dyDescent="0.25">
      <c r="B1589" s="257">
        <v>1526</v>
      </c>
      <c r="C1589" s="256">
        <v>113.11069220307677</v>
      </c>
    </row>
    <row r="1590" spans="2:3" x14ac:dyDescent="0.25">
      <c r="B1590" s="257">
        <v>1527</v>
      </c>
      <c r="C1590" s="256">
        <v>169.66752133928514</v>
      </c>
    </row>
    <row r="1591" spans="2:3" x14ac:dyDescent="0.25">
      <c r="B1591" s="257">
        <v>1528</v>
      </c>
      <c r="C1591" s="256">
        <v>117.12351678694093</v>
      </c>
    </row>
    <row r="1592" spans="2:3" x14ac:dyDescent="0.25">
      <c r="B1592" s="257">
        <v>1529</v>
      </c>
      <c r="C1592" s="256">
        <v>109.9056335648983</v>
      </c>
    </row>
    <row r="1593" spans="2:3" x14ac:dyDescent="0.25">
      <c r="B1593" s="257">
        <v>1530</v>
      </c>
      <c r="C1593" s="256">
        <v>104.1269269952885</v>
      </c>
    </row>
    <row r="1594" spans="2:3" x14ac:dyDescent="0.25">
      <c r="B1594" s="257">
        <v>1531</v>
      </c>
      <c r="C1594" s="256">
        <v>133.97976946811715</v>
      </c>
    </row>
    <row r="1595" spans="2:3" x14ac:dyDescent="0.25">
      <c r="B1595" s="257">
        <v>1532</v>
      </c>
      <c r="C1595" s="256">
        <v>113.47747501954122</v>
      </c>
    </row>
    <row r="1596" spans="2:3" x14ac:dyDescent="0.25">
      <c r="B1596" s="257">
        <v>1533</v>
      </c>
      <c r="C1596" s="256">
        <v>128.90685320282765</v>
      </c>
    </row>
    <row r="1597" spans="2:3" x14ac:dyDescent="0.25">
      <c r="B1597" s="257">
        <v>1534</v>
      </c>
      <c r="C1597" s="256">
        <v>96.023583980191802</v>
      </c>
    </row>
    <row r="1598" spans="2:3" x14ac:dyDescent="0.25">
      <c r="B1598" s="257">
        <v>1535</v>
      </c>
      <c r="C1598" s="256">
        <v>127.19766680150337</v>
      </c>
    </row>
    <row r="1599" spans="2:3" x14ac:dyDescent="0.25">
      <c r="B1599" s="257">
        <v>1536</v>
      </c>
      <c r="C1599" s="256">
        <v>85.670753096510168</v>
      </c>
    </row>
    <row r="1600" spans="2:3" x14ac:dyDescent="0.25">
      <c r="B1600" s="257">
        <v>1537</v>
      </c>
      <c r="C1600" s="256">
        <v>95.069815793209159</v>
      </c>
    </row>
    <row r="1601" spans="2:3" x14ac:dyDescent="0.25">
      <c r="B1601" s="257">
        <v>1538</v>
      </c>
      <c r="C1601" s="256">
        <v>171.33735237961213</v>
      </c>
    </row>
    <row r="1602" spans="2:3" x14ac:dyDescent="0.25">
      <c r="B1602" s="257">
        <v>1539</v>
      </c>
      <c r="C1602" s="256">
        <v>104.5027748405101</v>
      </c>
    </row>
    <row r="1603" spans="2:3" x14ac:dyDescent="0.25">
      <c r="B1603" s="257">
        <v>1540</v>
      </c>
      <c r="C1603" s="256">
        <v>153.00241521695537</v>
      </c>
    </row>
    <row r="1604" spans="2:3" x14ac:dyDescent="0.25">
      <c r="B1604" s="257">
        <v>1541</v>
      </c>
      <c r="C1604" s="256">
        <v>95.212619967503045</v>
      </c>
    </row>
    <row r="1605" spans="2:3" x14ac:dyDescent="0.25">
      <c r="B1605" s="257">
        <v>1542</v>
      </c>
      <c r="C1605" s="256">
        <v>110.781647377056</v>
      </c>
    </row>
    <row r="1606" spans="2:3" x14ac:dyDescent="0.25">
      <c r="B1606" s="257">
        <v>1543</v>
      </c>
      <c r="C1606" s="256">
        <v>104.66018228019649</v>
      </c>
    </row>
    <row r="1607" spans="2:3" x14ac:dyDescent="0.25">
      <c r="B1607" s="257">
        <v>1544</v>
      </c>
      <c r="C1607" s="256">
        <v>118.75660040457561</v>
      </c>
    </row>
    <row r="1608" spans="2:3" x14ac:dyDescent="0.25">
      <c r="B1608" s="257">
        <v>1545</v>
      </c>
      <c r="C1608" s="256">
        <v>100.75683543006922</v>
      </c>
    </row>
    <row r="1609" spans="2:3" x14ac:dyDescent="0.25">
      <c r="B1609" s="257">
        <v>1546</v>
      </c>
      <c r="C1609" s="256">
        <v>110.32328838574732</v>
      </c>
    </row>
    <row r="1610" spans="2:3" x14ac:dyDescent="0.25">
      <c r="B1610" s="257">
        <v>1547</v>
      </c>
      <c r="C1610" s="256">
        <v>133.2608924397174</v>
      </c>
    </row>
    <row r="1611" spans="2:3" x14ac:dyDescent="0.25">
      <c r="B1611" s="257">
        <v>1548</v>
      </c>
      <c r="C1611" s="256">
        <v>124.49142484860522</v>
      </c>
    </row>
    <row r="1612" spans="2:3" x14ac:dyDescent="0.25">
      <c r="B1612" s="257">
        <v>1549</v>
      </c>
      <c r="C1612" s="256">
        <v>109.20251300891761</v>
      </c>
    </row>
    <row r="1613" spans="2:3" x14ac:dyDescent="0.25">
      <c r="B1613" s="257">
        <v>1550</v>
      </c>
      <c r="C1613" s="256">
        <v>87.115562473431481</v>
      </c>
    </row>
    <row r="1614" spans="2:3" x14ac:dyDescent="0.25">
      <c r="B1614" s="257">
        <v>1551</v>
      </c>
      <c r="C1614" s="256">
        <v>89.396246556643362</v>
      </c>
    </row>
    <row r="1615" spans="2:3" x14ac:dyDescent="0.25">
      <c r="B1615" s="257">
        <v>1552</v>
      </c>
      <c r="C1615" s="256">
        <v>85.884033863582758</v>
      </c>
    </row>
    <row r="1616" spans="2:3" x14ac:dyDescent="0.25">
      <c r="B1616" s="257">
        <v>1553</v>
      </c>
      <c r="C1616" s="256">
        <v>106.6465745538639</v>
      </c>
    </row>
    <row r="1617" spans="2:3" x14ac:dyDescent="0.25">
      <c r="B1617" s="257">
        <v>1554</v>
      </c>
      <c r="C1617" s="256">
        <v>156.31201432119227</v>
      </c>
    </row>
    <row r="1618" spans="2:3" x14ac:dyDescent="0.25">
      <c r="B1618" s="257">
        <v>1555</v>
      </c>
      <c r="C1618" s="256">
        <v>137.36039409459082</v>
      </c>
    </row>
    <row r="1619" spans="2:3" x14ac:dyDescent="0.25">
      <c r="B1619" s="257">
        <v>1556</v>
      </c>
      <c r="C1619" s="256">
        <v>108.87382372635884</v>
      </c>
    </row>
    <row r="1620" spans="2:3" x14ac:dyDescent="0.25">
      <c r="B1620" s="257">
        <v>1557</v>
      </c>
      <c r="C1620" s="256">
        <v>114.84610144574933</v>
      </c>
    </row>
    <row r="1621" spans="2:3" x14ac:dyDescent="0.25">
      <c r="B1621" s="257">
        <v>1558</v>
      </c>
      <c r="C1621" s="256">
        <v>136.86366861310367</v>
      </c>
    </row>
    <row r="1622" spans="2:3" x14ac:dyDescent="0.25">
      <c r="B1622" s="257">
        <v>1559</v>
      </c>
      <c r="C1622" s="256">
        <v>134.39184270600512</v>
      </c>
    </row>
    <row r="1623" spans="2:3" x14ac:dyDescent="0.25">
      <c r="B1623" s="257">
        <v>1560</v>
      </c>
      <c r="C1623" s="256">
        <v>95.754224694346803</v>
      </c>
    </row>
    <row r="1624" spans="2:3" x14ac:dyDescent="0.25">
      <c r="B1624" s="257">
        <v>1561</v>
      </c>
      <c r="C1624" s="256">
        <v>115.7483461030815</v>
      </c>
    </row>
    <row r="1625" spans="2:3" x14ac:dyDescent="0.25">
      <c r="B1625" s="257">
        <v>1562</v>
      </c>
      <c r="C1625" s="256">
        <v>134.55744645162429</v>
      </c>
    </row>
    <row r="1626" spans="2:3" x14ac:dyDescent="0.25">
      <c r="B1626" s="257">
        <v>1563</v>
      </c>
      <c r="C1626" s="256">
        <v>128.41420355900453</v>
      </c>
    </row>
    <row r="1627" spans="2:3" x14ac:dyDescent="0.25">
      <c r="B1627" s="257">
        <v>1564</v>
      </c>
      <c r="C1627" s="256">
        <v>111.52570859653031</v>
      </c>
    </row>
    <row r="1628" spans="2:3" x14ac:dyDescent="0.25">
      <c r="B1628" s="257">
        <v>1565</v>
      </c>
      <c r="C1628" s="256">
        <v>163.0899606495652</v>
      </c>
    </row>
    <row r="1629" spans="2:3" x14ac:dyDescent="0.25">
      <c r="B1629" s="257">
        <v>1566</v>
      </c>
      <c r="C1629" s="256">
        <v>115.73544987909244</v>
      </c>
    </row>
    <row r="1630" spans="2:3" x14ac:dyDescent="0.25">
      <c r="B1630" s="257">
        <v>1567</v>
      </c>
      <c r="C1630" s="256">
        <v>89.245696064661345</v>
      </c>
    </row>
    <row r="1631" spans="2:3" x14ac:dyDescent="0.25">
      <c r="B1631" s="257">
        <v>1568</v>
      </c>
      <c r="C1631" s="256">
        <v>61.19608224245907</v>
      </c>
    </row>
    <row r="1632" spans="2:3" x14ac:dyDescent="0.25">
      <c r="B1632" s="257">
        <v>1569</v>
      </c>
      <c r="C1632" s="256">
        <v>93.559276153562692</v>
      </c>
    </row>
    <row r="1633" spans="2:3" x14ac:dyDescent="0.25">
      <c r="B1633" s="257">
        <v>1570</v>
      </c>
      <c r="C1633" s="256">
        <v>99.342040777748835</v>
      </c>
    </row>
    <row r="1634" spans="2:3" x14ac:dyDescent="0.25">
      <c r="B1634" s="257">
        <v>1571</v>
      </c>
      <c r="C1634" s="256">
        <v>118.78110966728688</v>
      </c>
    </row>
    <row r="1635" spans="2:3" x14ac:dyDescent="0.25">
      <c r="B1635" s="257">
        <v>1572</v>
      </c>
      <c r="C1635" s="256">
        <v>136.6756975220359</v>
      </c>
    </row>
    <row r="1636" spans="2:3" x14ac:dyDescent="0.25">
      <c r="B1636" s="257">
        <v>1573</v>
      </c>
      <c r="C1636" s="256">
        <v>150.21433662772063</v>
      </c>
    </row>
    <row r="1637" spans="2:3" x14ac:dyDescent="0.25">
      <c r="B1637" s="257">
        <v>1574</v>
      </c>
      <c r="C1637" s="256">
        <v>89.974851706292839</v>
      </c>
    </row>
    <row r="1638" spans="2:3" x14ac:dyDescent="0.25">
      <c r="B1638" s="257">
        <v>1575</v>
      </c>
      <c r="C1638" s="256">
        <v>100.01846538563339</v>
      </c>
    </row>
    <row r="1639" spans="2:3" x14ac:dyDescent="0.25">
      <c r="B1639" s="257">
        <v>1576</v>
      </c>
      <c r="C1639" s="256">
        <v>141.95888153365706</v>
      </c>
    </row>
    <row r="1640" spans="2:3" x14ac:dyDescent="0.25">
      <c r="B1640" s="257">
        <v>1577</v>
      </c>
      <c r="C1640" s="256">
        <v>150.86038076250975</v>
      </c>
    </row>
    <row r="1641" spans="2:3" x14ac:dyDescent="0.25">
      <c r="B1641" s="257">
        <v>1578</v>
      </c>
      <c r="C1641" s="256">
        <v>103.16606429069455</v>
      </c>
    </row>
    <row r="1642" spans="2:3" x14ac:dyDescent="0.25">
      <c r="B1642" s="257">
        <v>1579</v>
      </c>
      <c r="C1642" s="256">
        <v>101.07248361301343</v>
      </c>
    </row>
    <row r="1643" spans="2:3" x14ac:dyDescent="0.25">
      <c r="B1643" s="257">
        <v>1580</v>
      </c>
      <c r="C1643" s="256">
        <v>119.91800750088319</v>
      </c>
    </row>
    <row r="1644" spans="2:3" x14ac:dyDescent="0.25">
      <c r="B1644" s="257">
        <v>1581</v>
      </c>
      <c r="C1644" s="256">
        <v>151.67982849320225</v>
      </c>
    </row>
    <row r="1645" spans="2:3" x14ac:dyDescent="0.25">
      <c r="B1645" s="257">
        <v>1582</v>
      </c>
      <c r="C1645" s="256">
        <v>112.56026246981369</v>
      </c>
    </row>
    <row r="1646" spans="2:3" x14ac:dyDescent="0.25">
      <c r="B1646" s="257">
        <v>1583</v>
      </c>
      <c r="C1646" s="256">
        <v>110.3843166723565</v>
      </c>
    </row>
    <row r="1647" spans="2:3" x14ac:dyDescent="0.25">
      <c r="B1647" s="257">
        <v>1584</v>
      </c>
      <c r="C1647" s="256">
        <v>137.50399660122858</v>
      </c>
    </row>
    <row r="1648" spans="2:3" x14ac:dyDescent="0.25">
      <c r="B1648" s="257">
        <v>1585</v>
      </c>
      <c r="C1648" s="256">
        <v>111.68964282130884</v>
      </c>
    </row>
    <row r="1649" spans="2:3" x14ac:dyDescent="0.25">
      <c r="B1649" s="257">
        <v>1586</v>
      </c>
      <c r="C1649" s="256">
        <v>110.63732320395511</v>
      </c>
    </row>
    <row r="1650" spans="2:3" x14ac:dyDescent="0.25">
      <c r="B1650" s="257">
        <v>1587</v>
      </c>
      <c r="C1650" s="256">
        <v>128.66773359270167</v>
      </c>
    </row>
    <row r="1651" spans="2:3" x14ac:dyDescent="0.25">
      <c r="B1651" s="257">
        <v>1588</v>
      </c>
      <c r="C1651" s="256">
        <v>105.95799744672797</v>
      </c>
    </row>
    <row r="1652" spans="2:3" x14ac:dyDescent="0.25">
      <c r="B1652" s="257">
        <v>1589</v>
      </c>
      <c r="C1652" s="256">
        <v>100.44834615301784</v>
      </c>
    </row>
    <row r="1653" spans="2:3" x14ac:dyDescent="0.25">
      <c r="B1653" s="257">
        <v>1590</v>
      </c>
      <c r="C1653" s="256">
        <v>123.71609497328438</v>
      </c>
    </row>
    <row r="1654" spans="2:3" x14ac:dyDescent="0.25">
      <c r="B1654" s="257">
        <v>1591</v>
      </c>
      <c r="C1654" s="256">
        <v>137.31935262668782</v>
      </c>
    </row>
    <row r="1655" spans="2:3" x14ac:dyDescent="0.25">
      <c r="B1655" s="257">
        <v>1592</v>
      </c>
      <c r="C1655" s="256">
        <v>116.08444696347927</v>
      </c>
    </row>
    <row r="1656" spans="2:3" x14ac:dyDescent="0.25">
      <c r="B1656" s="257">
        <v>1593</v>
      </c>
      <c r="C1656" s="256">
        <v>144.66882560753194</v>
      </c>
    </row>
    <row r="1657" spans="2:3" x14ac:dyDescent="0.25">
      <c r="B1657" s="257">
        <v>1594</v>
      </c>
      <c r="C1657" s="256">
        <v>127.94283159188667</v>
      </c>
    </row>
    <row r="1658" spans="2:3" x14ac:dyDescent="0.25">
      <c r="B1658" s="257">
        <v>1595</v>
      </c>
      <c r="C1658" s="256">
        <v>100.34470772296075</v>
      </c>
    </row>
    <row r="1659" spans="2:3" x14ac:dyDescent="0.25">
      <c r="B1659" s="257">
        <v>1596</v>
      </c>
      <c r="C1659" s="256">
        <v>122.59800212589892</v>
      </c>
    </row>
    <row r="1660" spans="2:3" x14ac:dyDescent="0.25">
      <c r="B1660" s="257">
        <v>1597</v>
      </c>
      <c r="C1660" s="256">
        <v>75.941604204847977</v>
      </c>
    </row>
    <row r="1661" spans="2:3" x14ac:dyDescent="0.25">
      <c r="B1661" s="257">
        <v>1598</v>
      </c>
      <c r="C1661" s="256">
        <v>102.34170240518959</v>
      </c>
    </row>
    <row r="1662" spans="2:3" x14ac:dyDescent="0.25">
      <c r="B1662" s="257">
        <v>1599</v>
      </c>
      <c r="C1662" s="256">
        <v>92.773791442742791</v>
      </c>
    </row>
    <row r="1663" spans="2:3" x14ac:dyDescent="0.25">
      <c r="B1663" s="257">
        <v>1600</v>
      </c>
      <c r="C1663" s="256">
        <v>113.33746877781411</v>
      </c>
    </row>
    <row r="1664" spans="2:3" x14ac:dyDescent="0.25">
      <c r="B1664" s="257">
        <v>1601</v>
      </c>
      <c r="C1664" s="256">
        <v>128.80723871142314</v>
      </c>
    </row>
    <row r="1665" spans="2:3" x14ac:dyDescent="0.25">
      <c r="B1665" s="257">
        <v>1602</v>
      </c>
      <c r="C1665" s="256">
        <v>71.761786236616103</v>
      </c>
    </row>
    <row r="1666" spans="2:3" x14ac:dyDescent="0.25">
      <c r="B1666" s="257">
        <v>1603</v>
      </c>
      <c r="C1666" s="256">
        <v>122.2114144455953</v>
      </c>
    </row>
    <row r="1667" spans="2:3" x14ac:dyDescent="0.25">
      <c r="B1667" s="257">
        <v>1604</v>
      </c>
      <c r="C1667" s="256">
        <v>117.85059807372217</v>
      </c>
    </row>
    <row r="1668" spans="2:3" x14ac:dyDescent="0.25">
      <c r="B1668" s="257">
        <v>1605</v>
      </c>
      <c r="C1668" s="256">
        <v>132.49490155186169</v>
      </c>
    </row>
    <row r="1669" spans="2:3" x14ac:dyDescent="0.25">
      <c r="B1669" s="257">
        <v>1606</v>
      </c>
      <c r="C1669" s="256">
        <v>93.541228995028945</v>
      </c>
    </row>
    <row r="1670" spans="2:3" x14ac:dyDescent="0.25">
      <c r="B1670" s="257">
        <v>1607</v>
      </c>
      <c r="C1670" s="256">
        <v>152.50563215104233</v>
      </c>
    </row>
    <row r="1671" spans="2:3" x14ac:dyDescent="0.25">
      <c r="B1671" s="257">
        <v>1608</v>
      </c>
      <c r="C1671" s="256">
        <v>131.94296309056804</v>
      </c>
    </row>
    <row r="1672" spans="2:3" x14ac:dyDescent="0.25">
      <c r="B1672" s="257">
        <v>1609</v>
      </c>
      <c r="C1672" s="256">
        <v>123.89497821960853</v>
      </c>
    </row>
    <row r="1673" spans="2:3" x14ac:dyDescent="0.25">
      <c r="B1673" s="257">
        <v>1610</v>
      </c>
      <c r="C1673" s="256">
        <v>160.93136350238527</v>
      </c>
    </row>
    <row r="1674" spans="2:3" x14ac:dyDescent="0.25">
      <c r="B1674" s="257">
        <v>1611</v>
      </c>
      <c r="C1674" s="256">
        <v>97.81722568697927</v>
      </c>
    </row>
    <row r="1675" spans="2:3" x14ac:dyDescent="0.25">
      <c r="B1675" s="257">
        <v>1612</v>
      </c>
      <c r="C1675" s="256">
        <v>149.49231589749485</v>
      </c>
    </row>
    <row r="1676" spans="2:3" x14ac:dyDescent="0.25">
      <c r="B1676" s="257">
        <v>1613</v>
      </c>
      <c r="C1676" s="256">
        <v>123.09121743373542</v>
      </c>
    </row>
    <row r="1677" spans="2:3" x14ac:dyDescent="0.25">
      <c r="B1677" s="257">
        <v>1614</v>
      </c>
      <c r="C1677" s="256">
        <v>105.72263323459957</v>
      </c>
    </row>
    <row r="1678" spans="2:3" x14ac:dyDescent="0.25">
      <c r="B1678" s="257">
        <v>1615</v>
      </c>
      <c r="C1678" s="256">
        <v>133.15507680016037</v>
      </c>
    </row>
    <row r="1679" spans="2:3" x14ac:dyDescent="0.25">
      <c r="B1679" s="257">
        <v>1616</v>
      </c>
      <c r="C1679" s="256">
        <v>88.042487846490673</v>
      </c>
    </row>
    <row r="1680" spans="2:3" x14ac:dyDescent="0.25">
      <c r="B1680" s="257">
        <v>1617</v>
      </c>
      <c r="C1680" s="256">
        <v>109.31343482418771</v>
      </c>
    </row>
    <row r="1681" spans="2:3" x14ac:dyDescent="0.25">
      <c r="B1681" s="257">
        <v>1618</v>
      </c>
      <c r="C1681" s="256">
        <v>129.92572687834581</v>
      </c>
    </row>
    <row r="1682" spans="2:3" x14ac:dyDescent="0.25">
      <c r="B1682" s="257">
        <v>1619</v>
      </c>
      <c r="C1682" s="256">
        <v>103.64537444597433</v>
      </c>
    </row>
    <row r="1683" spans="2:3" x14ac:dyDescent="0.25">
      <c r="B1683" s="257">
        <v>1620</v>
      </c>
      <c r="C1683" s="256">
        <v>80.80925401412189</v>
      </c>
    </row>
    <row r="1684" spans="2:3" x14ac:dyDescent="0.25">
      <c r="B1684" s="257">
        <v>1621</v>
      </c>
      <c r="C1684" s="256">
        <v>105.49820889248707</v>
      </c>
    </row>
    <row r="1685" spans="2:3" x14ac:dyDescent="0.25">
      <c r="B1685" s="257">
        <v>1622</v>
      </c>
      <c r="C1685" s="256">
        <v>110.69742983908239</v>
      </c>
    </row>
    <row r="1686" spans="2:3" x14ac:dyDescent="0.25">
      <c r="B1686" s="257">
        <v>1623</v>
      </c>
      <c r="C1686" s="256">
        <v>117.60021016548384</v>
      </c>
    </row>
    <row r="1687" spans="2:3" x14ac:dyDescent="0.25">
      <c r="B1687" s="257">
        <v>1624</v>
      </c>
      <c r="C1687" s="256">
        <v>129.88543456264435</v>
      </c>
    </row>
    <row r="1688" spans="2:3" x14ac:dyDescent="0.25">
      <c r="B1688" s="257">
        <v>1625</v>
      </c>
      <c r="C1688" s="256">
        <v>129.40428977403349</v>
      </c>
    </row>
    <row r="1689" spans="2:3" x14ac:dyDescent="0.25">
      <c r="B1689" s="257">
        <v>1626</v>
      </c>
      <c r="C1689" s="256">
        <v>137.0186307551123</v>
      </c>
    </row>
    <row r="1690" spans="2:3" x14ac:dyDescent="0.25">
      <c r="B1690" s="257">
        <v>1627</v>
      </c>
      <c r="C1690" s="256">
        <v>167.72773608284555</v>
      </c>
    </row>
    <row r="1691" spans="2:3" x14ac:dyDescent="0.25">
      <c r="B1691" s="257">
        <v>1628</v>
      </c>
      <c r="C1691" s="256">
        <v>114.82313683380227</v>
      </c>
    </row>
    <row r="1692" spans="2:3" x14ac:dyDescent="0.25">
      <c r="B1692" s="257">
        <v>1629</v>
      </c>
      <c r="C1692" s="256">
        <v>145.80344562921886</v>
      </c>
    </row>
    <row r="1693" spans="2:3" x14ac:dyDescent="0.25">
      <c r="B1693" s="257">
        <v>1630</v>
      </c>
      <c r="C1693" s="256">
        <v>120.06313550699068</v>
      </c>
    </row>
    <row r="1694" spans="2:3" x14ac:dyDescent="0.25">
      <c r="B1694" s="257">
        <v>1631</v>
      </c>
      <c r="C1694" s="256">
        <v>140.79474134707365</v>
      </c>
    </row>
    <row r="1695" spans="2:3" x14ac:dyDescent="0.25">
      <c r="B1695" s="257">
        <v>1632</v>
      </c>
      <c r="C1695" s="256">
        <v>127.23093199258676</v>
      </c>
    </row>
    <row r="1696" spans="2:3" x14ac:dyDescent="0.25">
      <c r="B1696" s="257">
        <v>1633</v>
      </c>
      <c r="C1696" s="256">
        <v>126.53320696616899</v>
      </c>
    </row>
    <row r="1697" spans="2:3" x14ac:dyDescent="0.25">
      <c r="B1697" s="257">
        <v>1634</v>
      </c>
      <c r="C1697" s="256">
        <v>155.66780182410446</v>
      </c>
    </row>
    <row r="1698" spans="2:3" x14ac:dyDescent="0.25">
      <c r="B1698" s="257">
        <v>1635</v>
      </c>
      <c r="C1698" s="256">
        <v>86.126740664999545</v>
      </c>
    </row>
    <row r="1699" spans="2:3" x14ac:dyDescent="0.25">
      <c r="B1699" s="257">
        <v>1636</v>
      </c>
      <c r="C1699" s="256">
        <v>144.67411607806491</v>
      </c>
    </row>
    <row r="1700" spans="2:3" x14ac:dyDescent="0.25">
      <c r="B1700" s="257">
        <v>1637</v>
      </c>
      <c r="C1700" s="256">
        <v>127.78994477452304</v>
      </c>
    </row>
    <row r="1701" spans="2:3" x14ac:dyDescent="0.25">
      <c r="B1701" s="257">
        <v>1638</v>
      </c>
      <c r="C1701" s="256">
        <v>157.80742097739804</v>
      </c>
    </row>
    <row r="1702" spans="2:3" x14ac:dyDescent="0.25">
      <c r="B1702" s="257">
        <v>1639</v>
      </c>
      <c r="C1702" s="256">
        <v>155.30795506556046</v>
      </c>
    </row>
    <row r="1703" spans="2:3" x14ac:dyDescent="0.25">
      <c r="B1703" s="257">
        <v>1640</v>
      </c>
      <c r="C1703" s="256">
        <v>122.40630320252576</v>
      </c>
    </row>
    <row r="1704" spans="2:3" x14ac:dyDescent="0.25">
      <c r="B1704" s="257">
        <v>1641</v>
      </c>
      <c r="C1704" s="256">
        <v>60.953529189040111</v>
      </c>
    </row>
    <row r="1705" spans="2:3" x14ac:dyDescent="0.25">
      <c r="B1705" s="257">
        <v>1642</v>
      </c>
      <c r="C1705" s="256">
        <v>103.05470820601477</v>
      </c>
    </row>
    <row r="1706" spans="2:3" x14ac:dyDescent="0.25">
      <c r="B1706" s="257">
        <v>1643</v>
      </c>
      <c r="C1706" s="256">
        <v>102.38648667303072</v>
      </c>
    </row>
    <row r="1707" spans="2:3" x14ac:dyDescent="0.25">
      <c r="B1707" s="257">
        <v>1644</v>
      </c>
      <c r="C1707" s="256">
        <v>113.68135680097895</v>
      </c>
    </row>
    <row r="1708" spans="2:3" x14ac:dyDescent="0.25">
      <c r="B1708" s="257">
        <v>1645</v>
      </c>
      <c r="C1708" s="256">
        <v>164.92607351492427</v>
      </c>
    </row>
    <row r="1709" spans="2:3" x14ac:dyDescent="0.25">
      <c r="B1709" s="257">
        <v>1646</v>
      </c>
      <c r="C1709" s="256">
        <v>113.09847212440525</v>
      </c>
    </row>
    <row r="1710" spans="2:3" x14ac:dyDescent="0.25">
      <c r="B1710" s="257">
        <v>1647</v>
      </c>
      <c r="C1710" s="256">
        <v>117.98069221405777</v>
      </c>
    </row>
    <row r="1711" spans="2:3" x14ac:dyDescent="0.25">
      <c r="B1711" s="257">
        <v>1648</v>
      </c>
      <c r="C1711" s="256">
        <v>158.57310886931032</v>
      </c>
    </row>
    <row r="1712" spans="2:3" x14ac:dyDescent="0.25">
      <c r="B1712" s="257">
        <v>1649</v>
      </c>
      <c r="C1712" s="256">
        <v>157.48349227916896</v>
      </c>
    </row>
    <row r="1713" spans="2:3" x14ac:dyDescent="0.25">
      <c r="B1713" s="257">
        <v>1650</v>
      </c>
      <c r="C1713" s="256">
        <v>82.224202377906579</v>
      </c>
    </row>
    <row r="1714" spans="2:3" x14ac:dyDescent="0.25">
      <c r="B1714" s="257">
        <v>1651</v>
      </c>
      <c r="C1714" s="256">
        <v>123.11768100355</v>
      </c>
    </row>
    <row r="1715" spans="2:3" x14ac:dyDescent="0.25">
      <c r="B1715" s="257">
        <v>1652</v>
      </c>
      <c r="C1715" s="256">
        <v>148.24820779353882</v>
      </c>
    </row>
    <row r="1716" spans="2:3" x14ac:dyDescent="0.25">
      <c r="B1716" s="257">
        <v>1653</v>
      </c>
      <c r="C1716" s="256">
        <v>126.65045249771875</v>
      </c>
    </row>
    <row r="1717" spans="2:3" x14ac:dyDescent="0.25">
      <c r="B1717" s="257">
        <v>1654</v>
      </c>
      <c r="C1717" s="256">
        <v>102.36329205577954</v>
      </c>
    </row>
    <row r="1718" spans="2:3" x14ac:dyDescent="0.25">
      <c r="B1718" s="257">
        <v>1655</v>
      </c>
      <c r="C1718" s="256">
        <v>115.82068406963411</v>
      </c>
    </row>
    <row r="1719" spans="2:3" x14ac:dyDescent="0.25">
      <c r="B1719" s="257">
        <v>1656</v>
      </c>
      <c r="C1719" s="256">
        <v>91.906297522972906</v>
      </c>
    </row>
    <row r="1720" spans="2:3" x14ac:dyDescent="0.25">
      <c r="B1720" s="257">
        <v>1657</v>
      </c>
      <c r="C1720" s="256">
        <v>99.999588990776516</v>
      </c>
    </row>
    <row r="1721" spans="2:3" x14ac:dyDescent="0.25">
      <c r="B1721" s="257">
        <v>1658</v>
      </c>
      <c r="C1721" s="256">
        <v>133.83288317106366</v>
      </c>
    </row>
    <row r="1722" spans="2:3" x14ac:dyDescent="0.25">
      <c r="B1722" s="257">
        <v>1659</v>
      </c>
      <c r="C1722" s="256">
        <v>121.79893942888198</v>
      </c>
    </row>
    <row r="1723" spans="2:3" x14ac:dyDescent="0.25">
      <c r="B1723" s="257">
        <v>1660</v>
      </c>
      <c r="C1723" s="256">
        <v>129.15279309842722</v>
      </c>
    </row>
    <row r="1724" spans="2:3" x14ac:dyDescent="0.25">
      <c r="B1724" s="257">
        <v>1661</v>
      </c>
      <c r="C1724" s="256">
        <v>108.2691004699635</v>
      </c>
    </row>
    <row r="1725" spans="2:3" x14ac:dyDescent="0.25">
      <c r="B1725" s="257">
        <v>1662</v>
      </c>
      <c r="C1725" s="256">
        <v>114.04240373301097</v>
      </c>
    </row>
    <row r="1726" spans="2:3" x14ac:dyDescent="0.25">
      <c r="B1726" s="257">
        <v>1663</v>
      </c>
      <c r="C1726" s="256">
        <v>112.1626357012388</v>
      </c>
    </row>
    <row r="1727" spans="2:3" x14ac:dyDescent="0.25">
      <c r="B1727" s="257">
        <v>1664</v>
      </c>
      <c r="C1727" s="256">
        <v>130.3629057639518</v>
      </c>
    </row>
    <row r="1728" spans="2:3" x14ac:dyDescent="0.25">
      <c r="B1728" s="257">
        <v>1665</v>
      </c>
      <c r="C1728" s="256">
        <v>149.26751024856884</v>
      </c>
    </row>
    <row r="1729" spans="2:3" x14ac:dyDescent="0.25">
      <c r="B1729" s="257">
        <v>1666</v>
      </c>
      <c r="C1729" s="256">
        <v>112.20260060384813</v>
      </c>
    </row>
    <row r="1730" spans="2:3" x14ac:dyDescent="0.25">
      <c r="B1730" s="257">
        <v>1667</v>
      </c>
      <c r="C1730" s="256">
        <v>117.08020816705852</v>
      </c>
    </row>
    <row r="1731" spans="2:3" x14ac:dyDescent="0.25">
      <c r="B1731" s="257">
        <v>1668</v>
      </c>
      <c r="C1731" s="256">
        <v>132.71499941984933</v>
      </c>
    </row>
    <row r="1732" spans="2:3" x14ac:dyDescent="0.25">
      <c r="B1732" s="257">
        <v>1669</v>
      </c>
      <c r="C1732" s="256">
        <v>142.56165862302561</v>
      </c>
    </row>
    <row r="1733" spans="2:3" x14ac:dyDescent="0.25">
      <c r="B1733" s="257">
        <v>1670</v>
      </c>
      <c r="C1733" s="256">
        <v>117.32608120809536</v>
      </c>
    </row>
    <row r="1734" spans="2:3" x14ac:dyDescent="0.25">
      <c r="B1734" s="257">
        <v>1671</v>
      </c>
      <c r="C1734" s="256">
        <v>146.12359533154461</v>
      </c>
    </row>
    <row r="1735" spans="2:3" x14ac:dyDescent="0.25">
      <c r="B1735" s="257">
        <v>1672</v>
      </c>
      <c r="C1735" s="256">
        <v>148.38227145085028</v>
      </c>
    </row>
    <row r="1736" spans="2:3" x14ac:dyDescent="0.25">
      <c r="B1736" s="257">
        <v>1673</v>
      </c>
      <c r="C1736" s="256">
        <v>131.85429177298053</v>
      </c>
    </row>
    <row r="1737" spans="2:3" x14ac:dyDescent="0.25">
      <c r="B1737" s="257">
        <v>1674</v>
      </c>
      <c r="C1737" s="256">
        <v>130.86438186683915</v>
      </c>
    </row>
    <row r="1738" spans="2:3" x14ac:dyDescent="0.25">
      <c r="B1738" s="257">
        <v>1675</v>
      </c>
      <c r="C1738" s="256">
        <v>157.67686721312026</v>
      </c>
    </row>
    <row r="1739" spans="2:3" x14ac:dyDescent="0.25">
      <c r="B1739" s="257">
        <v>1676</v>
      </c>
      <c r="C1739" s="256">
        <v>109.1939587400804</v>
      </c>
    </row>
    <row r="1740" spans="2:3" x14ac:dyDescent="0.25">
      <c r="B1740" s="257">
        <v>1677</v>
      </c>
      <c r="C1740" s="256">
        <v>132.46708498549748</v>
      </c>
    </row>
    <row r="1741" spans="2:3" x14ac:dyDescent="0.25">
      <c r="B1741" s="257">
        <v>1678</v>
      </c>
      <c r="C1741" s="256">
        <v>92.660137492404374</v>
      </c>
    </row>
    <row r="1742" spans="2:3" x14ac:dyDescent="0.25">
      <c r="B1742" s="257">
        <v>1679</v>
      </c>
      <c r="C1742" s="256">
        <v>107.60006613511862</v>
      </c>
    </row>
    <row r="1743" spans="2:3" x14ac:dyDescent="0.25">
      <c r="B1743" s="257">
        <v>1680</v>
      </c>
      <c r="C1743" s="256">
        <v>96.346465204825392</v>
      </c>
    </row>
    <row r="1744" spans="2:3" x14ac:dyDescent="0.25">
      <c r="B1744" s="257">
        <v>1681</v>
      </c>
      <c r="C1744" s="256">
        <v>91.075213388674484</v>
      </c>
    </row>
    <row r="1745" spans="2:3" x14ac:dyDescent="0.25">
      <c r="B1745" s="257">
        <v>1682</v>
      </c>
      <c r="C1745" s="256">
        <v>126.41630661150779</v>
      </c>
    </row>
    <row r="1746" spans="2:3" x14ac:dyDescent="0.25">
      <c r="B1746" s="257">
        <v>1683</v>
      </c>
      <c r="C1746" s="256">
        <v>151.60156053471459</v>
      </c>
    </row>
    <row r="1747" spans="2:3" x14ac:dyDescent="0.25">
      <c r="B1747" s="257">
        <v>1684</v>
      </c>
      <c r="C1747" s="256">
        <v>112.52587813767975</v>
      </c>
    </row>
    <row r="1748" spans="2:3" x14ac:dyDescent="0.25">
      <c r="B1748" s="257">
        <v>1685</v>
      </c>
      <c r="C1748" s="256">
        <v>86.367808504623412</v>
      </c>
    </row>
    <row r="1749" spans="2:3" x14ac:dyDescent="0.25">
      <c r="B1749" s="257">
        <v>1686</v>
      </c>
      <c r="C1749" s="256">
        <v>144.34490054248528</v>
      </c>
    </row>
    <row r="1750" spans="2:3" x14ac:dyDescent="0.25">
      <c r="B1750" s="257">
        <v>1687</v>
      </c>
      <c r="C1750" s="256">
        <v>197.51155173766267</v>
      </c>
    </row>
    <row r="1751" spans="2:3" x14ac:dyDescent="0.25">
      <c r="B1751" s="257">
        <v>1688</v>
      </c>
      <c r="C1751" s="256">
        <v>130.12355092857152</v>
      </c>
    </row>
    <row r="1752" spans="2:3" x14ac:dyDescent="0.25">
      <c r="B1752" s="257">
        <v>1689</v>
      </c>
      <c r="C1752" s="256">
        <v>144.9797650945624</v>
      </c>
    </row>
    <row r="1753" spans="2:3" x14ac:dyDescent="0.25">
      <c r="B1753" s="257">
        <v>1690</v>
      </c>
      <c r="C1753" s="256">
        <v>92.95486296736712</v>
      </c>
    </row>
    <row r="1754" spans="2:3" x14ac:dyDescent="0.25">
      <c r="B1754" s="257">
        <v>1691</v>
      </c>
      <c r="C1754" s="256">
        <v>69.205519455413167</v>
      </c>
    </row>
    <row r="1755" spans="2:3" x14ac:dyDescent="0.25">
      <c r="B1755" s="257">
        <v>1692</v>
      </c>
      <c r="C1755" s="256">
        <v>101.03180249248014</v>
      </c>
    </row>
    <row r="1756" spans="2:3" x14ac:dyDescent="0.25">
      <c r="B1756" s="257">
        <v>1693</v>
      </c>
      <c r="C1756" s="256">
        <v>158.64310428504967</v>
      </c>
    </row>
    <row r="1757" spans="2:3" x14ac:dyDescent="0.25">
      <c r="B1757" s="257">
        <v>1694</v>
      </c>
      <c r="C1757" s="256">
        <v>98.769938926498241</v>
      </c>
    </row>
    <row r="1758" spans="2:3" x14ac:dyDescent="0.25">
      <c r="B1758" s="257">
        <v>1695</v>
      </c>
      <c r="C1758" s="256">
        <v>161.12734643172223</v>
      </c>
    </row>
    <row r="1759" spans="2:3" x14ac:dyDescent="0.25">
      <c r="B1759" s="257">
        <v>1696</v>
      </c>
      <c r="C1759" s="256">
        <v>125.56852024821228</v>
      </c>
    </row>
    <row r="1760" spans="2:3" x14ac:dyDescent="0.25">
      <c r="B1760" s="257">
        <v>1697</v>
      </c>
      <c r="C1760" s="256">
        <v>92.643245468354735</v>
      </c>
    </row>
    <row r="1761" spans="2:3" x14ac:dyDescent="0.25">
      <c r="B1761" s="257">
        <v>1698</v>
      </c>
      <c r="C1761" s="256">
        <v>87.060233655064337</v>
      </c>
    </row>
    <row r="1762" spans="2:3" x14ac:dyDescent="0.25">
      <c r="B1762" s="257">
        <v>1699</v>
      </c>
      <c r="C1762" s="256">
        <v>145.19698573389056</v>
      </c>
    </row>
    <row r="1763" spans="2:3" x14ac:dyDescent="0.25">
      <c r="B1763" s="257">
        <v>1700</v>
      </c>
      <c r="C1763" s="256">
        <v>85.654002205103964</v>
      </c>
    </row>
    <row r="1764" spans="2:3" x14ac:dyDescent="0.25">
      <c r="B1764" s="257">
        <v>1701</v>
      </c>
      <c r="C1764" s="256">
        <v>122.45431449579077</v>
      </c>
    </row>
    <row r="1765" spans="2:3" x14ac:dyDescent="0.25">
      <c r="B1765" s="257">
        <v>1702</v>
      </c>
      <c r="C1765" s="256">
        <v>135.55520719894449</v>
      </c>
    </row>
    <row r="1766" spans="2:3" x14ac:dyDescent="0.25">
      <c r="B1766" s="257">
        <v>1703</v>
      </c>
      <c r="C1766" s="256">
        <v>105.75148342409963</v>
      </c>
    </row>
    <row r="1767" spans="2:3" x14ac:dyDescent="0.25">
      <c r="B1767" s="257">
        <v>1704</v>
      </c>
      <c r="C1767" s="256">
        <v>109.36277175663113</v>
      </c>
    </row>
    <row r="1768" spans="2:3" x14ac:dyDescent="0.25">
      <c r="B1768" s="257">
        <v>1705</v>
      </c>
      <c r="C1768" s="256">
        <v>88.526410354768998</v>
      </c>
    </row>
    <row r="1769" spans="2:3" x14ac:dyDescent="0.25">
      <c r="B1769" s="257">
        <v>1706</v>
      </c>
      <c r="C1769" s="256">
        <v>143.39075460006342</v>
      </c>
    </row>
    <row r="1770" spans="2:3" x14ac:dyDescent="0.25">
      <c r="B1770" s="257">
        <v>1707</v>
      </c>
      <c r="C1770" s="256">
        <v>102.69583129174879</v>
      </c>
    </row>
    <row r="1771" spans="2:3" x14ac:dyDescent="0.25">
      <c r="B1771" s="257">
        <v>1708</v>
      </c>
      <c r="C1771" s="256">
        <v>104.92911106516404</v>
      </c>
    </row>
    <row r="1772" spans="2:3" x14ac:dyDescent="0.25">
      <c r="B1772" s="257">
        <v>1709</v>
      </c>
      <c r="C1772" s="256">
        <v>97.571313807589362</v>
      </c>
    </row>
    <row r="1773" spans="2:3" x14ac:dyDescent="0.25">
      <c r="B1773" s="257">
        <v>1710</v>
      </c>
      <c r="C1773" s="256">
        <v>131.37802055570273</v>
      </c>
    </row>
    <row r="1774" spans="2:3" x14ac:dyDescent="0.25">
      <c r="B1774" s="257">
        <v>1711</v>
      </c>
      <c r="C1774" s="256">
        <v>120.53785679339909</v>
      </c>
    </row>
    <row r="1775" spans="2:3" x14ac:dyDescent="0.25">
      <c r="B1775" s="257">
        <v>1712</v>
      </c>
      <c r="C1775" s="256">
        <v>112.51036304719911</v>
      </c>
    </row>
    <row r="1776" spans="2:3" x14ac:dyDescent="0.25">
      <c r="B1776" s="257">
        <v>1713</v>
      </c>
      <c r="C1776" s="256">
        <v>123.18178465932357</v>
      </c>
    </row>
    <row r="1777" spans="2:3" x14ac:dyDescent="0.25">
      <c r="B1777" s="257">
        <v>1714</v>
      </c>
      <c r="C1777" s="256">
        <v>121.28273168668946</v>
      </c>
    </row>
    <row r="1778" spans="2:3" x14ac:dyDescent="0.25">
      <c r="B1778" s="257">
        <v>1715</v>
      </c>
      <c r="C1778" s="256">
        <v>77.29257754189338</v>
      </c>
    </row>
    <row r="1779" spans="2:3" x14ac:dyDescent="0.25">
      <c r="B1779" s="257">
        <v>1716</v>
      </c>
      <c r="C1779" s="256">
        <v>101.26120680527708</v>
      </c>
    </row>
    <row r="1780" spans="2:3" x14ac:dyDescent="0.25">
      <c r="B1780" s="257">
        <v>1717</v>
      </c>
      <c r="C1780" s="256">
        <v>119.40532349430426</v>
      </c>
    </row>
    <row r="1781" spans="2:3" x14ac:dyDescent="0.25">
      <c r="B1781" s="257">
        <v>1718</v>
      </c>
      <c r="C1781" s="256">
        <v>99.534466828005634</v>
      </c>
    </row>
    <row r="1782" spans="2:3" x14ac:dyDescent="0.25">
      <c r="B1782" s="257">
        <v>1719</v>
      </c>
      <c r="C1782" s="256">
        <v>118.37203916259944</v>
      </c>
    </row>
    <row r="1783" spans="2:3" x14ac:dyDescent="0.25">
      <c r="B1783" s="257">
        <v>1720</v>
      </c>
      <c r="C1783" s="256">
        <v>160.79477294356869</v>
      </c>
    </row>
    <row r="1784" spans="2:3" x14ac:dyDescent="0.25">
      <c r="B1784" s="257">
        <v>1721</v>
      </c>
      <c r="C1784" s="256">
        <v>126.49660369246342</v>
      </c>
    </row>
    <row r="1785" spans="2:3" x14ac:dyDescent="0.25">
      <c r="B1785" s="257">
        <v>1722</v>
      </c>
      <c r="C1785" s="256">
        <v>113.49931652314091</v>
      </c>
    </row>
    <row r="1786" spans="2:3" x14ac:dyDescent="0.25">
      <c r="B1786" s="257">
        <v>1723</v>
      </c>
      <c r="C1786" s="256">
        <v>126.50462580423599</v>
      </c>
    </row>
    <row r="1787" spans="2:3" x14ac:dyDescent="0.25">
      <c r="B1787" s="257">
        <v>1724</v>
      </c>
      <c r="C1787" s="256">
        <v>157.84898289985779</v>
      </c>
    </row>
    <row r="1788" spans="2:3" x14ac:dyDescent="0.25">
      <c r="B1788" s="257">
        <v>1725</v>
      </c>
      <c r="C1788" s="256">
        <v>131.97268464584695</v>
      </c>
    </row>
    <row r="1789" spans="2:3" x14ac:dyDescent="0.25">
      <c r="B1789" s="257">
        <v>1726</v>
      </c>
      <c r="C1789" s="256">
        <v>130.66428253261435</v>
      </c>
    </row>
    <row r="1790" spans="2:3" x14ac:dyDescent="0.25">
      <c r="B1790" s="257">
        <v>1727</v>
      </c>
      <c r="C1790" s="256">
        <v>155.33812693168679</v>
      </c>
    </row>
    <row r="1791" spans="2:3" x14ac:dyDescent="0.25">
      <c r="B1791" s="257">
        <v>1728</v>
      </c>
      <c r="C1791" s="256">
        <v>137.51468790955244</v>
      </c>
    </row>
    <row r="1792" spans="2:3" x14ac:dyDescent="0.25">
      <c r="B1792" s="257">
        <v>1729</v>
      </c>
      <c r="C1792" s="256">
        <v>85.073690946712887</v>
      </c>
    </row>
    <row r="1793" spans="2:3" x14ac:dyDescent="0.25">
      <c r="B1793" s="257">
        <v>1730</v>
      </c>
      <c r="C1793" s="256">
        <v>97.961884861778174</v>
      </c>
    </row>
    <row r="1794" spans="2:3" x14ac:dyDescent="0.25">
      <c r="B1794" s="257">
        <v>1731</v>
      </c>
      <c r="C1794" s="256">
        <v>148.67802015196543</v>
      </c>
    </row>
    <row r="1795" spans="2:3" x14ac:dyDescent="0.25">
      <c r="B1795" s="257">
        <v>1732</v>
      </c>
      <c r="C1795" s="256">
        <v>136.35773610411559</v>
      </c>
    </row>
    <row r="1796" spans="2:3" x14ac:dyDescent="0.25">
      <c r="B1796" s="257">
        <v>1733</v>
      </c>
      <c r="C1796" s="256">
        <v>141.63527676989338</v>
      </c>
    </row>
    <row r="1797" spans="2:3" x14ac:dyDescent="0.25">
      <c r="B1797" s="257">
        <v>1734</v>
      </c>
      <c r="C1797" s="256">
        <v>163.89592894379263</v>
      </c>
    </row>
    <row r="1798" spans="2:3" x14ac:dyDescent="0.25">
      <c r="B1798" s="257">
        <v>1735</v>
      </c>
      <c r="C1798" s="256">
        <v>110.53291113967765</v>
      </c>
    </row>
    <row r="1799" spans="2:3" x14ac:dyDescent="0.25">
      <c r="B1799" s="257">
        <v>1736</v>
      </c>
      <c r="C1799" s="256">
        <v>146.32340970591616</v>
      </c>
    </row>
    <row r="1800" spans="2:3" x14ac:dyDescent="0.25">
      <c r="B1800" s="257">
        <v>1737</v>
      </c>
      <c r="C1800" s="256">
        <v>123.80644638559198</v>
      </c>
    </row>
    <row r="1801" spans="2:3" x14ac:dyDescent="0.25">
      <c r="B1801" s="257">
        <v>1738</v>
      </c>
      <c r="C1801" s="256">
        <v>129.96129410763376</v>
      </c>
    </row>
    <row r="1802" spans="2:3" x14ac:dyDescent="0.25">
      <c r="B1802" s="257">
        <v>1739</v>
      </c>
      <c r="C1802" s="256">
        <v>139.24899403817869</v>
      </c>
    </row>
    <row r="1803" spans="2:3" x14ac:dyDescent="0.25">
      <c r="B1803" s="257">
        <v>1740</v>
      </c>
      <c r="C1803" s="256">
        <v>92.394227158202256</v>
      </c>
    </row>
    <row r="1804" spans="2:3" x14ac:dyDescent="0.25">
      <c r="B1804" s="257">
        <v>1741</v>
      </c>
      <c r="C1804" s="256">
        <v>73.678824815055222</v>
      </c>
    </row>
    <row r="1805" spans="2:3" x14ac:dyDescent="0.25">
      <c r="B1805" s="257">
        <v>1742</v>
      </c>
      <c r="C1805" s="256">
        <v>88.664350791088708</v>
      </c>
    </row>
    <row r="1806" spans="2:3" x14ac:dyDescent="0.25">
      <c r="B1806" s="257">
        <v>1743</v>
      </c>
      <c r="C1806" s="256">
        <v>142.53971618398236</v>
      </c>
    </row>
    <row r="1807" spans="2:3" x14ac:dyDescent="0.25">
      <c r="B1807" s="257">
        <v>1744</v>
      </c>
      <c r="C1807" s="256">
        <v>119.60277754433454</v>
      </c>
    </row>
    <row r="1808" spans="2:3" x14ac:dyDescent="0.25">
      <c r="B1808" s="257">
        <v>1745</v>
      </c>
      <c r="C1808" s="256">
        <v>113.01990500251065</v>
      </c>
    </row>
    <row r="1809" spans="2:3" x14ac:dyDescent="0.25">
      <c r="B1809" s="257">
        <v>1746</v>
      </c>
      <c r="C1809" s="256">
        <v>106.08683604538614</v>
      </c>
    </row>
    <row r="1810" spans="2:3" x14ac:dyDescent="0.25">
      <c r="B1810" s="257">
        <v>1747</v>
      </c>
      <c r="C1810" s="256">
        <v>109.55082037827412</v>
      </c>
    </row>
    <row r="1811" spans="2:3" x14ac:dyDescent="0.25">
      <c r="B1811" s="257">
        <v>1748</v>
      </c>
      <c r="C1811" s="256">
        <v>109.14919497836114</v>
      </c>
    </row>
    <row r="1812" spans="2:3" x14ac:dyDescent="0.25">
      <c r="B1812" s="257">
        <v>1749</v>
      </c>
      <c r="C1812" s="256">
        <v>141.90479985768121</v>
      </c>
    </row>
    <row r="1813" spans="2:3" x14ac:dyDescent="0.25">
      <c r="B1813" s="257">
        <v>1750</v>
      </c>
      <c r="C1813" s="256">
        <v>119.66374288853331</v>
      </c>
    </row>
    <row r="1814" spans="2:3" x14ac:dyDescent="0.25">
      <c r="B1814" s="257">
        <v>1751</v>
      </c>
      <c r="C1814" s="256">
        <v>130.22196434807287</v>
      </c>
    </row>
    <row r="1815" spans="2:3" x14ac:dyDescent="0.25">
      <c r="B1815" s="257">
        <v>1752</v>
      </c>
      <c r="C1815" s="256">
        <v>141.91067239054883</v>
      </c>
    </row>
    <row r="1816" spans="2:3" x14ac:dyDescent="0.25">
      <c r="B1816" s="257">
        <v>1753</v>
      </c>
      <c r="C1816" s="256">
        <v>138.72880027556923</v>
      </c>
    </row>
    <row r="1817" spans="2:3" x14ac:dyDescent="0.25">
      <c r="B1817" s="257">
        <v>1754</v>
      </c>
      <c r="C1817" s="256">
        <v>146.54711265297507</v>
      </c>
    </row>
    <row r="1818" spans="2:3" x14ac:dyDescent="0.25">
      <c r="B1818" s="257">
        <v>1755</v>
      </c>
      <c r="C1818" s="256">
        <v>145.56209769807953</v>
      </c>
    </row>
    <row r="1819" spans="2:3" x14ac:dyDescent="0.25">
      <c r="B1819" s="257">
        <v>1756</v>
      </c>
      <c r="C1819" s="256">
        <v>126.60026184543636</v>
      </c>
    </row>
    <row r="1820" spans="2:3" x14ac:dyDescent="0.25">
      <c r="B1820" s="257">
        <v>1757</v>
      </c>
      <c r="C1820" s="256">
        <v>98.889351746209059</v>
      </c>
    </row>
    <row r="1821" spans="2:3" x14ac:dyDescent="0.25">
      <c r="B1821" s="257">
        <v>1758</v>
      </c>
      <c r="C1821" s="256">
        <v>111.53218066353666</v>
      </c>
    </row>
    <row r="1822" spans="2:3" x14ac:dyDescent="0.25">
      <c r="B1822" s="257">
        <v>1759</v>
      </c>
      <c r="C1822" s="256">
        <v>90.961095433242605</v>
      </c>
    </row>
    <row r="1823" spans="2:3" x14ac:dyDescent="0.25">
      <c r="B1823" s="257">
        <v>1760</v>
      </c>
      <c r="C1823" s="256">
        <v>140.36358084001009</v>
      </c>
    </row>
    <row r="1824" spans="2:3" x14ac:dyDescent="0.25">
      <c r="B1824" s="257">
        <v>1761</v>
      </c>
      <c r="C1824" s="256">
        <v>77.391006035296243</v>
      </c>
    </row>
    <row r="1825" spans="2:3" x14ac:dyDescent="0.25">
      <c r="B1825" s="257">
        <v>1762</v>
      </c>
      <c r="C1825" s="256">
        <v>128.3397948055368</v>
      </c>
    </row>
    <row r="1826" spans="2:3" x14ac:dyDescent="0.25">
      <c r="B1826" s="257">
        <v>1763</v>
      </c>
      <c r="C1826" s="256">
        <v>113.73681842367166</v>
      </c>
    </row>
    <row r="1827" spans="2:3" x14ac:dyDescent="0.25">
      <c r="B1827" s="257">
        <v>1764</v>
      </c>
      <c r="C1827" s="256">
        <v>105.9774721129717</v>
      </c>
    </row>
    <row r="1828" spans="2:3" x14ac:dyDescent="0.25">
      <c r="B1828" s="257">
        <v>1765</v>
      </c>
      <c r="C1828" s="256">
        <v>101.86014532001569</v>
      </c>
    </row>
    <row r="1829" spans="2:3" x14ac:dyDescent="0.25">
      <c r="B1829" s="257">
        <v>1766</v>
      </c>
      <c r="C1829" s="256">
        <v>120.64439200551709</v>
      </c>
    </row>
    <row r="1830" spans="2:3" x14ac:dyDescent="0.25">
      <c r="B1830" s="257">
        <v>1767</v>
      </c>
      <c r="C1830" s="256">
        <v>166.96604090673554</v>
      </c>
    </row>
    <row r="1831" spans="2:3" x14ac:dyDescent="0.25">
      <c r="B1831" s="257">
        <v>1768</v>
      </c>
      <c r="C1831" s="256">
        <v>160.22123416155711</v>
      </c>
    </row>
    <row r="1832" spans="2:3" x14ac:dyDescent="0.25">
      <c r="B1832" s="257">
        <v>1769</v>
      </c>
      <c r="C1832" s="256">
        <v>108.66057115865436</v>
      </c>
    </row>
    <row r="1833" spans="2:3" x14ac:dyDescent="0.25">
      <c r="B1833" s="257">
        <v>1770</v>
      </c>
      <c r="C1833" s="256">
        <v>112.28596937422492</v>
      </c>
    </row>
    <row r="1834" spans="2:3" x14ac:dyDescent="0.25">
      <c r="B1834" s="257">
        <v>1771</v>
      </c>
      <c r="C1834" s="256">
        <v>121.89178346928168</v>
      </c>
    </row>
    <row r="1835" spans="2:3" x14ac:dyDescent="0.25">
      <c r="B1835" s="257">
        <v>1772</v>
      </c>
      <c r="C1835" s="256">
        <v>129.41269976975573</v>
      </c>
    </row>
    <row r="1836" spans="2:3" x14ac:dyDescent="0.25">
      <c r="B1836" s="257">
        <v>1773</v>
      </c>
      <c r="C1836" s="256">
        <v>81.384813758776204</v>
      </c>
    </row>
    <row r="1837" spans="2:3" x14ac:dyDescent="0.25">
      <c r="B1837" s="257">
        <v>1774</v>
      </c>
      <c r="C1837" s="256">
        <v>106.50998922895616</v>
      </c>
    </row>
    <row r="1838" spans="2:3" x14ac:dyDescent="0.25">
      <c r="B1838" s="257">
        <v>1775</v>
      </c>
      <c r="C1838" s="256">
        <v>161.73221029707611</v>
      </c>
    </row>
    <row r="1839" spans="2:3" x14ac:dyDescent="0.25">
      <c r="B1839" s="257">
        <v>1776</v>
      </c>
      <c r="C1839" s="256">
        <v>120.16760858305976</v>
      </c>
    </row>
    <row r="1840" spans="2:3" x14ac:dyDescent="0.25">
      <c r="B1840" s="257">
        <v>1777</v>
      </c>
      <c r="C1840" s="256">
        <v>112.44535951178263</v>
      </c>
    </row>
    <row r="1841" spans="2:3" x14ac:dyDescent="0.25">
      <c r="B1841" s="257">
        <v>1778</v>
      </c>
      <c r="C1841" s="256">
        <v>130.39777659460955</v>
      </c>
    </row>
    <row r="1842" spans="2:3" x14ac:dyDescent="0.25">
      <c r="B1842" s="257">
        <v>1779</v>
      </c>
      <c r="C1842" s="256">
        <v>128.67627546670721</v>
      </c>
    </row>
    <row r="1843" spans="2:3" x14ac:dyDescent="0.25">
      <c r="B1843" s="257">
        <v>1780</v>
      </c>
      <c r="C1843" s="256">
        <v>110.88692169259035</v>
      </c>
    </row>
    <row r="1844" spans="2:3" x14ac:dyDescent="0.25">
      <c r="B1844" s="257">
        <v>1781</v>
      </c>
      <c r="C1844" s="256">
        <v>119.13970325019697</v>
      </c>
    </row>
    <row r="1845" spans="2:3" x14ac:dyDescent="0.25">
      <c r="B1845" s="257">
        <v>1782</v>
      </c>
      <c r="C1845" s="256">
        <v>102.76936698495247</v>
      </c>
    </row>
    <row r="1846" spans="2:3" x14ac:dyDescent="0.25">
      <c r="B1846" s="257">
        <v>1783</v>
      </c>
      <c r="C1846" s="256">
        <v>107.47370700404601</v>
      </c>
    </row>
    <row r="1847" spans="2:3" x14ac:dyDescent="0.25">
      <c r="B1847" s="257">
        <v>1784</v>
      </c>
      <c r="C1847" s="256">
        <v>68.508468749176771</v>
      </c>
    </row>
    <row r="1848" spans="2:3" x14ac:dyDescent="0.25">
      <c r="B1848" s="257">
        <v>1785</v>
      </c>
      <c r="C1848" s="256">
        <v>80.582145176221559</v>
      </c>
    </row>
    <row r="1849" spans="2:3" x14ac:dyDescent="0.25">
      <c r="B1849" s="257">
        <v>1786</v>
      </c>
      <c r="C1849" s="256">
        <v>117.55264845920965</v>
      </c>
    </row>
    <row r="1850" spans="2:3" x14ac:dyDescent="0.25">
      <c r="B1850" s="257">
        <v>1787</v>
      </c>
      <c r="C1850" s="256">
        <v>68.921808171394147</v>
      </c>
    </row>
    <row r="1851" spans="2:3" x14ac:dyDescent="0.25">
      <c r="B1851" s="257">
        <v>1788</v>
      </c>
      <c r="C1851" s="256">
        <v>129.9956752098052</v>
      </c>
    </row>
    <row r="1852" spans="2:3" x14ac:dyDescent="0.25">
      <c r="B1852" s="257">
        <v>1789</v>
      </c>
      <c r="C1852" s="256">
        <v>106.97435701852056</v>
      </c>
    </row>
    <row r="1853" spans="2:3" x14ac:dyDescent="0.25">
      <c r="B1853" s="257">
        <v>1790</v>
      </c>
      <c r="C1853" s="256">
        <v>136.8234782820615</v>
      </c>
    </row>
    <row r="1854" spans="2:3" x14ac:dyDescent="0.25">
      <c r="B1854" s="257">
        <v>1791</v>
      </c>
      <c r="C1854" s="256">
        <v>111.76050848365388</v>
      </c>
    </row>
    <row r="1855" spans="2:3" x14ac:dyDescent="0.25">
      <c r="B1855" s="257">
        <v>1792</v>
      </c>
      <c r="C1855" s="256">
        <v>119.96836810628741</v>
      </c>
    </row>
    <row r="1856" spans="2:3" x14ac:dyDescent="0.25">
      <c r="B1856" s="257">
        <v>1793</v>
      </c>
      <c r="C1856" s="256">
        <v>111.59048239050402</v>
      </c>
    </row>
    <row r="1857" spans="2:3" x14ac:dyDescent="0.25">
      <c r="B1857" s="257">
        <v>1794</v>
      </c>
      <c r="C1857" s="256">
        <v>96.48797234674602</v>
      </c>
    </row>
    <row r="1858" spans="2:3" x14ac:dyDescent="0.25">
      <c r="B1858" s="257">
        <v>1795</v>
      </c>
      <c r="C1858" s="256">
        <v>110.8550101943908</v>
      </c>
    </row>
    <row r="1859" spans="2:3" x14ac:dyDescent="0.25">
      <c r="B1859" s="257">
        <v>1796</v>
      </c>
      <c r="C1859" s="256">
        <v>110.20732087393937</v>
      </c>
    </row>
    <row r="1860" spans="2:3" x14ac:dyDescent="0.25">
      <c r="B1860" s="257">
        <v>1797</v>
      </c>
      <c r="C1860" s="256">
        <v>108.05028400848043</v>
      </c>
    </row>
    <row r="1861" spans="2:3" x14ac:dyDescent="0.25">
      <c r="B1861" s="257">
        <v>1798</v>
      </c>
      <c r="C1861" s="256">
        <v>69.145321214401307</v>
      </c>
    </row>
    <row r="1862" spans="2:3" x14ac:dyDescent="0.25">
      <c r="B1862" s="257">
        <v>1799</v>
      </c>
      <c r="C1862" s="256">
        <v>87.450667510108104</v>
      </c>
    </row>
    <row r="1863" spans="2:3" x14ac:dyDescent="0.25">
      <c r="B1863" s="257">
        <v>1800</v>
      </c>
      <c r="C1863" s="256">
        <v>149.8737861239278</v>
      </c>
    </row>
    <row r="1864" spans="2:3" x14ac:dyDescent="0.25">
      <c r="B1864" s="257">
        <v>1801</v>
      </c>
      <c r="C1864" s="256">
        <v>162.10008816047917</v>
      </c>
    </row>
    <row r="1865" spans="2:3" x14ac:dyDescent="0.25">
      <c r="B1865" s="257">
        <v>1802</v>
      </c>
      <c r="C1865" s="256">
        <v>136.60292429218771</v>
      </c>
    </row>
    <row r="1866" spans="2:3" x14ac:dyDescent="0.25">
      <c r="B1866" s="257">
        <v>1803</v>
      </c>
      <c r="C1866" s="256">
        <v>147.26825974583716</v>
      </c>
    </row>
    <row r="1867" spans="2:3" x14ac:dyDescent="0.25">
      <c r="B1867" s="257">
        <v>1804</v>
      </c>
      <c r="C1867" s="256">
        <v>140.93401642791503</v>
      </c>
    </row>
    <row r="1868" spans="2:3" x14ac:dyDescent="0.25">
      <c r="B1868" s="257">
        <v>1805</v>
      </c>
      <c r="C1868" s="256">
        <v>137.78195049560884</v>
      </c>
    </row>
    <row r="1869" spans="2:3" x14ac:dyDescent="0.25">
      <c r="B1869" s="257">
        <v>1806</v>
      </c>
      <c r="C1869" s="256">
        <v>156.34974318771731</v>
      </c>
    </row>
    <row r="1870" spans="2:3" x14ac:dyDescent="0.25">
      <c r="B1870" s="257">
        <v>1807</v>
      </c>
      <c r="C1870" s="256">
        <v>100.69875684907127</v>
      </c>
    </row>
    <row r="1871" spans="2:3" x14ac:dyDescent="0.25">
      <c r="B1871" s="257">
        <v>1808</v>
      </c>
      <c r="C1871" s="256">
        <v>127.53485006568624</v>
      </c>
    </row>
    <row r="1872" spans="2:3" x14ac:dyDescent="0.25">
      <c r="B1872" s="257">
        <v>1809</v>
      </c>
      <c r="C1872" s="256">
        <v>147.79365465229529</v>
      </c>
    </row>
    <row r="1873" spans="2:3" x14ac:dyDescent="0.25">
      <c r="B1873" s="257">
        <v>1810</v>
      </c>
      <c r="C1873" s="256">
        <v>98.976061385538088</v>
      </c>
    </row>
    <row r="1874" spans="2:3" x14ac:dyDescent="0.25">
      <c r="B1874" s="257">
        <v>1811</v>
      </c>
      <c r="C1874" s="256">
        <v>144.98182978557151</v>
      </c>
    </row>
    <row r="1875" spans="2:3" x14ac:dyDescent="0.25">
      <c r="B1875" s="257">
        <v>1812</v>
      </c>
      <c r="C1875" s="256">
        <v>108.73498379357486</v>
      </c>
    </row>
    <row r="1876" spans="2:3" x14ac:dyDescent="0.25">
      <c r="B1876" s="257">
        <v>1813</v>
      </c>
      <c r="C1876" s="256">
        <v>154.63217219372859</v>
      </c>
    </row>
    <row r="1877" spans="2:3" x14ac:dyDescent="0.25">
      <c r="B1877" s="257">
        <v>1814</v>
      </c>
      <c r="C1877" s="256">
        <v>123.8331502708276</v>
      </c>
    </row>
    <row r="1878" spans="2:3" x14ac:dyDescent="0.25">
      <c r="B1878" s="257">
        <v>1815</v>
      </c>
      <c r="C1878" s="256">
        <v>125.07133723009323</v>
      </c>
    </row>
    <row r="1879" spans="2:3" x14ac:dyDescent="0.25">
      <c r="B1879" s="257">
        <v>1816</v>
      </c>
      <c r="C1879" s="256">
        <v>112.97760611278827</v>
      </c>
    </row>
    <row r="1880" spans="2:3" x14ac:dyDescent="0.25">
      <c r="B1880" s="257">
        <v>1817</v>
      </c>
      <c r="C1880" s="256">
        <v>125.55107610734741</v>
      </c>
    </row>
    <row r="1881" spans="2:3" x14ac:dyDescent="0.25">
      <c r="B1881" s="257">
        <v>1818</v>
      </c>
      <c r="C1881" s="256">
        <v>116.72286340418842</v>
      </c>
    </row>
    <row r="1882" spans="2:3" x14ac:dyDescent="0.25">
      <c r="B1882" s="257">
        <v>1819</v>
      </c>
      <c r="C1882" s="256">
        <v>131.06272736778587</v>
      </c>
    </row>
    <row r="1883" spans="2:3" x14ac:dyDescent="0.25">
      <c r="B1883" s="257">
        <v>1820</v>
      </c>
      <c r="C1883" s="256">
        <v>119.40466758223792</v>
      </c>
    </row>
    <row r="1884" spans="2:3" x14ac:dyDescent="0.25">
      <c r="B1884" s="257">
        <v>1821</v>
      </c>
      <c r="C1884" s="256">
        <v>132.64893674835997</v>
      </c>
    </row>
    <row r="1885" spans="2:3" x14ac:dyDescent="0.25">
      <c r="B1885" s="257">
        <v>1822</v>
      </c>
      <c r="C1885" s="256">
        <v>87.172906780174429</v>
      </c>
    </row>
    <row r="1886" spans="2:3" x14ac:dyDescent="0.25">
      <c r="B1886" s="257">
        <v>1823</v>
      </c>
      <c r="C1886" s="256">
        <v>122.89827622734302</v>
      </c>
    </row>
    <row r="1887" spans="2:3" x14ac:dyDescent="0.25">
      <c r="B1887" s="257">
        <v>1824</v>
      </c>
      <c r="C1887" s="256">
        <v>119.74846013410536</v>
      </c>
    </row>
    <row r="1888" spans="2:3" x14ac:dyDescent="0.25">
      <c r="B1888" s="257">
        <v>1825</v>
      </c>
      <c r="C1888" s="256">
        <v>113.76979893155948</v>
      </c>
    </row>
    <row r="1889" spans="2:3" x14ac:dyDescent="0.25">
      <c r="B1889" s="257">
        <v>1826</v>
      </c>
      <c r="C1889" s="256">
        <v>163.05582551138573</v>
      </c>
    </row>
    <row r="1890" spans="2:3" x14ac:dyDescent="0.25">
      <c r="B1890" s="257">
        <v>1827</v>
      </c>
      <c r="C1890" s="256">
        <v>103.99252424540568</v>
      </c>
    </row>
    <row r="1891" spans="2:3" x14ac:dyDescent="0.25">
      <c r="B1891" s="257">
        <v>1828</v>
      </c>
      <c r="C1891" s="256">
        <v>95.3061947523003</v>
      </c>
    </row>
    <row r="1892" spans="2:3" x14ac:dyDescent="0.25">
      <c r="B1892" s="257">
        <v>1829</v>
      </c>
      <c r="C1892" s="256">
        <v>124.55279532429492</v>
      </c>
    </row>
    <row r="1893" spans="2:3" x14ac:dyDescent="0.25">
      <c r="B1893" s="257">
        <v>1830</v>
      </c>
      <c r="C1893" s="256">
        <v>103.34195078197845</v>
      </c>
    </row>
    <row r="1894" spans="2:3" x14ac:dyDescent="0.25">
      <c r="B1894" s="257">
        <v>1831</v>
      </c>
      <c r="C1894" s="256">
        <v>102.06229740722594</v>
      </c>
    </row>
    <row r="1895" spans="2:3" x14ac:dyDescent="0.25">
      <c r="B1895" s="257">
        <v>1832</v>
      </c>
      <c r="C1895" s="256">
        <v>122.28948223732007</v>
      </c>
    </row>
    <row r="1896" spans="2:3" x14ac:dyDescent="0.25">
      <c r="B1896" s="257">
        <v>1833</v>
      </c>
      <c r="C1896" s="256">
        <v>139.59560498295031</v>
      </c>
    </row>
    <row r="1897" spans="2:3" x14ac:dyDescent="0.25">
      <c r="B1897" s="257">
        <v>1834</v>
      </c>
      <c r="C1897" s="256">
        <v>85.775277796288378</v>
      </c>
    </row>
    <row r="1898" spans="2:3" x14ac:dyDescent="0.25">
      <c r="B1898" s="257">
        <v>1835</v>
      </c>
      <c r="C1898" s="256">
        <v>96.296969686508803</v>
      </c>
    </row>
    <row r="1899" spans="2:3" x14ac:dyDescent="0.25">
      <c r="B1899" s="257">
        <v>1836</v>
      </c>
      <c r="C1899" s="256">
        <v>124.71990415566627</v>
      </c>
    </row>
    <row r="1900" spans="2:3" x14ac:dyDescent="0.25">
      <c r="B1900" s="257">
        <v>1837</v>
      </c>
      <c r="C1900" s="256">
        <v>165.65857244476945</v>
      </c>
    </row>
    <row r="1901" spans="2:3" x14ac:dyDescent="0.25">
      <c r="B1901" s="257">
        <v>1838</v>
      </c>
      <c r="C1901" s="256">
        <v>135.57436913186365</v>
      </c>
    </row>
    <row r="1902" spans="2:3" x14ac:dyDescent="0.25">
      <c r="B1902" s="257">
        <v>1839</v>
      </c>
      <c r="C1902" s="256">
        <v>122.43731709283881</v>
      </c>
    </row>
    <row r="1903" spans="2:3" x14ac:dyDescent="0.25">
      <c r="B1903" s="257">
        <v>1840</v>
      </c>
      <c r="C1903" s="256">
        <v>97.826658346199466</v>
      </c>
    </row>
    <row r="1904" spans="2:3" x14ac:dyDescent="0.25">
      <c r="B1904" s="257">
        <v>1841</v>
      </c>
      <c r="C1904" s="256">
        <v>136.14294721741777</v>
      </c>
    </row>
    <row r="1905" spans="2:3" x14ac:dyDescent="0.25">
      <c r="B1905" s="257">
        <v>1842</v>
      </c>
      <c r="C1905" s="256">
        <v>88.159590428485686</v>
      </c>
    </row>
    <row r="1906" spans="2:3" x14ac:dyDescent="0.25">
      <c r="B1906" s="257">
        <v>1843</v>
      </c>
      <c r="C1906" s="256">
        <v>106.81995374865024</v>
      </c>
    </row>
    <row r="1907" spans="2:3" x14ac:dyDescent="0.25">
      <c r="B1907" s="257">
        <v>1844</v>
      </c>
      <c r="C1907" s="256">
        <v>145.8411834456673</v>
      </c>
    </row>
    <row r="1908" spans="2:3" x14ac:dyDescent="0.25">
      <c r="B1908" s="257">
        <v>1845</v>
      </c>
      <c r="C1908" s="256">
        <v>133.49764886498602</v>
      </c>
    </row>
    <row r="1909" spans="2:3" x14ac:dyDescent="0.25">
      <c r="B1909" s="257">
        <v>1846</v>
      </c>
      <c r="C1909" s="256">
        <v>99.697827134164299</v>
      </c>
    </row>
    <row r="1910" spans="2:3" x14ac:dyDescent="0.25">
      <c r="B1910" s="257">
        <v>1847</v>
      </c>
      <c r="C1910" s="256">
        <v>103.54231656341626</v>
      </c>
    </row>
    <row r="1911" spans="2:3" x14ac:dyDescent="0.25">
      <c r="B1911" s="257">
        <v>1848</v>
      </c>
      <c r="C1911" s="256">
        <v>126.99869639115907</v>
      </c>
    </row>
    <row r="1912" spans="2:3" x14ac:dyDescent="0.25">
      <c r="B1912" s="257">
        <v>1849</v>
      </c>
      <c r="C1912" s="256">
        <v>148.92545558918644</v>
      </c>
    </row>
    <row r="1913" spans="2:3" x14ac:dyDescent="0.25">
      <c r="B1913" s="257">
        <v>1850</v>
      </c>
      <c r="C1913" s="256">
        <v>148.003273430918</v>
      </c>
    </row>
    <row r="1914" spans="2:3" x14ac:dyDescent="0.25">
      <c r="B1914" s="257">
        <v>1851</v>
      </c>
      <c r="C1914" s="256">
        <v>48.685324930161997</v>
      </c>
    </row>
    <row r="1915" spans="2:3" x14ac:dyDescent="0.25">
      <c r="B1915" s="257">
        <v>1852</v>
      </c>
      <c r="C1915" s="256">
        <v>99.618530268499171</v>
      </c>
    </row>
    <row r="1916" spans="2:3" x14ac:dyDescent="0.25">
      <c r="B1916" s="257">
        <v>1853</v>
      </c>
      <c r="C1916" s="256">
        <v>121.91596821689032</v>
      </c>
    </row>
    <row r="1917" spans="2:3" x14ac:dyDescent="0.25">
      <c r="B1917" s="257">
        <v>1854</v>
      </c>
      <c r="C1917" s="256">
        <v>130.32451755670678</v>
      </c>
    </row>
    <row r="1918" spans="2:3" x14ac:dyDescent="0.25">
      <c r="B1918" s="257">
        <v>1855</v>
      </c>
      <c r="C1918" s="256">
        <v>87.841324687764057</v>
      </c>
    </row>
    <row r="1919" spans="2:3" x14ac:dyDescent="0.25">
      <c r="B1919" s="257">
        <v>1856</v>
      </c>
      <c r="C1919" s="256">
        <v>112.57771055977497</v>
      </c>
    </row>
    <row r="1920" spans="2:3" x14ac:dyDescent="0.25">
      <c r="B1920" s="257">
        <v>1857</v>
      </c>
      <c r="C1920" s="256">
        <v>102.90740855234623</v>
      </c>
    </row>
    <row r="1921" spans="2:3" x14ac:dyDescent="0.25">
      <c r="B1921" s="257">
        <v>1858</v>
      </c>
      <c r="C1921" s="256">
        <v>129.71433821058309</v>
      </c>
    </row>
    <row r="1922" spans="2:3" x14ac:dyDescent="0.25">
      <c r="B1922" s="257">
        <v>1859</v>
      </c>
      <c r="C1922" s="256">
        <v>116.37091383860867</v>
      </c>
    </row>
    <row r="1923" spans="2:3" x14ac:dyDescent="0.25">
      <c r="B1923" s="257">
        <v>1860</v>
      </c>
      <c r="C1923" s="256">
        <v>115.86766259783924</v>
      </c>
    </row>
    <row r="1924" spans="2:3" x14ac:dyDescent="0.25">
      <c r="B1924" s="257">
        <v>1861</v>
      </c>
      <c r="C1924" s="256">
        <v>135.36228196333565</v>
      </c>
    </row>
    <row r="1925" spans="2:3" x14ac:dyDescent="0.25">
      <c r="B1925" s="257">
        <v>1862</v>
      </c>
      <c r="C1925" s="256">
        <v>141.0843631267563</v>
      </c>
    </row>
    <row r="1926" spans="2:3" x14ac:dyDescent="0.25">
      <c r="B1926" s="257">
        <v>1863</v>
      </c>
      <c r="C1926" s="256">
        <v>131.78248664131399</v>
      </c>
    </row>
    <row r="1927" spans="2:3" x14ac:dyDescent="0.25">
      <c r="B1927" s="257">
        <v>1864</v>
      </c>
      <c r="C1927" s="256">
        <v>107.96466291510527</v>
      </c>
    </row>
    <row r="1928" spans="2:3" x14ac:dyDescent="0.25">
      <c r="B1928" s="257">
        <v>1865</v>
      </c>
      <c r="C1928" s="256">
        <v>76.126296267997745</v>
      </c>
    </row>
    <row r="1929" spans="2:3" x14ac:dyDescent="0.25">
      <c r="B1929" s="257">
        <v>1866</v>
      </c>
      <c r="C1929" s="256">
        <v>124.36956194892791</v>
      </c>
    </row>
    <row r="1930" spans="2:3" x14ac:dyDescent="0.25">
      <c r="B1930" s="257">
        <v>1867</v>
      </c>
      <c r="C1930" s="256">
        <v>105.89292221582757</v>
      </c>
    </row>
    <row r="1931" spans="2:3" x14ac:dyDescent="0.25">
      <c r="B1931" s="257">
        <v>1868</v>
      </c>
      <c r="C1931" s="256">
        <v>137.30566928565031</v>
      </c>
    </row>
    <row r="1932" spans="2:3" x14ac:dyDescent="0.25">
      <c r="B1932" s="257">
        <v>1869</v>
      </c>
      <c r="C1932" s="256">
        <v>121.16339941569073</v>
      </c>
    </row>
    <row r="1933" spans="2:3" x14ac:dyDescent="0.25">
      <c r="B1933" s="257">
        <v>1870</v>
      </c>
      <c r="C1933" s="256">
        <v>154.50748739860231</v>
      </c>
    </row>
    <row r="1934" spans="2:3" x14ac:dyDescent="0.25">
      <c r="B1934" s="257">
        <v>1871</v>
      </c>
      <c r="C1934" s="256">
        <v>117.01682966456261</v>
      </c>
    </row>
    <row r="1935" spans="2:3" x14ac:dyDescent="0.25">
      <c r="B1935" s="257">
        <v>1872</v>
      </c>
      <c r="C1935" s="256">
        <v>135.32558219819299</v>
      </c>
    </row>
    <row r="1936" spans="2:3" x14ac:dyDescent="0.25">
      <c r="B1936" s="257">
        <v>1873</v>
      </c>
      <c r="C1936" s="256">
        <v>86.972658373911059</v>
      </c>
    </row>
    <row r="1937" spans="2:3" x14ac:dyDescent="0.25">
      <c r="B1937" s="257">
        <v>1874</v>
      </c>
      <c r="C1937" s="256">
        <v>156.04850669839556</v>
      </c>
    </row>
    <row r="1938" spans="2:3" x14ac:dyDescent="0.25">
      <c r="B1938" s="257">
        <v>1875</v>
      </c>
      <c r="C1938" s="256">
        <v>136.08667080659032</v>
      </c>
    </row>
    <row r="1939" spans="2:3" x14ac:dyDescent="0.25">
      <c r="B1939" s="257">
        <v>1876</v>
      </c>
      <c r="C1939" s="256">
        <v>103.68363243828439</v>
      </c>
    </row>
    <row r="1940" spans="2:3" x14ac:dyDescent="0.25">
      <c r="B1940" s="257">
        <v>1877</v>
      </c>
      <c r="C1940" s="256">
        <v>121.31986154497648</v>
      </c>
    </row>
    <row r="1941" spans="2:3" x14ac:dyDescent="0.25">
      <c r="B1941" s="257">
        <v>1878</v>
      </c>
      <c r="C1941" s="256">
        <v>89.289117891677307</v>
      </c>
    </row>
    <row r="1942" spans="2:3" x14ac:dyDescent="0.25">
      <c r="B1942" s="257">
        <v>1879</v>
      </c>
      <c r="C1942" s="256">
        <v>70.860942111260044</v>
      </c>
    </row>
    <row r="1943" spans="2:3" x14ac:dyDescent="0.25">
      <c r="B1943" s="257">
        <v>1880</v>
      </c>
      <c r="C1943" s="256">
        <v>105.88225777540583</v>
      </c>
    </row>
    <row r="1944" spans="2:3" x14ac:dyDescent="0.25">
      <c r="B1944" s="257">
        <v>1881</v>
      </c>
      <c r="C1944" s="256">
        <v>121.32582710572534</v>
      </c>
    </row>
    <row r="1945" spans="2:3" x14ac:dyDescent="0.25">
      <c r="B1945" s="257">
        <v>1882</v>
      </c>
      <c r="C1945" s="256">
        <v>145.99500700452253</v>
      </c>
    </row>
    <row r="1946" spans="2:3" x14ac:dyDescent="0.25">
      <c r="B1946" s="257">
        <v>1883</v>
      </c>
      <c r="C1946" s="256">
        <v>137.70915463814163</v>
      </c>
    </row>
    <row r="1947" spans="2:3" x14ac:dyDescent="0.25">
      <c r="B1947" s="257">
        <v>1884</v>
      </c>
      <c r="C1947" s="256">
        <v>131.19290856605852</v>
      </c>
    </row>
    <row r="1948" spans="2:3" x14ac:dyDescent="0.25">
      <c r="B1948" s="257">
        <v>1885</v>
      </c>
      <c r="C1948" s="256">
        <v>128.06125310068234</v>
      </c>
    </row>
    <row r="1949" spans="2:3" x14ac:dyDescent="0.25">
      <c r="B1949" s="257">
        <v>1886</v>
      </c>
      <c r="C1949" s="256">
        <v>139.7903106557836</v>
      </c>
    </row>
    <row r="1950" spans="2:3" x14ac:dyDescent="0.25">
      <c r="B1950" s="257">
        <v>1887</v>
      </c>
      <c r="C1950" s="256">
        <v>139.54920989595885</v>
      </c>
    </row>
    <row r="1951" spans="2:3" x14ac:dyDescent="0.25">
      <c r="B1951" s="257">
        <v>1888</v>
      </c>
      <c r="C1951" s="256">
        <v>132.29604656781126</v>
      </c>
    </row>
    <row r="1952" spans="2:3" x14ac:dyDescent="0.25">
      <c r="B1952" s="257">
        <v>1889</v>
      </c>
      <c r="C1952" s="256">
        <v>131.93673239219925</v>
      </c>
    </row>
    <row r="1953" spans="2:3" x14ac:dyDescent="0.25">
      <c r="B1953" s="257">
        <v>1890</v>
      </c>
      <c r="C1953" s="256">
        <v>139.05105154495803</v>
      </c>
    </row>
    <row r="1954" spans="2:3" x14ac:dyDescent="0.25">
      <c r="B1954" s="257">
        <v>1891</v>
      </c>
      <c r="C1954" s="256">
        <v>110.55925817483546</v>
      </c>
    </row>
    <row r="1955" spans="2:3" x14ac:dyDescent="0.25">
      <c r="B1955" s="257">
        <v>1892</v>
      </c>
      <c r="C1955" s="256">
        <v>120.90408045452406</v>
      </c>
    </row>
    <row r="1956" spans="2:3" x14ac:dyDescent="0.25">
      <c r="B1956" s="257">
        <v>1893</v>
      </c>
      <c r="C1956" s="256">
        <v>138.26984098588872</v>
      </c>
    </row>
    <row r="1957" spans="2:3" x14ac:dyDescent="0.25">
      <c r="B1957" s="257">
        <v>1894</v>
      </c>
      <c r="C1957" s="256">
        <v>121.25461851491052</v>
      </c>
    </row>
    <row r="1958" spans="2:3" x14ac:dyDescent="0.25">
      <c r="B1958" s="257">
        <v>1895</v>
      </c>
      <c r="C1958" s="256">
        <v>83.53052361722699</v>
      </c>
    </row>
    <row r="1959" spans="2:3" x14ac:dyDescent="0.25">
      <c r="B1959" s="257">
        <v>1896</v>
      </c>
      <c r="C1959" s="256">
        <v>140.67533610983546</v>
      </c>
    </row>
    <row r="1960" spans="2:3" x14ac:dyDescent="0.25">
      <c r="B1960" s="257">
        <v>1897</v>
      </c>
      <c r="C1960" s="256">
        <v>81.6310786832818</v>
      </c>
    </row>
    <row r="1961" spans="2:3" x14ac:dyDescent="0.25">
      <c r="B1961" s="257">
        <v>1898</v>
      </c>
      <c r="C1961" s="256">
        <v>143.27256337313534</v>
      </c>
    </row>
    <row r="1962" spans="2:3" x14ac:dyDescent="0.25">
      <c r="B1962" s="257">
        <v>1899</v>
      </c>
      <c r="C1962" s="256">
        <v>160.98799658412574</v>
      </c>
    </row>
    <row r="1963" spans="2:3" x14ac:dyDescent="0.25">
      <c r="B1963" s="257">
        <v>1900</v>
      </c>
      <c r="C1963" s="256">
        <v>130.28067787069619</v>
      </c>
    </row>
    <row r="1964" spans="2:3" x14ac:dyDescent="0.25">
      <c r="B1964" s="257">
        <v>1901</v>
      </c>
      <c r="C1964" s="256">
        <v>170.49930892040669</v>
      </c>
    </row>
    <row r="1965" spans="2:3" x14ac:dyDescent="0.25">
      <c r="B1965" s="257">
        <v>1902</v>
      </c>
      <c r="C1965" s="256">
        <v>154.71243759496744</v>
      </c>
    </row>
    <row r="1966" spans="2:3" x14ac:dyDescent="0.25">
      <c r="B1966" s="257">
        <v>1903</v>
      </c>
      <c r="C1966" s="256">
        <v>139.90121167146324</v>
      </c>
    </row>
    <row r="1967" spans="2:3" x14ac:dyDescent="0.25">
      <c r="B1967" s="257">
        <v>1904</v>
      </c>
      <c r="C1967" s="256">
        <v>167.77992465274966</v>
      </c>
    </row>
    <row r="1968" spans="2:3" x14ac:dyDescent="0.25">
      <c r="B1968" s="257">
        <v>1905</v>
      </c>
      <c r="C1968" s="256">
        <v>93.798205507868133</v>
      </c>
    </row>
    <row r="1969" spans="2:3" x14ac:dyDescent="0.25">
      <c r="B1969" s="257">
        <v>1906</v>
      </c>
      <c r="C1969" s="256">
        <v>81.736154599622637</v>
      </c>
    </row>
    <row r="1970" spans="2:3" x14ac:dyDescent="0.25">
      <c r="B1970" s="257">
        <v>1907</v>
      </c>
      <c r="C1970" s="256">
        <v>132.73639493742871</v>
      </c>
    </row>
    <row r="1971" spans="2:3" x14ac:dyDescent="0.25">
      <c r="B1971" s="257">
        <v>1908</v>
      </c>
      <c r="C1971" s="256">
        <v>126.68549312618333</v>
      </c>
    </row>
    <row r="1972" spans="2:3" x14ac:dyDescent="0.25">
      <c r="B1972" s="257">
        <v>1909</v>
      </c>
      <c r="C1972" s="256">
        <v>84.166601919144426</v>
      </c>
    </row>
    <row r="1973" spans="2:3" x14ac:dyDescent="0.25">
      <c r="B1973" s="257">
        <v>1910</v>
      </c>
      <c r="C1973" s="256">
        <v>134.23949647311935</v>
      </c>
    </row>
    <row r="1974" spans="2:3" x14ac:dyDescent="0.25">
      <c r="B1974" s="257">
        <v>1911</v>
      </c>
      <c r="C1974" s="256">
        <v>115.43570052548887</v>
      </c>
    </row>
    <row r="1975" spans="2:3" x14ac:dyDescent="0.25">
      <c r="B1975" s="257">
        <v>1912</v>
      </c>
      <c r="C1975" s="256">
        <v>90.710673701654827</v>
      </c>
    </row>
    <row r="1976" spans="2:3" x14ac:dyDescent="0.25">
      <c r="B1976" s="257">
        <v>1913</v>
      </c>
      <c r="C1976" s="256">
        <v>139.51527494469812</v>
      </c>
    </row>
    <row r="1977" spans="2:3" x14ac:dyDescent="0.25">
      <c r="B1977" s="257">
        <v>1914</v>
      </c>
      <c r="C1977" s="256">
        <v>113.59225415944192</v>
      </c>
    </row>
    <row r="1978" spans="2:3" x14ac:dyDescent="0.25">
      <c r="B1978" s="257">
        <v>1915</v>
      </c>
      <c r="C1978" s="256">
        <v>112.0222112113473</v>
      </c>
    </row>
    <row r="1979" spans="2:3" x14ac:dyDescent="0.25">
      <c r="B1979" s="257">
        <v>1916</v>
      </c>
      <c r="C1979" s="256">
        <v>120.61455513979092</v>
      </c>
    </row>
    <row r="1980" spans="2:3" x14ac:dyDescent="0.25">
      <c r="B1980" s="257">
        <v>1917</v>
      </c>
      <c r="C1980" s="256">
        <v>141.30775269762574</v>
      </c>
    </row>
    <row r="1981" spans="2:3" x14ac:dyDescent="0.25">
      <c r="B1981" s="257">
        <v>1918</v>
      </c>
      <c r="C1981" s="256">
        <v>137.65431584227474</v>
      </c>
    </row>
    <row r="1982" spans="2:3" x14ac:dyDescent="0.25">
      <c r="B1982" s="257">
        <v>1919</v>
      </c>
      <c r="C1982" s="256">
        <v>80.49674648979024</v>
      </c>
    </row>
    <row r="1983" spans="2:3" x14ac:dyDescent="0.25">
      <c r="B1983" s="257">
        <v>1920</v>
      </c>
      <c r="C1983" s="256">
        <v>125.53932777950148</v>
      </c>
    </row>
    <row r="1984" spans="2:3" x14ac:dyDescent="0.25">
      <c r="B1984" s="257">
        <v>1921</v>
      </c>
      <c r="C1984" s="256">
        <v>85.789567641703741</v>
      </c>
    </row>
    <row r="1985" spans="2:3" x14ac:dyDescent="0.25">
      <c r="B1985" s="257">
        <v>1922</v>
      </c>
      <c r="C1985" s="256">
        <v>95.343780265053482</v>
      </c>
    </row>
    <row r="1986" spans="2:3" x14ac:dyDescent="0.25">
      <c r="B1986" s="257">
        <v>1923</v>
      </c>
      <c r="C1986" s="256">
        <v>85.680989514870674</v>
      </c>
    </row>
    <row r="1987" spans="2:3" x14ac:dyDescent="0.25">
      <c r="B1987" s="257">
        <v>1924</v>
      </c>
      <c r="C1987" s="256">
        <v>94.064570985511722</v>
      </c>
    </row>
    <row r="1988" spans="2:3" x14ac:dyDescent="0.25">
      <c r="B1988" s="257">
        <v>1925</v>
      </c>
      <c r="C1988" s="256">
        <v>169.00701771710496</v>
      </c>
    </row>
    <row r="1989" spans="2:3" x14ac:dyDescent="0.25">
      <c r="B1989" s="257">
        <v>1926</v>
      </c>
      <c r="C1989" s="256">
        <v>102.11015497778402</v>
      </c>
    </row>
    <row r="1990" spans="2:3" x14ac:dyDescent="0.25">
      <c r="B1990" s="257">
        <v>1927</v>
      </c>
      <c r="C1990" s="256">
        <v>141.71351663313234</v>
      </c>
    </row>
    <row r="1991" spans="2:3" x14ac:dyDescent="0.25">
      <c r="B1991" s="257">
        <v>1928</v>
      </c>
      <c r="C1991" s="256">
        <v>119.9847405971345</v>
      </c>
    </row>
    <row r="1992" spans="2:3" x14ac:dyDescent="0.25">
      <c r="B1992" s="257">
        <v>1929</v>
      </c>
      <c r="C1992" s="256">
        <v>135.24975527280137</v>
      </c>
    </row>
    <row r="1993" spans="2:3" x14ac:dyDescent="0.25">
      <c r="B1993" s="257">
        <v>1930</v>
      </c>
      <c r="C1993" s="256">
        <v>118.4043361857012</v>
      </c>
    </row>
    <row r="1994" spans="2:3" x14ac:dyDescent="0.25">
      <c r="B1994" s="257">
        <v>1931</v>
      </c>
      <c r="C1994" s="256">
        <v>109.57299482079712</v>
      </c>
    </row>
    <row r="1995" spans="2:3" x14ac:dyDescent="0.25">
      <c r="B1995" s="257">
        <v>1932</v>
      </c>
      <c r="C1995" s="256">
        <v>181.46433559637225</v>
      </c>
    </row>
    <row r="1996" spans="2:3" x14ac:dyDescent="0.25">
      <c r="B1996" s="257">
        <v>1933</v>
      </c>
      <c r="C1996" s="256">
        <v>123.33854833162499</v>
      </c>
    </row>
    <row r="1997" spans="2:3" x14ac:dyDescent="0.25">
      <c r="B1997" s="257">
        <v>1934</v>
      </c>
      <c r="C1997" s="256">
        <v>136.92675478290647</v>
      </c>
    </row>
    <row r="1998" spans="2:3" x14ac:dyDescent="0.25">
      <c r="B1998" s="257">
        <v>1935</v>
      </c>
      <c r="C1998" s="256">
        <v>140.18755037268653</v>
      </c>
    </row>
    <row r="1999" spans="2:3" x14ac:dyDescent="0.25">
      <c r="B1999" s="257">
        <v>1936</v>
      </c>
      <c r="C1999" s="256">
        <v>140.18339076799452</v>
      </c>
    </row>
    <row r="2000" spans="2:3" x14ac:dyDescent="0.25">
      <c r="B2000" s="257">
        <v>1937</v>
      </c>
      <c r="C2000" s="256">
        <v>106.52967839622566</v>
      </c>
    </row>
    <row r="2001" spans="2:3" x14ac:dyDescent="0.25">
      <c r="B2001" s="257">
        <v>1938</v>
      </c>
      <c r="C2001" s="256">
        <v>127.89466055711901</v>
      </c>
    </row>
    <row r="2002" spans="2:3" x14ac:dyDescent="0.25">
      <c r="B2002" s="257">
        <v>1939</v>
      </c>
      <c r="C2002" s="256">
        <v>103.97626652151278</v>
      </c>
    </row>
    <row r="2003" spans="2:3" x14ac:dyDescent="0.25">
      <c r="B2003" s="257">
        <v>1940</v>
      </c>
      <c r="C2003" s="256">
        <v>96.754595546996711</v>
      </c>
    </row>
    <row r="2004" spans="2:3" x14ac:dyDescent="0.25">
      <c r="B2004" s="257">
        <v>1941</v>
      </c>
      <c r="C2004" s="256">
        <v>148.79039225775762</v>
      </c>
    </row>
    <row r="2005" spans="2:3" x14ac:dyDescent="0.25">
      <c r="B2005" s="257">
        <v>1942</v>
      </c>
      <c r="C2005" s="256">
        <v>120.81290720876703</v>
      </c>
    </row>
    <row r="2006" spans="2:3" x14ac:dyDescent="0.25">
      <c r="B2006" s="257">
        <v>1943</v>
      </c>
      <c r="C2006" s="256">
        <v>138.29513748660469</v>
      </c>
    </row>
    <row r="2007" spans="2:3" x14ac:dyDescent="0.25">
      <c r="B2007" s="257">
        <v>1944</v>
      </c>
      <c r="C2007" s="256">
        <v>133.94215859382706</v>
      </c>
    </row>
    <row r="2008" spans="2:3" x14ac:dyDescent="0.25">
      <c r="B2008" s="257">
        <v>1945</v>
      </c>
      <c r="C2008" s="256">
        <v>99.991386108772716</v>
      </c>
    </row>
    <row r="2009" spans="2:3" x14ac:dyDescent="0.25">
      <c r="B2009" s="257">
        <v>1946</v>
      </c>
      <c r="C2009" s="256">
        <v>127.95917962252116</v>
      </c>
    </row>
    <row r="2010" spans="2:3" x14ac:dyDescent="0.25">
      <c r="B2010" s="257">
        <v>1947</v>
      </c>
      <c r="C2010" s="256">
        <v>121.38747567459137</v>
      </c>
    </row>
    <row r="2011" spans="2:3" x14ac:dyDescent="0.25">
      <c r="B2011" s="257">
        <v>1948</v>
      </c>
      <c r="C2011" s="256">
        <v>145.20480695246908</v>
      </c>
    </row>
    <row r="2012" spans="2:3" x14ac:dyDescent="0.25">
      <c r="B2012" s="257">
        <v>1949</v>
      </c>
      <c r="C2012" s="256">
        <v>104.80666682171191</v>
      </c>
    </row>
    <row r="2013" spans="2:3" x14ac:dyDescent="0.25">
      <c r="B2013" s="257">
        <v>1950</v>
      </c>
      <c r="C2013" s="256">
        <v>136.38380998040381</v>
      </c>
    </row>
    <row r="2014" spans="2:3" x14ac:dyDescent="0.25">
      <c r="B2014" s="257">
        <v>1951</v>
      </c>
      <c r="C2014" s="256">
        <v>98.50244569319041</v>
      </c>
    </row>
    <row r="2015" spans="2:3" x14ac:dyDescent="0.25">
      <c r="B2015" s="257">
        <v>1952</v>
      </c>
      <c r="C2015" s="256">
        <v>145.41985839684236</v>
      </c>
    </row>
    <row r="2016" spans="2:3" x14ac:dyDescent="0.25">
      <c r="B2016" s="257">
        <v>1953</v>
      </c>
      <c r="C2016" s="256">
        <v>119.63778835424735</v>
      </c>
    </row>
    <row r="2017" spans="2:3" x14ac:dyDescent="0.25">
      <c r="B2017" s="257">
        <v>1954</v>
      </c>
      <c r="C2017" s="256">
        <v>117.57482763056029</v>
      </c>
    </row>
    <row r="2018" spans="2:3" x14ac:dyDescent="0.25">
      <c r="B2018" s="257">
        <v>1955</v>
      </c>
      <c r="C2018" s="256">
        <v>120.01374387175927</v>
      </c>
    </row>
    <row r="2019" spans="2:3" x14ac:dyDescent="0.25">
      <c r="B2019" s="257">
        <v>1956</v>
      </c>
      <c r="C2019" s="256">
        <v>121.2103720516796</v>
      </c>
    </row>
    <row r="2020" spans="2:3" x14ac:dyDescent="0.25">
      <c r="B2020" s="257">
        <v>1957</v>
      </c>
      <c r="C2020" s="256">
        <v>86.231630644209275</v>
      </c>
    </row>
    <row r="2021" spans="2:3" x14ac:dyDescent="0.25">
      <c r="B2021" s="257">
        <v>1958</v>
      </c>
      <c r="C2021" s="256">
        <v>154.54317972736209</v>
      </c>
    </row>
    <row r="2022" spans="2:3" x14ac:dyDescent="0.25">
      <c r="B2022" s="257">
        <v>1959</v>
      </c>
      <c r="C2022" s="256">
        <v>85.474916960960471</v>
      </c>
    </row>
    <row r="2023" spans="2:3" x14ac:dyDescent="0.25">
      <c r="B2023" s="257">
        <v>1960</v>
      </c>
      <c r="C2023" s="256">
        <v>135.03321591796231</v>
      </c>
    </row>
    <row r="2024" spans="2:3" x14ac:dyDescent="0.25">
      <c r="B2024" s="257">
        <v>1961</v>
      </c>
      <c r="C2024" s="256">
        <v>150.09577686100266</v>
      </c>
    </row>
    <row r="2025" spans="2:3" x14ac:dyDescent="0.25">
      <c r="B2025" s="257">
        <v>1962</v>
      </c>
      <c r="C2025" s="256">
        <v>155.1503003633992</v>
      </c>
    </row>
    <row r="2026" spans="2:3" x14ac:dyDescent="0.25">
      <c r="B2026" s="257">
        <v>1963</v>
      </c>
      <c r="C2026" s="256">
        <v>176.17925392773185</v>
      </c>
    </row>
    <row r="2027" spans="2:3" x14ac:dyDescent="0.25">
      <c r="B2027" s="257">
        <v>1964</v>
      </c>
      <c r="C2027" s="256">
        <v>149.86236966728876</v>
      </c>
    </row>
    <row r="2028" spans="2:3" x14ac:dyDescent="0.25">
      <c r="B2028" s="257">
        <v>1965</v>
      </c>
      <c r="C2028" s="256">
        <v>140.95777717322318</v>
      </c>
    </row>
    <row r="2029" spans="2:3" x14ac:dyDescent="0.25">
      <c r="B2029" s="257">
        <v>1966</v>
      </c>
      <c r="C2029" s="256">
        <v>93.057212765434613</v>
      </c>
    </row>
    <row r="2030" spans="2:3" x14ac:dyDescent="0.25">
      <c r="B2030" s="257">
        <v>1967</v>
      </c>
      <c r="C2030" s="256">
        <v>112.53258840500463</v>
      </c>
    </row>
    <row r="2031" spans="2:3" x14ac:dyDescent="0.25">
      <c r="B2031" s="257">
        <v>1968</v>
      </c>
      <c r="C2031" s="256">
        <v>115.06247578799136</v>
      </c>
    </row>
    <row r="2032" spans="2:3" x14ac:dyDescent="0.25">
      <c r="B2032" s="257">
        <v>1969</v>
      </c>
      <c r="C2032" s="256">
        <v>147.44175356357582</v>
      </c>
    </row>
    <row r="2033" spans="2:3" x14ac:dyDescent="0.25">
      <c r="B2033" s="257">
        <v>1970</v>
      </c>
      <c r="C2033" s="256">
        <v>110.43191085867304</v>
      </c>
    </row>
    <row r="2034" spans="2:3" x14ac:dyDescent="0.25">
      <c r="B2034" s="257">
        <v>1971</v>
      </c>
      <c r="C2034" s="256">
        <v>134.63203067322974</v>
      </c>
    </row>
    <row r="2035" spans="2:3" x14ac:dyDescent="0.25">
      <c r="B2035" s="257">
        <v>1972</v>
      </c>
      <c r="C2035" s="256">
        <v>121.17665325824468</v>
      </c>
    </row>
    <row r="2036" spans="2:3" x14ac:dyDescent="0.25">
      <c r="B2036" s="257">
        <v>1973</v>
      </c>
      <c r="C2036" s="256">
        <v>145.83816005218634</v>
      </c>
    </row>
    <row r="2037" spans="2:3" x14ac:dyDescent="0.25">
      <c r="B2037" s="257">
        <v>1974</v>
      </c>
      <c r="C2037" s="256">
        <v>131.0248149360996</v>
      </c>
    </row>
    <row r="2038" spans="2:3" x14ac:dyDescent="0.25">
      <c r="B2038" s="257">
        <v>1975</v>
      </c>
      <c r="C2038" s="256">
        <v>122.33101830768943</v>
      </c>
    </row>
    <row r="2039" spans="2:3" x14ac:dyDescent="0.25">
      <c r="B2039" s="257">
        <v>1976</v>
      </c>
      <c r="C2039" s="256">
        <v>112.60598214064986</v>
      </c>
    </row>
    <row r="2040" spans="2:3" x14ac:dyDescent="0.25">
      <c r="B2040" s="257">
        <v>1977</v>
      </c>
      <c r="C2040" s="256">
        <v>151.32249095172656</v>
      </c>
    </row>
    <row r="2041" spans="2:3" x14ac:dyDescent="0.25">
      <c r="B2041" s="257">
        <v>1978</v>
      </c>
      <c r="C2041" s="256">
        <v>112.85530993605461</v>
      </c>
    </row>
    <row r="2042" spans="2:3" x14ac:dyDescent="0.25">
      <c r="B2042" s="257">
        <v>1979</v>
      </c>
      <c r="C2042" s="256">
        <v>100.97753573704165</v>
      </c>
    </row>
    <row r="2043" spans="2:3" x14ac:dyDescent="0.25">
      <c r="B2043" s="257">
        <v>1980</v>
      </c>
      <c r="C2043" s="256">
        <v>129.53883514639642</v>
      </c>
    </row>
    <row r="2044" spans="2:3" x14ac:dyDescent="0.25">
      <c r="B2044" s="257">
        <v>1981</v>
      </c>
      <c r="C2044" s="256">
        <v>112.48195138384544</v>
      </c>
    </row>
    <row r="2045" spans="2:3" x14ac:dyDescent="0.25">
      <c r="B2045" s="257">
        <v>1982</v>
      </c>
      <c r="C2045" s="256">
        <v>145.43564939877541</v>
      </c>
    </row>
    <row r="2046" spans="2:3" x14ac:dyDescent="0.25">
      <c r="B2046" s="257">
        <v>1983</v>
      </c>
      <c r="C2046" s="256">
        <v>113.82484511430098</v>
      </c>
    </row>
    <row r="2047" spans="2:3" x14ac:dyDescent="0.25">
      <c r="B2047" s="257">
        <v>1984</v>
      </c>
      <c r="C2047" s="256">
        <v>89.778089081534532</v>
      </c>
    </row>
    <row r="2048" spans="2:3" x14ac:dyDescent="0.25">
      <c r="B2048" s="257">
        <v>1985</v>
      </c>
      <c r="C2048" s="256">
        <v>122.8006709256187</v>
      </c>
    </row>
    <row r="2049" spans="2:3" x14ac:dyDescent="0.25">
      <c r="B2049" s="257">
        <v>1986</v>
      </c>
      <c r="C2049" s="256">
        <v>130.46547288142798</v>
      </c>
    </row>
    <row r="2050" spans="2:3" x14ac:dyDescent="0.25">
      <c r="B2050" s="257">
        <v>1987</v>
      </c>
      <c r="C2050" s="256">
        <v>167.32190466302069</v>
      </c>
    </row>
    <row r="2051" spans="2:3" x14ac:dyDescent="0.25">
      <c r="B2051" s="257">
        <v>1988</v>
      </c>
      <c r="C2051" s="256">
        <v>183.1356654797504</v>
      </c>
    </row>
    <row r="2052" spans="2:3" x14ac:dyDescent="0.25">
      <c r="B2052" s="257">
        <v>1989</v>
      </c>
      <c r="C2052" s="256">
        <v>140.73944149747422</v>
      </c>
    </row>
    <row r="2053" spans="2:3" x14ac:dyDescent="0.25">
      <c r="B2053" s="257">
        <v>1990</v>
      </c>
      <c r="C2053" s="256">
        <v>127.6257276442157</v>
      </c>
    </row>
    <row r="2054" spans="2:3" x14ac:dyDescent="0.25">
      <c r="B2054" s="257">
        <v>1991</v>
      </c>
      <c r="C2054" s="256">
        <v>111.47134689132723</v>
      </c>
    </row>
    <row r="2055" spans="2:3" x14ac:dyDescent="0.25">
      <c r="B2055" s="257">
        <v>1992</v>
      </c>
      <c r="C2055" s="256">
        <v>97.868154564893103</v>
      </c>
    </row>
    <row r="2056" spans="2:3" x14ac:dyDescent="0.25">
      <c r="B2056" s="257">
        <v>1993</v>
      </c>
      <c r="C2056" s="256">
        <v>136.79712815981389</v>
      </c>
    </row>
    <row r="2057" spans="2:3" x14ac:dyDescent="0.25">
      <c r="B2057" s="257">
        <v>1994</v>
      </c>
      <c r="C2057" s="256">
        <v>113.86242162950917</v>
      </c>
    </row>
    <row r="2058" spans="2:3" x14ac:dyDescent="0.25">
      <c r="B2058" s="257">
        <v>1995</v>
      </c>
      <c r="C2058" s="256">
        <v>96.300957165735312</v>
      </c>
    </row>
    <row r="2059" spans="2:3" x14ac:dyDescent="0.25">
      <c r="B2059" s="257">
        <v>1996</v>
      </c>
      <c r="C2059" s="256">
        <v>136.61154755259503</v>
      </c>
    </row>
    <row r="2060" spans="2:3" x14ac:dyDescent="0.25">
      <c r="B2060" s="257">
        <v>1997</v>
      </c>
      <c r="C2060" s="256">
        <v>117.00050556720716</v>
      </c>
    </row>
    <row r="2061" spans="2:3" x14ac:dyDescent="0.25">
      <c r="B2061" s="257">
        <v>1998</v>
      </c>
      <c r="C2061" s="256">
        <v>118.9722572614682</v>
      </c>
    </row>
    <row r="2062" spans="2:3" x14ac:dyDescent="0.25">
      <c r="B2062" s="257">
        <v>1999</v>
      </c>
      <c r="C2062" s="256">
        <v>137.23577068658884</v>
      </c>
    </row>
    <row r="2063" spans="2:3" x14ac:dyDescent="0.25">
      <c r="B2063" s="257">
        <v>2000</v>
      </c>
      <c r="C2063" s="256">
        <v>124.15993201079154</v>
      </c>
    </row>
    <row r="2064" spans="2:3" x14ac:dyDescent="0.25">
      <c r="B2064" s="257">
        <v>2001</v>
      </c>
      <c r="C2064" s="256">
        <v>179.31472650950406</v>
      </c>
    </row>
    <row r="2065" spans="2:3" x14ac:dyDescent="0.25">
      <c r="B2065" s="257">
        <v>2002</v>
      </c>
      <c r="C2065" s="256">
        <v>125.99921891843088</v>
      </c>
    </row>
    <row r="2066" spans="2:3" x14ac:dyDescent="0.25">
      <c r="B2066" s="257">
        <v>2003</v>
      </c>
      <c r="C2066" s="256">
        <v>115.28402588836745</v>
      </c>
    </row>
    <row r="2067" spans="2:3" x14ac:dyDescent="0.25">
      <c r="B2067" s="257">
        <v>2004</v>
      </c>
      <c r="C2067" s="256">
        <v>145.97412108552828</v>
      </c>
    </row>
    <row r="2068" spans="2:3" x14ac:dyDescent="0.25">
      <c r="B2068" s="257">
        <v>2005</v>
      </c>
      <c r="C2068" s="256">
        <v>121.79630786017354</v>
      </c>
    </row>
    <row r="2069" spans="2:3" x14ac:dyDescent="0.25">
      <c r="B2069" s="257">
        <v>2006</v>
      </c>
      <c r="C2069" s="256">
        <v>95.096903444516315</v>
      </c>
    </row>
    <row r="2070" spans="2:3" x14ac:dyDescent="0.25">
      <c r="B2070" s="257">
        <v>2007</v>
      </c>
      <c r="C2070" s="256">
        <v>73.360436514176456</v>
      </c>
    </row>
    <row r="2071" spans="2:3" x14ac:dyDescent="0.25">
      <c r="B2071" s="257">
        <v>2008</v>
      </c>
      <c r="C2071" s="256">
        <v>107.69104522380327</v>
      </c>
    </row>
    <row r="2072" spans="2:3" x14ac:dyDescent="0.25">
      <c r="B2072" s="257">
        <v>2009</v>
      </c>
      <c r="C2072" s="256">
        <v>114.03544757862512</v>
      </c>
    </row>
    <row r="2073" spans="2:3" x14ac:dyDescent="0.25">
      <c r="B2073" s="257">
        <v>2010</v>
      </c>
      <c r="C2073" s="256">
        <v>123.35971642657064</v>
      </c>
    </row>
    <row r="2074" spans="2:3" x14ac:dyDescent="0.25">
      <c r="B2074" s="257">
        <v>2011</v>
      </c>
      <c r="C2074" s="256">
        <v>164.78024047951192</v>
      </c>
    </row>
    <row r="2075" spans="2:3" x14ac:dyDescent="0.25">
      <c r="B2075" s="257">
        <v>2012</v>
      </c>
      <c r="C2075" s="256">
        <v>102.0924334077054</v>
      </c>
    </row>
    <row r="2076" spans="2:3" x14ac:dyDescent="0.25">
      <c r="B2076" s="257">
        <v>2013</v>
      </c>
      <c r="C2076" s="256">
        <v>48.537375206335511</v>
      </c>
    </row>
    <row r="2077" spans="2:3" x14ac:dyDescent="0.25">
      <c r="B2077" s="257">
        <v>2014</v>
      </c>
      <c r="C2077" s="256">
        <v>134.66605974494945</v>
      </c>
    </row>
    <row r="2078" spans="2:3" x14ac:dyDescent="0.25">
      <c r="B2078" s="257">
        <v>2015</v>
      </c>
      <c r="C2078" s="256">
        <v>109.41104610750787</v>
      </c>
    </row>
    <row r="2079" spans="2:3" x14ac:dyDescent="0.25">
      <c r="B2079" s="257">
        <v>2016</v>
      </c>
      <c r="C2079" s="256">
        <v>158.66837615607949</v>
      </c>
    </row>
    <row r="2080" spans="2:3" x14ac:dyDescent="0.25">
      <c r="B2080" s="257">
        <v>2017</v>
      </c>
      <c r="C2080" s="256">
        <v>110.16995686514935</v>
      </c>
    </row>
    <row r="2081" spans="2:3" x14ac:dyDescent="0.25">
      <c r="B2081" s="257">
        <v>2018</v>
      </c>
      <c r="C2081" s="256">
        <v>136.05556890084864</v>
      </c>
    </row>
    <row r="2082" spans="2:3" x14ac:dyDescent="0.25">
      <c r="B2082" s="257">
        <v>2019</v>
      </c>
      <c r="C2082" s="256">
        <v>72.09021356249545</v>
      </c>
    </row>
    <row r="2083" spans="2:3" x14ac:dyDescent="0.25">
      <c r="B2083" s="257">
        <v>2020</v>
      </c>
      <c r="C2083" s="256">
        <v>86.926750171291928</v>
      </c>
    </row>
    <row r="2084" spans="2:3" x14ac:dyDescent="0.25">
      <c r="B2084" s="257">
        <v>2021</v>
      </c>
      <c r="C2084" s="256">
        <v>115.01219023997652</v>
      </c>
    </row>
    <row r="2085" spans="2:3" x14ac:dyDescent="0.25">
      <c r="B2085" s="257">
        <v>2022</v>
      </c>
      <c r="C2085" s="256">
        <v>67.74022749921123</v>
      </c>
    </row>
    <row r="2086" spans="2:3" x14ac:dyDescent="0.25">
      <c r="B2086" s="257">
        <v>2023</v>
      </c>
      <c r="C2086" s="256">
        <v>128.50678220865555</v>
      </c>
    </row>
    <row r="2087" spans="2:3" x14ac:dyDescent="0.25">
      <c r="B2087" s="257">
        <v>2024</v>
      </c>
      <c r="C2087" s="256">
        <v>89.037293842296151</v>
      </c>
    </row>
    <row r="2088" spans="2:3" x14ac:dyDescent="0.25">
      <c r="B2088" s="257">
        <v>2025</v>
      </c>
      <c r="C2088" s="256">
        <v>170.69848110099431</v>
      </c>
    </row>
    <row r="2089" spans="2:3" x14ac:dyDescent="0.25">
      <c r="B2089" s="257">
        <v>2026</v>
      </c>
      <c r="C2089" s="256">
        <v>109.30751092896512</v>
      </c>
    </row>
    <row r="2090" spans="2:3" x14ac:dyDescent="0.25">
      <c r="B2090" s="257">
        <v>2027</v>
      </c>
      <c r="C2090" s="256">
        <v>133.65719465357142</v>
      </c>
    </row>
    <row r="2091" spans="2:3" x14ac:dyDescent="0.25">
      <c r="B2091" s="257">
        <v>2028</v>
      </c>
      <c r="C2091" s="256">
        <v>135.13938018679289</v>
      </c>
    </row>
    <row r="2092" spans="2:3" x14ac:dyDescent="0.25">
      <c r="B2092" s="257">
        <v>2029</v>
      </c>
      <c r="C2092" s="256">
        <v>90.704924068936819</v>
      </c>
    </row>
    <row r="2093" spans="2:3" x14ac:dyDescent="0.25">
      <c r="B2093" s="257">
        <v>2030</v>
      </c>
      <c r="C2093" s="256">
        <v>86.703884488194873</v>
      </c>
    </row>
    <row r="2094" spans="2:3" x14ac:dyDescent="0.25">
      <c r="B2094" s="257">
        <v>2031</v>
      </c>
      <c r="C2094" s="256">
        <v>153.59119005146073</v>
      </c>
    </row>
    <row r="2095" spans="2:3" x14ac:dyDescent="0.25">
      <c r="B2095" s="257">
        <v>2032</v>
      </c>
      <c r="C2095" s="256">
        <v>138.90104487456153</v>
      </c>
    </row>
    <row r="2096" spans="2:3" x14ac:dyDescent="0.25">
      <c r="B2096" s="257">
        <v>2033</v>
      </c>
      <c r="C2096" s="256">
        <v>104.65098455172522</v>
      </c>
    </row>
    <row r="2097" spans="2:3" x14ac:dyDescent="0.25">
      <c r="B2097" s="257">
        <v>2034</v>
      </c>
      <c r="C2097" s="256">
        <v>130.4439384436223</v>
      </c>
    </row>
    <row r="2098" spans="2:3" x14ac:dyDescent="0.25">
      <c r="B2098" s="257">
        <v>2035</v>
      </c>
      <c r="C2098" s="256">
        <v>90.953117678179595</v>
      </c>
    </row>
    <row r="2099" spans="2:3" x14ac:dyDescent="0.25">
      <c r="B2099" s="257">
        <v>2036</v>
      </c>
      <c r="C2099" s="256">
        <v>114.78911591905766</v>
      </c>
    </row>
    <row r="2100" spans="2:3" x14ac:dyDescent="0.25">
      <c r="B2100" s="257">
        <v>2037</v>
      </c>
      <c r="C2100" s="256">
        <v>110.85447943654381</v>
      </c>
    </row>
    <row r="2101" spans="2:3" x14ac:dyDescent="0.25">
      <c r="B2101" s="257">
        <v>2038</v>
      </c>
      <c r="C2101" s="256">
        <v>118.78154062689103</v>
      </c>
    </row>
    <row r="2102" spans="2:3" x14ac:dyDescent="0.25">
      <c r="B2102" s="257">
        <v>2039</v>
      </c>
      <c r="C2102" s="256">
        <v>144.30545456914084</v>
      </c>
    </row>
    <row r="2103" spans="2:3" x14ac:dyDescent="0.25">
      <c r="B2103" s="257">
        <v>2040</v>
      </c>
      <c r="C2103" s="256">
        <v>129.07263948518801</v>
      </c>
    </row>
    <row r="2104" spans="2:3" x14ac:dyDescent="0.25">
      <c r="B2104" s="257">
        <v>2041</v>
      </c>
      <c r="C2104" s="256">
        <v>111.05037790482309</v>
      </c>
    </row>
    <row r="2105" spans="2:3" x14ac:dyDescent="0.25">
      <c r="B2105" s="257">
        <v>2042</v>
      </c>
      <c r="C2105" s="256">
        <v>96.382220767814502</v>
      </c>
    </row>
    <row r="2106" spans="2:3" x14ac:dyDescent="0.25">
      <c r="B2106" s="257">
        <v>2043</v>
      </c>
      <c r="C2106" s="256">
        <v>116.55219754526162</v>
      </c>
    </row>
    <row r="2107" spans="2:3" x14ac:dyDescent="0.25">
      <c r="B2107" s="257">
        <v>2044</v>
      </c>
      <c r="C2107" s="256">
        <v>120.80947084550618</v>
      </c>
    </row>
    <row r="2108" spans="2:3" x14ac:dyDescent="0.25">
      <c r="B2108" s="257">
        <v>2045</v>
      </c>
      <c r="C2108" s="256">
        <v>171.01553013351355</v>
      </c>
    </row>
    <row r="2109" spans="2:3" x14ac:dyDescent="0.25">
      <c r="B2109" s="257">
        <v>2046</v>
      </c>
      <c r="C2109" s="256">
        <v>83.860692954763721</v>
      </c>
    </row>
    <row r="2110" spans="2:3" x14ac:dyDescent="0.25">
      <c r="B2110" s="257">
        <v>2047</v>
      </c>
      <c r="C2110" s="256">
        <v>108.55852603922629</v>
      </c>
    </row>
    <row r="2111" spans="2:3" x14ac:dyDescent="0.25">
      <c r="B2111" s="257">
        <v>2048</v>
      </c>
      <c r="C2111" s="256">
        <v>134.42904135234468</v>
      </c>
    </row>
    <row r="2112" spans="2:3" x14ac:dyDescent="0.25">
      <c r="B2112" s="257">
        <v>2049</v>
      </c>
      <c r="C2112" s="256">
        <v>124.50025187620029</v>
      </c>
    </row>
    <row r="2113" spans="2:3" x14ac:dyDescent="0.25">
      <c r="B2113" s="257">
        <v>2050</v>
      </c>
      <c r="C2113" s="256">
        <v>99.951364989925224</v>
      </c>
    </row>
    <row r="2114" spans="2:3" x14ac:dyDescent="0.25">
      <c r="B2114" s="257">
        <v>2051</v>
      </c>
      <c r="C2114" s="256">
        <v>126.4574938370049</v>
      </c>
    </row>
    <row r="2115" spans="2:3" x14ac:dyDescent="0.25">
      <c r="B2115" s="257">
        <v>2052</v>
      </c>
      <c r="C2115" s="256">
        <v>141.26587676633036</v>
      </c>
    </row>
    <row r="2116" spans="2:3" x14ac:dyDescent="0.25">
      <c r="B2116" s="257">
        <v>2053</v>
      </c>
      <c r="C2116" s="256">
        <v>111.82630896699669</v>
      </c>
    </row>
    <row r="2117" spans="2:3" x14ac:dyDescent="0.25">
      <c r="B2117" s="257">
        <v>2054</v>
      </c>
      <c r="C2117" s="256">
        <v>138.80412125775064</v>
      </c>
    </row>
    <row r="2118" spans="2:3" x14ac:dyDescent="0.25">
      <c r="B2118" s="257">
        <v>2055</v>
      </c>
      <c r="C2118" s="256">
        <v>85.694084351662553</v>
      </c>
    </row>
    <row r="2119" spans="2:3" x14ac:dyDescent="0.25">
      <c r="B2119" s="257">
        <v>2056</v>
      </c>
      <c r="C2119" s="256">
        <v>107.07996220243314</v>
      </c>
    </row>
    <row r="2120" spans="2:3" x14ac:dyDescent="0.25">
      <c r="B2120" s="257">
        <v>2057</v>
      </c>
      <c r="C2120" s="256">
        <v>91.759332958854671</v>
      </c>
    </row>
    <row r="2121" spans="2:3" x14ac:dyDescent="0.25">
      <c r="B2121" s="257">
        <v>2058</v>
      </c>
      <c r="C2121" s="256">
        <v>115.51928833550949</v>
      </c>
    </row>
    <row r="2122" spans="2:3" x14ac:dyDescent="0.25">
      <c r="B2122" s="257">
        <v>2059</v>
      </c>
      <c r="C2122" s="256">
        <v>131.83647144584498</v>
      </c>
    </row>
    <row r="2123" spans="2:3" x14ac:dyDescent="0.25">
      <c r="B2123" s="257">
        <v>2060</v>
      </c>
      <c r="C2123" s="256">
        <v>76.998766484510952</v>
      </c>
    </row>
    <row r="2124" spans="2:3" x14ac:dyDescent="0.25">
      <c r="B2124" s="257">
        <v>2061</v>
      </c>
      <c r="C2124" s="256">
        <v>100.44652706117932</v>
      </c>
    </row>
    <row r="2125" spans="2:3" x14ac:dyDescent="0.25">
      <c r="B2125" s="257">
        <v>2062</v>
      </c>
      <c r="C2125" s="256">
        <v>125.52220604519474</v>
      </c>
    </row>
    <row r="2126" spans="2:3" x14ac:dyDescent="0.25">
      <c r="B2126" s="257">
        <v>2063</v>
      </c>
      <c r="C2126" s="256">
        <v>114.85481703941711</v>
      </c>
    </row>
    <row r="2127" spans="2:3" x14ac:dyDescent="0.25">
      <c r="B2127" s="257">
        <v>2064</v>
      </c>
      <c r="C2127" s="256">
        <v>141.68213892803826</v>
      </c>
    </row>
    <row r="2128" spans="2:3" x14ac:dyDescent="0.25">
      <c r="B2128" s="257">
        <v>2065</v>
      </c>
      <c r="C2128" s="256">
        <v>77.684425166183843</v>
      </c>
    </row>
    <row r="2129" spans="2:3" x14ac:dyDescent="0.25">
      <c r="B2129" s="257">
        <v>2066</v>
      </c>
      <c r="C2129" s="256">
        <v>120.9044637203847</v>
      </c>
    </row>
    <row r="2130" spans="2:3" x14ac:dyDescent="0.25">
      <c r="B2130" s="257">
        <v>2067</v>
      </c>
      <c r="C2130" s="256">
        <v>126.23453984709263</v>
      </c>
    </row>
    <row r="2131" spans="2:3" x14ac:dyDescent="0.25">
      <c r="B2131" s="257">
        <v>2068</v>
      </c>
      <c r="C2131" s="256">
        <v>166.72898999732777</v>
      </c>
    </row>
    <row r="2132" spans="2:3" x14ac:dyDescent="0.25">
      <c r="B2132" s="257">
        <v>2069</v>
      </c>
      <c r="C2132" s="256">
        <v>103.50581947200649</v>
      </c>
    </row>
    <row r="2133" spans="2:3" x14ac:dyDescent="0.25">
      <c r="B2133" s="257">
        <v>2070</v>
      </c>
      <c r="C2133" s="256">
        <v>104.09205281439547</v>
      </c>
    </row>
    <row r="2134" spans="2:3" x14ac:dyDescent="0.25">
      <c r="B2134" s="257">
        <v>2071</v>
      </c>
      <c r="C2134" s="256">
        <v>92.629714861170839</v>
      </c>
    </row>
    <row r="2135" spans="2:3" x14ac:dyDescent="0.25">
      <c r="B2135" s="257">
        <v>2072</v>
      </c>
      <c r="C2135" s="256">
        <v>128.57871041214693</v>
      </c>
    </row>
    <row r="2136" spans="2:3" x14ac:dyDescent="0.25">
      <c r="B2136" s="257">
        <v>2073</v>
      </c>
      <c r="C2136" s="256">
        <v>105.56228515559194</v>
      </c>
    </row>
    <row r="2137" spans="2:3" x14ac:dyDescent="0.25">
      <c r="B2137" s="257">
        <v>2074</v>
      </c>
      <c r="C2137" s="256">
        <v>101.27617353894703</v>
      </c>
    </row>
    <row r="2138" spans="2:3" x14ac:dyDescent="0.25">
      <c r="B2138" s="257">
        <v>2075</v>
      </c>
      <c r="C2138" s="256">
        <v>79.452472277164048</v>
      </c>
    </row>
    <row r="2139" spans="2:3" x14ac:dyDescent="0.25">
      <c r="B2139" s="257">
        <v>2076</v>
      </c>
      <c r="C2139" s="256">
        <v>102.32123793000918</v>
      </c>
    </row>
    <row r="2140" spans="2:3" x14ac:dyDescent="0.25">
      <c r="B2140" s="257">
        <v>2077</v>
      </c>
      <c r="C2140" s="256">
        <v>112.13272816852039</v>
      </c>
    </row>
    <row r="2141" spans="2:3" x14ac:dyDescent="0.25">
      <c r="B2141" s="257">
        <v>2078</v>
      </c>
      <c r="C2141" s="256">
        <v>144.76893107112721</v>
      </c>
    </row>
    <row r="2142" spans="2:3" x14ac:dyDescent="0.25">
      <c r="B2142" s="257">
        <v>2079</v>
      </c>
      <c r="C2142" s="256">
        <v>144.01344793554372</v>
      </c>
    </row>
    <row r="2143" spans="2:3" x14ac:dyDescent="0.25">
      <c r="B2143" s="257">
        <v>2080</v>
      </c>
      <c r="C2143" s="256">
        <v>103.08777611894463</v>
      </c>
    </row>
    <row r="2144" spans="2:3" x14ac:dyDescent="0.25">
      <c r="B2144" s="257">
        <v>2081</v>
      </c>
      <c r="C2144" s="256">
        <v>141.78492153414595</v>
      </c>
    </row>
    <row r="2145" spans="2:3" x14ac:dyDescent="0.25">
      <c r="B2145" s="257">
        <v>2082</v>
      </c>
      <c r="C2145" s="256">
        <v>137.37095166712115</v>
      </c>
    </row>
    <row r="2146" spans="2:3" x14ac:dyDescent="0.25">
      <c r="B2146" s="257">
        <v>2083</v>
      </c>
      <c r="C2146" s="256">
        <v>154.10132552229294</v>
      </c>
    </row>
    <row r="2147" spans="2:3" x14ac:dyDescent="0.25">
      <c r="B2147" s="257">
        <v>2084</v>
      </c>
      <c r="C2147" s="256">
        <v>94.676101560487069</v>
      </c>
    </row>
    <row r="2148" spans="2:3" x14ac:dyDescent="0.25">
      <c r="B2148" s="257">
        <v>2085</v>
      </c>
      <c r="C2148" s="256">
        <v>133.15365035383891</v>
      </c>
    </row>
    <row r="2149" spans="2:3" x14ac:dyDescent="0.25">
      <c r="B2149" s="257">
        <v>2086</v>
      </c>
      <c r="C2149" s="256">
        <v>103.82933309807325</v>
      </c>
    </row>
    <row r="2150" spans="2:3" x14ac:dyDescent="0.25">
      <c r="B2150" s="257">
        <v>2087</v>
      </c>
      <c r="C2150" s="256">
        <v>135.05663642149747</v>
      </c>
    </row>
    <row r="2151" spans="2:3" x14ac:dyDescent="0.25">
      <c r="B2151" s="257">
        <v>2088</v>
      </c>
      <c r="C2151" s="256">
        <v>177.47756238329802</v>
      </c>
    </row>
    <row r="2152" spans="2:3" x14ac:dyDescent="0.25">
      <c r="B2152" s="257">
        <v>2089</v>
      </c>
      <c r="C2152" s="256">
        <v>120.0657690591639</v>
      </c>
    </row>
    <row r="2153" spans="2:3" x14ac:dyDescent="0.25">
      <c r="B2153" s="257">
        <v>2090</v>
      </c>
      <c r="C2153" s="256">
        <v>106.41683816738659</v>
      </c>
    </row>
    <row r="2154" spans="2:3" x14ac:dyDescent="0.25">
      <c r="B2154" s="257">
        <v>2091</v>
      </c>
      <c r="C2154" s="256">
        <v>169.06813736515065</v>
      </c>
    </row>
    <row r="2155" spans="2:3" x14ac:dyDescent="0.25">
      <c r="B2155" s="257">
        <v>2092</v>
      </c>
      <c r="C2155" s="256">
        <v>139.79832710068143</v>
      </c>
    </row>
    <row r="2156" spans="2:3" x14ac:dyDescent="0.25">
      <c r="B2156" s="257">
        <v>2093</v>
      </c>
      <c r="C2156" s="256">
        <v>103.65627780721348</v>
      </c>
    </row>
    <row r="2157" spans="2:3" x14ac:dyDescent="0.25">
      <c r="B2157" s="257">
        <v>2094</v>
      </c>
      <c r="C2157" s="256">
        <v>88.844665910306873</v>
      </c>
    </row>
    <row r="2158" spans="2:3" x14ac:dyDescent="0.25">
      <c r="B2158" s="257">
        <v>2095</v>
      </c>
      <c r="C2158" s="256">
        <v>102.269560511821</v>
      </c>
    </row>
    <row r="2159" spans="2:3" x14ac:dyDescent="0.25">
      <c r="B2159" s="257">
        <v>2096</v>
      </c>
      <c r="C2159" s="256">
        <v>125.14028380496815</v>
      </c>
    </row>
    <row r="2160" spans="2:3" x14ac:dyDescent="0.25">
      <c r="B2160" s="257">
        <v>2097</v>
      </c>
      <c r="C2160" s="256">
        <v>120.65241827667174</v>
      </c>
    </row>
    <row r="2161" spans="2:3" x14ac:dyDescent="0.25">
      <c r="B2161" s="257">
        <v>2098</v>
      </c>
      <c r="C2161" s="256">
        <v>99.809056550485053</v>
      </c>
    </row>
    <row r="2162" spans="2:3" x14ac:dyDescent="0.25">
      <c r="B2162" s="257">
        <v>2099</v>
      </c>
      <c r="C2162" s="256">
        <v>154.42547378323874</v>
      </c>
    </row>
    <row r="2163" spans="2:3" x14ac:dyDescent="0.25">
      <c r="B2163" s="257">
        <v>2100</v>
      </c>
      <c r="C2163" s="256">
        <v>138.3459947304932</v>
      </c>
    </row>
    <row r="2164" spans="2:3" x14ac:dyDescent="0.25">
      <c r="B2164" s="257">
        <v>2101</v>
      </c>
      <c r="C2164" s="256">
        <v>98.742757741025798</v>
      </c>
    </row>
    <row r="2165" spans="2:3" x14ac:dyDescent="0.25">
      <c r="B2165" s="257">
        <v>2102</v>
      </c>
      <c r="C2165" s="256">
        <v>136.79931438015836</v>
      </c>
    </row>
    <row r="2166" spans="2:3" x14ac:dyDescent="0.25">
      <c r="B2166" s="257">
        <v>2103</v>
      </c>
      <c r="C2166" s="256">
        <v>73.624684318601425</v>
      </c>
    </row>
    <row r="2167" spans="2:3" x14ac:dyDescent="0.25">
      <c r="B2167" s="257">
        <v>2104</v>
      </c>
      <c r="C2167" s="256">
        <v>98.947870050579894</v>
      </c>
    </row>
    <row r="2168" spans="2:3" x14ac:dyDescent="0.25">
      <c r="B2168" s="257">
        <v>2105</v>
      </c>
      <c r="C2168" s="256">
        <v>89.105075708733466</v>
      </c>
    </row>
    <row r="2169" spans="2:3" x14ac:dyDescent="0.25">
      <c r="B2169" s="257">
        <v>2106</v>
      </c>
      <c r="C2169" s="256">
        <v>81.596751293490883</v>
      </c>
    </row>
    <row r="2170" spans="2:3" x14ac:dyDescent="0.25">
      <c r="B2170" s="257">
        <v>2107</v>
      </c>
      <c r="C2170" s="256">
        <v>95.776230192814324</v>
      </c>
    </row>
    <row r="2171" spans="2:3" x14ac:dyDescent="0.25">
      <c r="B2171" s="257">
        <v>2108</v>
      </c>
      <c r="C2171" s="256">
        <v>161.56133090353583</v>
      </c>
    </row>
    <row r="2172" spans="2:3" x14ac:dyDescent="0.25">
      <c r="B2172" s="257">
        <v>2109</v>
      </c>
      <c r="C2172" s="256">
        <v>100.86705940343248</v>
      </c>
    </row>
    <row r="2173" spans="2:3" x14ac:dyDescent="0.25">
      <c r="B2173" s="257">
        <v>2110</v>
      </c>
      <c r="C2173" s="256">
        <v>115.81053402364033</v>
      </c>
    </row>
    <row r="2174" spans="2:3" x14ac:dyDescent="0.25">
      <c r="B2174" s="257">
        <v>2111</v>
      </c>
      <c r="C2174" s="256">
        <v>122.05213944002641</v>
      </c>
    </row>
    <row r="2175" spans="2:3" x14ac:dyDescent="0.25">
      <c r="B2175" s="257">
        <v>2112</v>
      </c>
      <c r="C2175" s="256">
        <v>105.83307224442999</v>
      </c>
    </row>
    <row r="2176" spans="2:3" x14ac:dyDescent="0.25">
      <c r="B2176" s="257">
        <v>2113</v>
      </c>
      <c r="C2176" s="256">
        <v>146.68540157447441</v>
      </c>
    </row>
    <row r="2177" spans="2:3" x14ac:dyDescent="0.25">
      <c r="B2177" s="257">
        <v>2114</v>
      </c>
      <c r="C2177" s="256">
        <v>133.59896069325737</v>
      </c>
    </row>
    <row r="2178" spans="2:3" x14ac:dyDescent="0.25">
      <c r="B2178" s="257">
        <v>2115</v>
      </c>
      <c r="C2178" s="256">
        <v>83.776369868790468</v>
      </c>
    </row>
    <row r="2179" spans="2:3" x14ac:dyDescent="0.25">
      <c r="B2179" s="257">
        <v>2116</v>
      </c>
      <c r="C2179" s="256">
        <v>108.30963295392306</v>
      </c>
    </row>
    <row r="2180" spans="2:3" x14ac:dyDescent="0.25">
      <c r="B2180" s="257">
        <v>2117</v>
      </c>
      <c r="C2180" s="256">
        <v>116.96373664767616</v>
      </c>
    </row>
    <row r="2181" spans="2:3" x14ac:dyDescent="0.25">
      <c r="B2181" s="257">
        <v>2118</v>
      </c>
      <c r="C2181" s="256">
        <v>143.37870141652201</v>
      </c>
    </row>
    <row r="2182" spans="2:3" x14ac:dyDescent="0.25">
      <c r="B2182" s="257">
        <v>2119</v>
      </c>
      <c r="C2182" s="256">
        <v>84.981912448872492</v>
      </c>
    </row>
    <row r="2183" spans="2:3" x14ac:dyDescent="0.25">
      <c r="B2183" s="257">
        <v>2120</v>
      </c>
      <c r="C2183" s="256">
        <v>130.30887514615665</v>
      </c>
    </row>
    <row r="2184" spans="2:3" x14ac:dyDescent="0.25">
      <c r="B2184" s="257">
        <v>2121</v>
      </c>
      <c r="C2184" s="256">
        <v>104.16692183265978</v>
      </c>
    </row>
    <row r="2185" spans="2:3" x14ac:dyDescent="0.25">
      <c r="B2185" s="257">
        <v>2122</v>
      </c>
      <c r="C2185" s="256">
        <v>141.94326851348109</v>
      </c>
    </row>
    <row r="2186" spans="2:3" x14ac:dyDescent="0.25">
      <c r="B2186" s="257">
        <v>2123</v>
      </c>
      <c r="C2186" s="256">
        <v>116.78893219108294</v>
      </c>
    </row>
    <row r="2187" spans="2:3" x14ac:dyDescent="0.25">
      <c r="B2187" s="257">
        <v>2124</v>
      </c>
      <c r="C2187" s="256">
        <v>126.07614283709052</v>
      </c>
    </row>
    <row r="2188" spans="2:3" x14ac:dyDescent="0.25">
      <c r="B2188" s="257">
        <v>2125</v>
      </c>
      <c r="C2188" s="256">
        <v>120.98803763558678</v>
      </c>
    </row>
    <row r="2189" spans="2:3" x14ac:dyDescent="0.25">
      <c r="B2189" s="257">
        <v>2126</v>
      </c>
      <c r="C2189" s="256">
        <v>104.5957967919107</v>
      </c>
    </row>
    <row r="2190" spans="2:3" x14ac:dyDescent="0.25">
      <c r="B2190" s="257">
        <v>2127</v>
      </c>
      <c r="C2190" s="256">
        <v>119.81833271698657</v>
      </c>
    </row>
    <row r="2191" spans="2:3" x14ac:dyDescent="0.25">
      <c r="B2191" s="257">
        <v>2128</v>
      </c>
      <c r="C2191" s="256">
        <v>137.92932521131451</v>
      </c>
    </row>
    <row r="2192" spans="2:3" x14ac:dyDescent="0.25">
      <c r="B2192" s="257">
        <v>2129</v>
      </c>
      <c r="C2192" s="256">
        <v>140.92507305852573</v>
      </c>
    </row>
    <row r="2193" spans="2:3" x14ac:dyDescent="0.25">
      <c r="B2193" s="257">
        <v>2130</v>
      </c>
      <c r="C2193" s="256">
        <v>132.43275749355738</v>
      </c>
    </row>
    <row r="2194" spans="2:3" x14ac:dyDescent="0.25">
      <c r="B2194" s="257">
        <v>2131</v>
      </c>
      <c r="C2194" s="256">
        <v>114.20909596390834</v>
      </c>
    </row>
    <row r="2195" spans="2:3" x14ac:dyDescent="0.25">
      <c r="B2195" s="257">
        <v>2132</v>
      </c>
      <c r="C2195" s="256">
        <v>113.89477388366842</v>
      </c>
    </row>
    <row r="2196" spans="2:3" x14ac:dyDescent="0.25">
      <c r="B2196" s="257">
        <v>2133</v>
      </c>
      <c r="C2196" s="256">
        <v>104.30037994598652</v>
      </c>
    </row>
    <row r="2197" spans="2:3" x14ac:dyDescent="0.25">
      <c r="B2197" s="257">
        <v>2134</v>
      </c>
      <c r="C2197" s="256">
        <v>86.774861119721464</v>
      </c>
    </row>
    <row r="2198" spans="2:3" x14ac:dyDescent="0.25">
      <c r="B2198" s="257">
        <v>2135</v>
      </c>
      <c r="C2198" s="256">
        <v>118.99990731129513</v>
      </c>
    </row>
    <row r="2199" spans="2:3" x14ac:dyDescent="0.25">
      <c r="B2199" s="257">
        <v>2136</v>
      </c>
      <c r="C2199" s="256">
        <v>118.26503113895016</v>
      </c>
    </row>
    <row r="2200" spans="2:3" x14ac:dyDescent="0.25">
      <c r="B2200" s="257">
        <v>2137</v>
      </c>
      <c r="C2200" s="256">
        <v>171.42749954708052</v>
      </c>
    </row>
    <row r="2201" spans="2:3" x14ac:dyDescent="0.25">
      <c r="B2201" s="257">
        <v>2138</v>
      </c>
      <c r="C2201" s="256">
        <v>143.18970622655206</v>
      </c>
    </row>
    <row r="2202" spans="2:3" x14ac:dyDescent="0.25">
      <c r="B2202" s="257">
        <v>2139</v>
      </c>
      <c r="C2202" s="256">
        <v>103.9429945174855</v>
      </c>
    </row>
    <row r="2203" spans="2:3" x14ac:dyDescent="0.25">
      <c r="B2203" s="257">
        <v>2140</v>
      </c>
      <c r="C2203" s="256">
        <v>116.001767032169</v>
      </c>
    </row>
    <row r="2204" spans="2:3" x14ac:dyDescent="0.25">
      <c r="B2204" s="257">
        <v>2141</v>
      </c>
      <c r="C2204" s="256">
        <v>136.7177435680756</v>
      </c>
    </row>
    <row r="2205" spans="2:3" x14ac:dyDescent="0.25">
      <c r="B2205" s="257">
        <v>2142</v>
      </c>
      <c r="C2205" s="256">
        <v>99.96515114522046</v>
      </c>
    </row>
    <row r="2206" spans="2:3" x14ac:dyDescent="0.25">
      <c r="B2206" s="257">
        <v>2143</v>
      </c>
      <c r="C2206" s="256">
        <v>133.19732192174735</v>
      </c>
    </row>
    <row r="2207" spans="2:3" x14ac:dyDescent="0.25">
      <c r="B2207" s="257">
        <v>2144</v>
      </c>
      <c r="C2207" s="256">
        <v>129.06194537479681</v>
      </c>
    </row>
    <row r="2208" spans="2:3" x14ac:dyDescent="0.25">
      <c r="B2208" s="257">
        <v>2145</v>
      </c>
      <c r="C2208" s="256">
        <v>110.33705635371288</v>
      </c>
    </row>
    <row r="2209" spans="2:3" x14ac:dyDescent="0.25">
      <c r="B2209" s="257">
        <v>2146</v>
      </c>
      <c r="C2209" s="256">
        <v>112.7159326348276</v>
      </c>
    </row>
    <row r="2210" spans="2:3" x14ac:dyDescent="0.25">
      <c r="B2210" s="257">
        <v>2147</v>
      </c>
      <c r="C2210" s="256">
        <v>148.56077171805316</v>
      </c>
    </row>
    <row r="2211" spans="2:3" x14ac:dyDescent="0.25">
      <c r="B2211" s="257">
        <v>2148</v>
      </c>
      <c r="C2211" s="256">
        <v>157.21739467882276</v>
      </c>
    </row>
    <row r="2212" spans="2:3" x14ac:dyDescent="0.25">
      <c r="B2212" s="257">
        <v>2149</v>
      </c>
      <c r="C2212" s="256">
        <v>129.09430793018876</v>
      </c>
    </row>
    <row r="2213" spans="2:3" x14ac:dyDescent="0.25">
      <c r="B2213" s="257">
        <v>2150</v>
      </c>
      <c r="C2213" s="256">
        <v>141.40597786421361</v>
      </c>
    </row>
    <row r="2214" spans="2:3" x14ac:dyDescent="0.25">
      <c r="B2214" s="257">
        <v>2151</v>
      </c>
      <c r="C2214" s="256">
        <v>140.14798943950854</v>
      </c>
    </row>
    <row r="2215" spans="2:3" x14ac:dyDescent="0.25">
      <c r="B2215" s="257">
        <v>2152</v>
      </c>
      <c r="C2215" s="256">
        <v>113.34152260734079</v>
      </c>
    </row>
    <row r="2216" spans="2:3" x14ac:dyDescent="0.25">
      <c r="B2216" s="257">
        <v>2153</v>
      </c>
      <c r="C2216" s="256">
        <v>134.522047022782</v>
      </c>
    </row>
    <row r="2217" spans="2:3" x14ac:dyDescent="0.25">
      <c r="B2217" s="257">
        <v>2154</v>
      </c>
      <c r="C2217" s="256">
        <v>109.7441817108669</v>
      </c>
    </row>
    <row r="2218" spans="2:3" x14ac:dyDescent="0.25">
      <c r="B2218" s="257">
        <v>2155</v>
      </c>
      <c r="C2218" s="256">
        <v>129.43264784899006</v>
      </c>
    </row>
    <row r="2219" spans="2:3" x14ac:dyDescent="0.25">
      <c r="B2219" s="257">
        <v>2156</v>
      </c>
      <c r="C2219" s="256">
        <v>103.17067563099121</v>
      </c>
    </row>
    <row r="2220" spans="2:3" x14ac:dyDescent="0.25">
      <c r="B2220" s="257">
        <v>2157</v>
      </c>
      <c r="C2220" s="256">
        <v>136.20074137004508</v>
      </c>
    </row>
    <row r="2221" spans="2:3" x14ac:dyDescent="0.25">
      <c r="B2221" s="257">
        <v>2158</v>
      </c>
      <c r="C2221" s="256">
        <v>89.600798835951153</v>
      </c>
    </row>
    <row r="2222" spans="2:3" x14ac:dyDescent="0.25">
      <c r="B2222" s="257">
        <v>2159</v>
      </c>
      <c r="C2222" s="256">
        <v>136.95453199013463</v>
      </c>
    </row>
    <row r="2223" spans="2:3" x14ac:dyDescent="0.25">
      <c r="B2223" s="257">
        <v>2160</v>
      </c>
      <c r="C2223" s="256">
        <v>119.83067690375434</v>
      </c>
    </row>
    <row r="2224" spans="2:3" x14ac:dyDescent="0.25">
      <c r="B2224" s="257">
        <v>2161</v>
      </c>
      <c r="C2224" s="256">
        <v>106.63136799611743</v>
      </c>
    </row>
    <row r="2225" spans="2:3" x14ac:dyDescent="0.25">
      <c r="B2225" s="257">
        <v>2162</v>
      </c>
      <c r="C2225" s="256">
        <v>89.290546064171764</v>
      </c>
    </row>
    <row r="2226" spans="2:3" x14ac:dyDescent="0.25">
      <c r="B2226" s="257">
        <v>2163</v>
      </c>
      <c r="C2226" s="256">
        <v>130.86369959135664</v>
      </c>
    </row>
    <row r="2227" spans="2:3" x14ac:dyDescent="0.25">
      <c r="B2227" s="257">
        <v>2164</v>
      </c>
      <c r="C2227" s="256">
        <v>116.57193821017297</v>
      </c>
    </row>
    <row r="2228" spans="2:3" x14ac:dyDescent="0.25">
      <c r="B2228" s="257">
        <v>2165</v>
      </c>
      <c r="C2228" s="256">
        <v>105.99898931388771</v>
      </c>
    </row>
    <row r="2229" spans="2:3" x14ac:dyDescent="0.25">
      <c r="B2229" s="257">
        <v>2166</v>
      </c>
      <c r="C2229" s="256">
        <v>136.00844898662575</v>
      </c>
    </row>
    <row r="2230" spans="2:3" x14ac:dyDescent="0.25">
      <c r="B2230" s="257">
        <v>2167</v>
      </c>
      <c r="C2230" s="256">
        <v>125.76850959611312</v>
      </c>
    </row>
    <row r="2231" spans="2:3" x14ac:dyDescent="0.25">
      <c r="B2231" s="257">
        <v>2168</v>
      </c>
      <c r="C2231" s="256">
        <v>120.60919991384375</v>
      </c>
    </row>
    <row r="2232" spans="2:3" x14ac:dyDescent="0.25">
      <c r="B2232" s="257">
        <v>2169</v>
      </c>
      <c r="C2232" s="256">
        <v>96.327251388602377</v>
      </c>
    </row>
    <row r="2233" spans="2:3" x14ac:dyDescent="0.25">
      <c r="B2233" s="257">
        <v>2170</v>
      </c>
      <c r="C2233" s="256">
        <v>103.77040616524025</v>
      </c>
    </row>
    <row r="2234" spans="2:3" x14ac:dyDescent="0.25">
      <c r="B2234" s="257">
        <v>2171</v>
      </c>
      <c r="C2234" s="256">
        <v>140.28006035422041</v>
      </c>
    </row>
    <row r="2235" spans="2:3" x14ac:dyDescent="0.25">
      <c r="B2235" s="257">
        <v>2172</v>
      </c>
      <c r="C2235" s="256">
        <v>145.41323782441367</v>
      </c>
    </row>
    <row r="2236" spans="2:3" x14ac:dyDescent="0.25">
      <c r="B2236" s="257">
        <v>2173</v>
      </c>
      <c r="C2236" s="256">
        <v>113.73904948617201</v>
      </c>
    </row>
    <row r="2237" spans="2:3" x14ac:dyDescent="0.25">
      <c r="B2237" s="257">
        <v>2174</v>
      </c>
      <c r="C2237" s="256">
        <v>116.26335228982191</v>
      </c>
    </row>
    <row r="2238" spans="2:3" x14ac:dyDescent="0.25">
      <c r="B2238" s="257">
        <v>2175</v>
      </c>
      <c r="C2238" s="256">
        <v>101.82669560543189</v>
      </c>
    </row>
    <row r="2239" spans="2:3" x14ac:dyDescent="0.25">
      <c r="B2239" s="257">
        <v>2176</v>
      </c>
      <c r="C2239" s="256">
        <v>104.19738232157135</v>
      </c>
    </row>
    <row r="2240" spans="2:3" x14ac:dyDescent="0.25">
      <c r="B2240" s="257">
        <v>2177</v>
      </c>
      <c r="C2240" s="256">
        <v>113.6287749720159</v>
      </c>
    </row>
    <row r="2241" spans="2:3" x14ac:dyDescent="0.25">
      <c r="B2241" s="257">
        <v>2178</v>
      </c>
      <c r="C2241" s="256">
        <v>117.65577967320067</v>
      </c>
    </row>
    <row r="2242" spans="2:3" x14ac:dyDescent="0.25">
      <c r="B2242" s="257">
        <v>2179</v>
      </c>
      <c r="C2242" s="256">
        <v>91.708046173163012</v>
      </c>
    </row>
    <row r="2243" spans="2:3" x14ac:dyDescent="0.25">
      <c r="B2243" s="257">
        <v>2180</v>
      </c>
      <c r="C2243" s="256">
        <v>60.758224715540791</v>
      </c>
    </row>
    <row r="2244" spans="2:3" x14ac:dyDescent="0.25">
      <c r="B2244" s="257">
        <v>2181</v>
      </c>
      <c r="C2244" s="256">
        <v>161.92517404136117</v>
      </c>
    </row>
    <row r="2245" spans="2:3" x14ac:dyDescent="0.25">
      <c r="B2245" s="257">
        <v>2182</v>
      </c>
      <c r="C2245" s="256">
        <v>143.54739802526518</v>
      </c>
    </row>
    <row r="2246" spans="2:3" x14ac:dyDescent="0.25">
      <c r="B2246" s="257">
        <v>2183</v>
      </c>
      <c r="C2246" s="256">
        <v>131.93651715450264</v>
      </c>
    </row>
    <row r="2247" spans="2:3" x14ac:dyDescent="0.25">
      <c r="B2247" s="257">
        <v>2184</v>
      </c>
      <c r="C2247" s="256">
        <v>135.52220076489357</v>
      </c>
    </row>
    <row r="2248" spans="2:3" x14ac:dyDescent="0.25">
      <c r="B2248" s="257">
        <v>2185</v>
      </c>
      <c r="C2248" s="256">
        <v>159.29569217142526</v>
      </c>
    </row>
    <row r="2249" spans="2:3" x14ac:dyDescent="0.25">
      <c r="B2249" s="257">
        <v>2186</v>
      </c>
      <c r="C2249" s="256">
        <v>105.22451373044376</v>
      </c>
    </row>
    <row r="2250" spans="2:3" x14ac:dyDescent="0.25">
      <c r="B2250" s="257">
        <v>2187</v>
      </c>
      <c r="C2250" s="256">
        <v>152.42849960384819</v>
      </c>
    </row>
    <row r="2251" spans="2:3" x14ac:dyDescent="0.25">
      <c r="B2251" s="257">
        <v>2188</v>
      </c>
      <c r="C2251" s="256">
        <v>73.741614781322511</v>
      </c>
    </row>
    <row r="2252" spans="2:3" x14ac:dyDescent="0.25">
      <c r="B2252" s="257">
        <v>2189</v>
      </c>
      <c r="C2252" s="256">
        <v>105.63449429794353</v>
      </c>
    </row>
    <row r="2253" spans="2:3" x14ac:dyDescent="0.25">
      <c r="B2253" s="257">
        <v>2190</v>
      </c>
      <c r="C2253" s="256">
        <v>69.645691456426647</v>
      </c>
    </row>
    <row r="2254" spans="2:3" x14ac:dyDescent="0.25">
      <c r="B2254" s="257">
        <v>2191</v>
      </c>
      <c r="C2254" s="256">
        <v>123.26066339783247</v>
      </c>
    </row>
    <row r="2255" spans="2:3" x14ac:dyDescent="0.25">
      <c r="B2255" s="257">
        <v>2192</v>
      </c>
      <c r="C2255" s="256">
        <v>81.555190548594211</v>
      </c>
    </row>
    <row r="2256" spans="2:3" x14ac:dyDescent="0.25">
      <c r="B2256" s="257">
        <v>2193</v>
      </c>
      <c r="C2256" s="256">
        <v>103.66603934599674</v>
      </c>
    </row>
    <row r="2257" spans="2:3" x14ac:dyDescent="0.25">
      <c r="B2257" s="257">
        <v>2194</v>
      </c>
      <c r="C2257" s="256">
        <v>98.689710272122554</v>
      </c>
    </row>
    <row r="2258" spans="2:3" x14ac:dyDescent="0.25">
      <c r="B2258" s="257">
        <v>2195</v>
      </c>
      <c r="C2258" s="256">
        <v>112.79858602123983</v>
      </c>
    </row>
    <row r="2259" spans="2:3" x14ac:dyDescent="0.25">
      <c r="B2259" s="257">
        <v>2196</v>
      </c>
      <c r="C2259" s="256">
        <v>122.76538536828993</v>
      </c>
    </row>
    <row r="2260" spans="2:3" x14ac:dyDescent="0.25">
      <c r="B2260" s="257">
        <v>2197</v>
      </c>
      <c r="C2260" s="256">
        <v>127.12604815839599</v>
      </c>
    </row>
    <row r="2261" spans="2:3" x14ac:dyDescent="0.25">
      <c r="B2261" s="257">
        <v>2198</v>
      </c>
      <c r="C2261" s="256">
        <v>150.86253314644816</v>
      </c>
    </row>
    <row r="2262" spans="2:3" x14ac:dyDescent="0.25">
      <c r="B2262" s="257">
        <v>2199</v>
      </c>
      <c r="C2262" s="256">
        <v>85.08119853455554</v>
      </c>
    </row>
    <row r="2263" spans="2:3" x14ac:dyDescent="0.25">
      <c r="B2263" s="257">
        <v>2200</v>
      </c>
      <c r="C2263" s="256">
        <v>102.41107614365799</v>
      </c>
    </row>
    <row r="2264" spans="2:3" x14ac:dyDescent="0.25">
      <c r="B2264" s="257">
        <v>2201</v>
      </c>
      <c r="C2264" s="256">
        <v>116.34515606524585</v>
      </c>
    </row>
    <row r="2265" spans="2:3" x14ac:dyDescent="0.25">
      <c r="B2265" s="257">
        <v>2202</v>
      </c>
      <c r="C2265" s="256">
        <v>130.14450282756727</v>
      </c>
    </row>
    <row r="2266" spans="2:3" x14ac:dyDescent="0.25">
      <c r="B2266" s="257">
        <v>2203</v>
      </c>
      <c r="C2266" s="256">
        <v>110.84220554884824</v>
      </c>
    </row>
    <row r="2267" spans="2:3" x14ac:dyDescent="0.25">
      <c r="B2267" s="257">
        <v>2204</v>
      </c>
      <c r="C2267" s="256">
        <v>109.44903699724568</v>
      </c>
    </row>
    <row r="2268" spans="2:3" x14ac:dyDescent="0.25">
      <c r="B2268" s="257">
        <v>2205</v>
      </c>
      <c r="C2268" s="256">
        <v>83.368300964582772</v>
      </c>
    </row>
    <row r="2269" spans="2:3" x14ac:dyDescent="0.25">
      <c r="B2269" s="257">
        <v>2206</v>
      </c>
      <c r="C2269" s="256">
        <v>113.01784882546649</v>
      </c>
    </row>
    <row r="2270" spans="2:3" x14ac:dyDescent="0.25">
      <c r="B2270" s="257">
        <v>2207</v>
      </c>
      <c r="C2270" s="256">
        <v>134.08799927553758</v>
      </c>
    </row>
    <row r="2271" spans="2:3" x14ac:dyDescent="0.25">
      <c r="B2271" s="257">
        <v>2208</v>
      </c>
      <c r="C2271" s="256">
        <v>65.597440800496216</v>
      </c>
    </row>
    <row r="2272" spans="2:3" x14ac:dyDescent="0.25">
      <c r="B2272" s="257">
        <v>2209</v>
      </c>
      <c r="C2272" s="256">
        <v>116.35974056884704</v>
      </c>
    </row>
    <row r="2273" spans="2:3" x14ac:dyDescent="0.25">
      <c r="B2273" s="257">
        <v>2210</v>
      </c>
      <c r="C2273" s="256">
        <v>169.63068303370272</v>
      </c>
    </row>
    <row r="2274" spans="2:3" x14ac:dyDescent="0.25">
      <c r="B2274" s="257">
        <v>2211</v>
      </c>
      <c r="C2274" s="256">
        <v>139.57975106047351</v>
      </c>
    </row>
    <row r="2275" spans="2:3" x14ac:dyDescent="0.25">
      <c r="B2275" s="257">
        <v>2212</v>
      </c>
      <c r="C2275" s="256">
        <v>111.85352837521064</v>
      </c>
    </row>
    <row r="2276" spans="2:3" x14ac:dyDescent="0.25">
      <c r="B2276" s="257">
        <v>2213</v>
      </c>
      <c r="C2276" s="256">
        <v>142.99466834323871</v>
      </c>
    </row>
    <row r="2277" spans="2:3" x14ac:dyDescent="0.25">
      <c r="B2277" s="257">
        <v>2214</v>
      </c>
      <c r="C2277" s="256">
        <v>101.8030954253245</v>
      </c>
    </row>
    <row r="2278" spans="2:3" x14ac:dyDescent="0.25">
      <c r="B2278" s="257">
        <v>2215</v>
      </c>
      <c r="C2278" s="256">
        <v>127.19313779558377</v>
      </c>
    </row>
    <row r="2279" spans="2:3" x14ac:dyDescent="0.25">
      <c r="B2279" s="257">
        <v>2216</v>
      </c>
      <c r="C2279" s="256">
        <v>153.74570549401705</v>
      </c>
    </row>
    <row r="2280" spans="2:3" x14ac:dyDescent="0.25">
      <c r="B2280" s="257">
        <v>2217</v>
      </c>
      <c r="C2280" s="256">
        <v>148.64938574001187</v>
      </c>
    </row>
    <row r="2281" spans="2:3" x14ac:dyDescent="0.25">
      <c r="B2281" s="257">
        <v>2218</v>
      </c>
      <c r="C2281" s="256">
        <v>126.87213175920897</v>
      </c>
    </row>
    <row r="2282" spans="2:3" x14ac:dyDescent="0.25">
      <c r="B2282" s="257">
        <v>2219</v>
      </c>
      <c r="C2282" s="256">
        <v>138.19533970641814</v>
      </c>
    </row>
    <row r="2283" spans="2:3" x14ac:dyDescent="0.25">
      <c r="B2283" s="257">
        <v>2220</v>
      </c>
      <c r="C2283" s="256">
        <v>132.05830359743635</v>
      </c>
    </row>
    <row r="2284" spans="2:3" x14ac:dyDescent="0.25">
      <c r="B2284" s="257">
        <v>2221</v>
      </c>
      <c r="C2284" s="256">
        <v>116.18563368728512</v>
      </c>
    </row>
    <row r="2285" spans="2:3" x14ac:dyDescent="0.25">
      <c r="B2285" s="257">
        <v>2222</v>
      </c>
      <c r="C2285" s="256">
        <v>168.19987135708527</v>
      </c>
    </row>
    <row r="2286" spans="2:3" x14ac:dyDescent="0.25">
      <c r="B2286" s="257">
        <v>2223</v>
      </c>
      <c r="C2286" s="256">
        <v>70.385702916961151</v>
      </c>
    </row>
    <row r="2287" spans="2:3" x14ac:dyDescent="0.25">
      <c r="B2287" s="257">
        <v>2224</v>
      </c>
      <c r="C2287" s="256">
        <v>129.5701773505331</v>
      </c>
    </row>
    <row r="2288" spans="2:3" x14ac:dyDescent="0.25">
      <c r="B2288" s="257">
        <v>2225</v>
      </c>
      <c r="C2288" s="256">
        <v>138.72573380839719</v>
      </c>
    </row>
    <row r="2289" spans="2:3" x14ac:dyDescent="0.25">
      <c r="B2289" s="257">
        <v>2226</v>
      </c>
      <c r="C2289" s="256">
        <v>145.86790871963655</v>
      </c>
    </row>
    <row r="2290" spans="2:3" x14ac:dyDescent="0.25">
      <c r="B2290" s="257">
        <v>2227</v>
      </c>
      <c r="C2290" s="256">
        <v>132.01992147059741</v>
      </c>
    </row>
    <row r="2291" spans="2:3" x14ac:dyDescent="0.25">
      <c r="B2291" s="257">
        <v>2228</v>
      </c>
      <c r="C2291" s="256">
        <v>113.34614221062297</v>
      </c>
    </row>
    <row r="2292" spans="2:3" x14ac:dyDescent="0.25">
      <c r="B2292" s="257">
        <v>2229</v>
      </c>
      <c r="C2292" s="256">
        <v>102.15767402395738</v>
      </c>
    </row>
    <row r="2293" spans="2:3" x14ac:dyDescent="0.25">
      <c r="B2293" s="257">
        <v>2230</v>
      </c>
      <c r="C2293" s="256">
        <v>114.95118171706385</v>
      </c>
    </row>
    <row r="2294" spans="2:3" x14ac:dyDescent="0.25">
      <c r="B2294" s="257">
        <v>2231</v>
      </c>
      <c r="C2294" s="256">
        <v>79.433283627935495</v>
      </c>
    </row>
    <row r="2295" spans="2:3" x14ac:dyDescent="0.25">
      <c r="B2295" s="257">
        <v>2232</v>
      </c>
      <c r="C2295" s="256">
        <v>106.2932259994181</v>
      </c>
    </row>
    <row r="2296" spans="2:3" x14ac:dyDescent="0.25">
      <c r="B2296" s="257">
        <v>2233</v>
      </c>
      <c r="C2296" s="256">
        <v>110.93922040182063</v>
      </c>
    </row>
    <row r="2297" spans="2:3" x14ac:dyDescent="0.25">
      <c r="B2297" s="257">
        <v>2234</v>
      </c>
      <c r="C2297" s="256">
        <v>142.53586553659335</v>
      </c>
    </row>
    <row r="2298" spans="2:3" x14ac:dyDescent="0.25">
      <c r="B2298" s="257">
        <v>2235</v>
      </c>
      <c r="C2298" s="256">
        <v>137.91278057899868</v>
      </c>
    </row>
    <row r="2299" spans="2:3" x14ac:dyDescent="0.25">
      <c r="B2299" s="257">
        <v>2236</v>
      </c>
      <c r="C2299" s="256">
        <v>134.01877513477027</v>
      </c>
    </row>
    <row r="2300" spans="2:3" x14ac:dyDescent="0.25">
      <c r="B2300" s="257">
        <v>2237</v>
      </c>
      <c r="C2300" s="256">
        <v>119.58708510703694</v>
      </c>
    </row>
    <row r="2301" spans="2:3" x14ac:dyDescent="0.25">
      <c r="B2301" s="257">
        <v>2238</v>
      </c>
      <c r="C2301" s="256">
        <v>150.43723292109559</v>
      </c>
    </row>
    <row r="2302" spans="2:3" x14ac:dyDescent="0.25">
      <c r="B2302" s="257">
        <v>2239</v>
      </c>
      <c r="C2302" s="256">
        <v>140.68424881623974</v>
      </c>
    </row>
    <row r="2303" spans="2:3" x14ac:dyDescent="0.25">
      <c r="B2303" s="257">
        <v>2240</v>
      </c>
      <c r="C2303" s="256">
        <v>155.06380122342244</v>
      </c>
    </row>
    <row r="2304" spans="2:3" x14ac:dyDescent="0.25">
      <c r="B2304" s="257">
        <v>2241</v>
      </c>
      <c r="C2304" s="256">
        <v>113.76718410657605</v>
      </c>
    </row>
    <row r="2305" spans="2:3" x14ac:dyDescent="0.25">
      <c r="B2305" s="257">
        <v>2242</v>
      </c>
      <c r="C2305" s="256">
        <v>108.41801111080262</v>
      </c>
    </row>
    <row r="2306" spans="2:3" x14ac:dyDescent="0.25">
      <c r="B2306" s="257">
        <v>2243</v>
      </c>
      <c r="C2306" s="256">
        <v>115.36177764886472</v>
      </c>
    </row>
    <row r="2307" spans="2:3" x14ac:dyDescent="0.25">
      <c r="B2307" s="257">
        <v>2244</v>
      </c>
      <c r="C2307" s="256">
        <v>105.91683537764968</v>
      </c>
    </row>
    <row r="2308" spans="2:3" x14ac:dyDescent="0.25">
      <c r="B2308" s="257">
        <v>2245</v>
      </c>
      <c r="C2308" s="256">
        <v>101.30630586718554</v>
      </c>
    </row>
    <row r="2309" spans="2:3" x14ac:dyDescent="0.25">
      <c r="B2309" s="257">
        <v>2246</v>
      </c>
      <c r="C2309" s="256">
        <v>101.10497697082108</v>
      </c>
    </row>
    <row r="2310" spans="2:3" x14ac:dyDescent="0.25">
      <c r="B2310" s="257">
        <v>2247</v>
      </c>
      <c r="C2310" s="256">
        <v>113.47889304846358</v>
      </c>
    </row>
    <row r="2311" spans="2:3" x14ac:dyDescent="0.25">
      <c r="B2311" s="257">
        <v>2248</v>
      </c>
      <c r="C2311" s="256">
        <v>118.33115386897612</v>
      </c>
    </row>
    <row r="2312" spans="2:3" x14ac:dyDescent="0.25">
      <c r="B2312" s="257">
        <v>2249</v>
      </c>
      <c r="C2312" s="256">
        <v>114.64828281292525</v>
      </c>
    </row>
    <row r="2313" spans="2:3" x14ac:dyDescent="0.25">
      <c r="B2313" s="257">
        <v>2250</v>
      </c>
      <c r="C2313" s="256">
        <v>165.45704433119067</v>
      </c>
    </row>
    <row r="2314" spans="2:3" x14ac:dyDescent="0.25">
      <c r="B2314" s="257">
        <v>2251</v>
      </c>
      <c r="C2314" s="256">
        <v>107.56173883336467</v>
      </c>
    </row>
    <row r="2315" spans="2:3" x14ac:dyDescent="0.25">
      <c r="B2315" s="257">
        <v>2252</v>
      </c>
      <c r="C2315" s="256">
        <v>162.83785880400646</v>
      </c>
    </row>
    <row r="2316" spans="2:3" x14ac:dyDescent="0.25">
      <c r="B2316" s="257">
        <v>2253</v>
      </c>
      <c r="C2316" s="256">
        <v>163.64049329278942</v>
      </c>
    </row>
    <row r="2317" spans="2:3" x14ac:dyDescent="0.25">
      <c r="B2317" s="257">
        <v>2254</v>
      </c>
      <c r="C2317" s="256">
        <v>105.88404918885759</v>
      </c>
    </row>
    <row r="2318" spans="2:3" x14ac:dyDescent="0.25">
      <c r="B2318" s="257">
        <v>2255</v>
      </c>
      <c r="C2318" s="256">
        <v>94.57606980640432</v>
      </c>
    </row>
    <row r="2319" spans="2:3" x14ac:dyDescent="0.25">
      <c r="B2319" s="257">
        <v>2256</v>
      </c>
      <c r="C2319" s="256">
        <v>122.111826890138</v>
      </c>
    </row>
    <row r="2320" spans="2:3" x14ac:dyDescent="0.25">
      <c r="B2320" s="257">
        <v>2257</v>
      </c>
      <c r="C2320" s="256">
        <v>141.65174280291458</v>
      </c>
    </row>
    <row r="2321" spans="2:3" x14ac:dyDescent="0.25">
      <c r="B2321" s="257">
        <v>2258</v>
      </c>
      <c r="C2321" s="256">
        <v>122.29604099179669</v>
      </c>
    </row>
    <row r="2322" spans="2:3" x14ac:dyDescent="0.25">
      <c r="B2322" s="257">
        <v>2259</v>
      </c>
      <c r="C2322" s="256">
        <v>133.51440491301813</v>
      </c>
    </row>
    <row r="2323" spans="2:3" x14ac:dyDescent="0.25">
      <c r="B2323" s="257">
        <v>2260</v>
      </c>
      <c r="C2323" s="256">
        <v>69.668317006418476</v>
      </c>
    </row>
    <row r="2324" spans="2:3" x14ac:dyDescent="0.25">
      <c r="B2324" s="257">
        <v>2261</v>
      </c>
      <c r="C2324" s="256">
        <v>52.954633973162913</v>
      </c>
    </row>
    <row r="2325" spans="2:3" x14ac:dyDescent="0.25">
      <c r="B2325" s="257">
        <v>2262</v>
      </c>
      <c r="C2325" s="256">
        <v>134.17889380364596</v>
      </c>
    </row>
    <row r="2326" spans="2:3" x14ac:dyDescent="0.25">
      <c r="B2326" s="257">
        <v>2263</v>
      </c>
      <c r="C2326" s="256">
        <v>141.46416495015578</v>
      </c>
    </row>
    <row r="2327" spans="2:3" x14ac:dyDescent="0.25">
      <c r="B2327" s="257">
        <v>2264</v>
      </c>
      <c r="C2327" s="256">
        <v>122.75230242462698</v>
      </c>
    </row>
    <row r="2328" spans="2:3" x14ac:dyDescent="0.25">
      <c r="B2328" s="257">
        <v>2265</v>
      </c>
      <c r="C2328" s="256">
        <v>116.25950864125811</v>
      </c>
    </row>
    <row r="2329" spans="2:3" x14ac:dyDescent="0.25">
      <c r="B2329" s="257">
        <v>2266</v>
      </c>
      <c r="C2329" s="256">
        <v>115.38064292512945</v>
      </c>
    </row>
    <row r="2330" spans="2:3" x14ac:dyDescent="0.25">
      <c r="B2330" s="257">
        <v>2267</v>
      </c>
      <c r="C2330" s="256">
        <v>144.51559683205514</v>
      </c>
    </row>
    <row r="2331" spans="2:3" x14ac:dyDescent="0.25">
      <c r="B2331" s="257">
        <v>2268</v>
      </c>
      <c r="C2331" s="256">
        <v>119.71291460354297</v>
      </c>
    </row>
    <row r="2332" spans="2:3" x14ac:dyDescent="0.25">
      <c r="B2332" s="257">
        <v>2269</v>
      </c>
      <c r="C2332" s="256">
        <v>136.32740113051105</v>
      </c>
    </row>
    <row r="2333" spans="2:3" x14ac:dyDescent="0.25">
      <c r="B2333" s="257">
        <v>2270</v>
      </c>
      <c r="C2333" s="256">
        <v>137.96961807403682</v>
      </c>
    </row>
    <row r="2334" spans="2:3" x14ac:dyDescent="0.25">
      <c r="B2334" s="257">
        <v>2271</v>
      </c>
      <c r="C2334" s="256">
        <v>102.8627532264555</v>
      </c>
    </row>
    <row r="2335" spans="2:3" x14ac:dyDescent="0.25">
      <c r="B2335" s="257">
        <v>2272</v>
      </c>
      <c r="C2335" s="256">
        <v>88.236526122464966</v>
      </c>
    </row>
    <row r="2336" spans="2:3" x14ac:dyDescent="0.25">
      <c r="B2336" s="257">
        <v>2273</v>
      </c>
      <c r="C2336" s="256">
        <v>148.75268625001783</v>
      </c>
    </row>
    <row r="2337" spans="2:3" x14ac:dyDescent="0.25">
      <c r="B2337" s="257">
        <v>2274</v>
      </c>
      <c r="C2337" s="256">
        <v>101.58846049580647</v>
      </c>
    </row>
    <row r="2338" spans="2:3" x14ac:dyDescent="0.25">
      <c r="B2338" s="257">
        <v>2275</v>
      </c>
      <c r="C2338" s="256">
        <v>108.21072242803652</v>
      </c>
    </row>
    <row r="2339" spans="2:3" x14ac:dyDescent="0.25">
      <c r="B2339" s="257">
        <v>2276</v>
      </c>
      <c r="C2339" s="256">
        <v>100.341152085012</v>
      </c>
    </row>
    <row r="2340" spans="2:3" x14ac:dyDescent="0.25">
      <c r="B2340" s="257">
        <v>2277</v>
      </c>
      <c r="C2340" s="256">
        <v>142.32596294802488</v>
      </c>
    </row>
    <row r="2341" spans="2:3" x14ac:dyDescent="0.25">
      <c r="B2341" s="257">
        <v>2278</v>
      </c>
      <c r="C2341" s="256">
        <v>125.44007546601068</v>
      </c>
    </row>
    <row r="2342" spans="2:3" x14ac:dyDescent="0.25">
      <c r="B2342" s="257">
        <v>2279</v>
      </c>
      <c r="C2342" s="256">
        <v>90.945974809579496</v>
      </c>
    </row>
    <row r="2343" spans="2:3" x14ac:dyDescent="0.25">
      <c r="B2343" s="257">
        <v>2280</v>
      </c>
      <c r="C2343" s="256">
        <v>95.058854731696698</v>
      </c>
    </row>
    <row r="2344" spans="2:3" x14ac:dyDescent="0.25">
      <c r="B2344" s="257">
        <v>2281</v>
      </c>
      <c r="C2344" s="256">
        <v>107.44001233379613</v>
      </c>
    </row>
    <row r="2345" spans="2:3" x14ac:dyDescent="0.25">
      <c r="B2345" s="257">
        <v>2282</v>
      </c>
      <c r="C2345" s="256">
        <v>138.25319500275199</v>
      </c>
    </row>
    <row r="2346" spans="2:3" x14ac:dyDescent="0.25">
      <c r="B2346" s="257">
        <v>2283</v>
      </c>
      <c r="C2346" s="256">
        <v>102.45978483891651</v>
      </c>
    </row>
    <row r="2347" spans="2:3" x14ac:dyDescent="0.25">
      <c r="B2347" s="257">
        <v>2284</v>
      </c>
      <c r="C2347" s="256">
        <v>70.420733265546744</v>
      </c>
    </row>
    <row r="2348" spans="2:3" x14ac:dyDescent="0.25">
      <c r="B2348" s="257">
        <v>2285</v>
      </c>
      <c r="C2348" s="256">
        <v>104.17965792409612</v>
      </c>
    </row>
    <row r="2349" spans="2:3" x14ac:dyDescent="0.25">
      <c r="B2349" s="257">
        <v>2286</v>
      </c>
      <c r="C2349" s="256">
        <v>126.23261120775371</v>
      </c>
    </row>
    <row r="2350" spans="2:3" x14ac:dyDescent="0.25">
      <c r="B2350" s="257">
        <v>2287</v>
      </c>
      <c r="C2350" s="256">
        <v>106.43362128108117</v>
      </c>
    </row>
    <row r="2351" spans="2:3" x14ac:dyDescent="0.25">
      <c r="B2351" s="257">
        <v>2288</v>
      </c>
      <c r="C2351" s="256">
        <v>176.87782671730145</v>
      </c>
    </row>
    <row r="2352" spans="2:3" x14ac:dyDescent="0.25">
      <c r="B2352" s="257">
        <v>2289</v>
      </c>
      <c r="C2352" s="256">
        <v>157.01258958450831</v>
      </c>
    </row>
    <row r="2353" spans="2:3" x14ac:dyDescent="0.25">
      <c r="B2353" s="257">
        <v>2290</v>
      </c>
      <c r="C2353" s="256">
        <v>108.97247314094987</v>
      </c>
    </row>
    <row r="2354" spans="2:3" x14ac:dyDescent="0.25">
      <c r="B2354" s="257">
        <v>2291</v>
      </c>
      <c r="C2354" s="256">
        <v>125.06606888266376</v>
      </c>
    </row>
    <row r="2355" spans="2:3" x14ac:dyDescent="0.25">
      <c r="B2355" s="257">
        <v>2292</v>
      </c>
      <c r="C2355" s="256">
        <v>80.559769431843392</v>
      </c>
    </row>
    <row r="2356" spans="2:3" x14ac:dyDescent="0.25">
      <c r="B2356" s="257">
        <v>2293</v>
      </c>
      <c r="C2356" s="256">
        <v>106.18698861726961</v>
      </c>
    </row>
    <row r="2357" spans="2:3" x14ac:dyDescent="0.25">
      <c r="B2357" s="257">
        <v>2294</v>
      </c>
      <c r="C2357" s="256">
        <v>125.73441052296133</v>
      </c>
    </row>
    <row r="2358" spans="2:3" x14ac:dyDescent="0.25">
      <c r="B2358" s="257">
        <v>2295</v>
      </c>
      <c r="C2358" s="256">
        <v>134.3988040929452</v>
      </c>
    </row>
    <row r="2359" spans="2:3" x14ac:dyDescent="0.25">
      <c r="B2359" s="257">
        <v>2296</v>
      </c>
      <c r="C2359" s="256">
        <v>109.71425478821578</v>
      </c>
    </row>
    <row r="2360" spans="2:3" x14ac:dyDescent="0.25">
      <c r="B2360" s="257">
        <v>2297</v>
      </c>
      <c r="C2360" s="256">
        <v>101.16057480263952</v>
      </c>
    </row>
    <row r="2361" spans="2:3" x14ac:dyDescent="0.25">
      <c r="B2361" s="257">
        <v>2298</v>
      </c>
      <c r="C2361" s="256">
        <v>92.600878872120219</v>
      </c>
    </row>
    <row r="2362" spans="2:3" x14ac:dyDescent="0.25">
      <c r="B2362" s="257">
        <v>2299</v>
      </c>
      <c r="C2362" s="256">
        <v>131.31606303241372</v>
      </c>
    </row>
    <row r="2363" spans="2:3" x14ac:dyDescent="0.25">
      <c r="B2363" s="257">
        <v>2300</v>
      </c>
      <c r="C2363" s="256">
        <v>145.00403611319354</v>
      </c>
    </row>
    <row r="2364" spans="2:3" x14ac:dyDescent="0.25">
      <c r="B2364" s="257">
        <v>2301</v>
      </c>
      <c r="C2364" s="256">
        <v>152.53307269718604</v>
      </c>
    </row>
    <row r="2365" spans="2:3" x14ac:dyDescent="0.25">
      <c r="B2365" s="257">
        <v>2302</v>
      </c>
      <c r="C2365" s="256">
        <v>66.789776894780928</v>
      </c>
    </row>
    <row r="2366" spans="2:3" x14ac:dyDescent="0.25">
      <c r="B2366" s="257">
        <v>2303</v>
      </c>
      <c r="C2366" s="256">
        <v>104.9656581699285</v>
      </c>
    </row>
    <row r="2367" spans="2:3" x14ac:dyDescent="0.25">
      <c r="B2367" s="257">
        <v>2304</v>
      </c>
      <c r="C2367" s="256">
        <v>117.2425487128896</v>
      </c>
    </row>
    <row r="2368" spans="2:3" x14ac:dyDescent="0.25">
      <c r="B2368" s="257">
        <v>2305</v>
      </c>
      <c r="C2368" s="256">
        <v>122.75360479874695</v>
      </c>
    </row>
    <row r="2369" spans="2:3" x14ac:dyDescent="0.25">
      <c r="B2369" s="257">
        <v>2306</v>
      </c>
      <c r="C2369" s="256">
        <v>112.49770543784351</v>
      </c>
    </row>
    <row r="2370" spans="2:3" x14ac:dyDescent="0.25">
      <c r="B2370" s="257">
        <v>2307</v>
      </c>
      <c r="C2370" s="256">
        <v>102.45935271407373</v>
      </c>
    </row>
    <row r="2371" spans="2:3" x14ac:dyDescent="0.25">
      <c r="B2371" s="257">
        <v>2308</v>
      </c>
      <c r="C2371" s="256">
        <v>117.60330283395243</v>
      </c>
    </row>
    <row r="2372" spans="2:3" x14ac:dyDescent="0.25">
      <c r="B2372" s="257">
        <v>2309</v>
      </c>
      <c r="C2372" s="256">
        <v>152.71091912954026</v>
      </c>
    </row>
    <row r="2373" spans="2:3" x14ac:dyDescent="0.25">
      <c r="B2373" s="257">
        <v>2310</v>
      </c>
      <c r="C2373" s="256">
        <v>125.81230431677506</v>
      </c>
    </row>
    <row r="2374" spans="2:3" x14ac:dyDescent="0.25">
      <c r="B2374" s="257">
        <v>2311</v>
      </c>
      <c r="C2374" s="256">
        <v>90.16181336174526</v>
      </c>
    </row>
    <row r="2375" spans="2:3" x14ac:dyDescent="0.25">
      <c r="B2375" s="257">
        <v>2312</v>
      </c>
      <c r="C2375" s="256">
        <v>111.80385935006247</v>
      </c>
    </row>
    <row r="2376" spans="2:3" x14ac:dyDescent="0.25">
      <c r="B2376" s="257">
        <v>2313</v>
      </c>
      <c r="C2376" s="256">
        <v>104.98781335408245</v>
      </c>
    </row>
    <row r="2377" spans="2:3" x14ac:dyDescent="0.25">
      <c r="B2377" s="257">
        <v>2314</v>
      </c>
      <c r="C2377" s="256">
        <v>144.70180160843478</v>
      </c>
    </row>
    <row r="2378" spans="2:3" x14ac:dyDescent="0.25">
      <c r="B2378" s="257">
        <v>2315</v>
      </c>
      <c r="C2378" s="256">
        <v>111.44650828848181</v>
      </c>
    </row>
    <row r="2379" spans="2:3" x14ac:dyDescent="0.25">
      <c r="B2379" s="257">
        <v>2316</v>
      </c>
      <c r="C2379" s="256">
        <v>139.09389793928</v>
      </c>
    </row>
    <row r="2380" spans="2:3" x14ac:dyDescent="0.25">
      <c r="B2380" s="257">
        <v>2317</v>
      </c>
      <c r="C2380" s="256">
        <v>133.64895824443443</v>
      </c>
    </row>
    <row r="2381" spans="2:3" x14ac:dyDescent="0.25">
      <c r="B2381" s="257">
        <v>2318</v>
      </c>
      <c r="C2381" s="256">
        <v>92.333964238931756</v>
      </c>
    </row>
    <row r="2382" spans="2:3" x14ac:dyDescent="0.25">
      <c r="B2382" s="257">
        <v>2319</v>
      </c>
      <c r="C2382" s="256">
        <v>136.99859644148836</v>
      </c>
    </row>
    <row r="2383" spans="2:3" x14ac:dyDescent="0.25">
      <c r="B2383" s="257">
        <v>2320</v>
      </c>
      <c r="C2383" s="256">
        <v>109.17754997349438</v>
      </c>
    </row>
    <row r="2384" spans="2:3" x14ac:dyDescent="0.25">
      <c r="B2384" s="257">
        <v>2321</v>
      </c>
      <c r="C2384" s="256">
        <v>152.77456009813804</v>
      </c>
    </row>
    <row r="2385" spans="2:3" x14ac:dyDescent="0.25">
      <c r="B2385" s="257">
        <v>2322</v>
      </c>
      <c r="C2385" s="256">
        <v>116.06908811956563</v>
      </c>
    </row>
    <row r="2386" spans="2:3" x14ac:dyDescent="0.25">
      <c r="B2386" s="257">
        <v>2323</v>
      </c>
      <c r="C2386" s="256">
        <v>98.93283142417792</v>
      </c>
    </row>
    <row r="2387" spans="2:3" x14ac:dyDescent="0.25">
      <c r="B2387" s="257">
        <v>2324</v>
      </c>
      <c r="C2387" s="256">
        <v>66.065630391712901</v>
      </c>
    </row>
    <row r="2388" spans="2:3" x14ac:dyDescent="0.25">
      <c r="B2388" s="257">
        <v>2325</v>
      </c>
      <c r="C2388" s="256">
        <v>113.92788364362886</v>
      </c>
    </row>
    <row r="2389" spans="2:3" x14ac:dyDescent="0.25">
      <c r="B2389" s="257">
        <v>2326</v>
      </c>
      <c r="C2389" s="256">
        <v>128.35128863478087</v>
      </c>
    </row>
    <row r="2390" spans="2:3" x14ac:dyDescent="0.25">
      <c r="B2390" s="257">
        <v>2327</v>
      </c>
      <c r="C2390" s="256">
        <v>131.70640611554944</v>
      </c>
    </row>
    <row r="2391" spans="2:3" x14ac:dyDescent="0.25">
      <c r="B2391" s="257">
        <v>2328</v>
      </c>
      <c r="C2391" s="256">
        <v>140.20805277810811</v>
      </c>
    </row>
    <row r="2392" spans="2:3" x14ac:dyDescent="0.25">
      <c r="B2392" s="257">
        <v>2329</v>
      </c>
      <c r="C2392" s="256">
        <v>117.97133582796781</v>
      </c>
    </row>
    <row r="2393" spans="2:3" x14ac:dyDescent="0.25">
      <c r="B2393" s="257">
        <v>2330</v>
      </c>
      <c r="C2393" s="256">
        <v>89.610495043481563</v>
      </c>
    </row>
    <row r="2394" spans="2:3" x14ac:dyDescent="0.25">
      <c r="B2394" s="257">
        <v>2331</v>
      </c>
      <c r="C2394" s="256">
        <v>97.637705481874022</v>
      </c>
    </row>
    <row r="2395" spans="2:3" x14ac:dyDescent="0.25">
      <c r="B2395" s="257">
        <v>2332</v>
      </c>
      <c r="C2395" s="256">
        <v>100.78510975665877</v>
      </c>
    </row>
    <row r="2396" spans="2:3" x14ac:dyDescent="0.25">
      <c r="B2396" s="257">
        <v>2333</v>
      </c>
      <c r="C2396" s="256">
        <v>91.747291682484629</v>
      </c>
    </row>
    <row r="2397" spans="2:3" x14ac:dyDescent="0.25">
      <c r="B2397" s="257">
        <v>2334</v>
      </c>
      <c r="C2397" s="256">
        <v>114.4471566673989</v>
      </c>
    </row>
    <row r="2398" spans="2:3" x14ac:dyDescent="0.25">
      <c r="B2398" s="257">
        <v>2335</v>
      </c>
      <c r="C2398" s="256">
        <v>107.41181596877266</v>
      </c>
    </row>
    <row r="2399" spans="2:3" x14ac:dyDescent="0.25">
      <c r="B2399" s="257">
        <v>2336</v>
      </c>
      <c r="C2399" s="256">
        <v>105.43613904102376</v>
      </c>
    </row>
    <row r="2400" spans="2:3" x14ac:dyDescent="0.25">
      <c r="B2400" s="257">
        <v>2337</v>
      </c>
      <c r="C2400" s="256">
        <v>165.74422167016149</v>
      </c>
    </row>
    <row r="2401" spans="2:3" x14ac:dyDescent="0.25">
      <c r="B2401" s="257">
        <v>2338</v>
      </c>
      <c r="C2401" s="256">
        <v>123.67845896179031</v>
      </c>
    </row>
    <row r="2402" spans="2:3" x14ac:dyDescent="0.25">
      <c r="B2402" s="257">
        <v>2339</v>
      </c>
      <c r="C2402" s="256">
        <v>99.650841566778908</v>
      </c>
    </row>
    <row r="2403" spans="2:3" x14ac:dyDescent="0.25">
      <c r="B2403" s="257">
        <v>2340</v>
      </c>
      <c r="C2403" s="256">
        <v>90.627768928612426</v>
      </c>
    </row>
    <row r="2404" spans="2:3" x14ac:dyDescent="0.25">
      <c r="B2404" s="257">
        <v>2341</v>
      </c>
      <c r="C2404" s="256">
        <v>136.95248146562508</v>
      </c>
    </row>
    <row r="2405" spans="2:3" x14ac:dyDescent="0.25">
      <c r="B2405" s="257">
        <v>2342</v>
      </c>
      <c r="C2405" s="256">
        <v>125.14456278015848</v>
      </c>
    </row>
    <row r="2406" spans="2:3" x14ac:dyDescent="0.25">
      <c r="B2406" s="257">
        <v>2343</v>
      </c>
      <c r="C2406" s="256">
        <v>134.14255603687658</v>
      </c>
    </row>
    <row r="2407" spans="2:3" x14ac:dyDescent="0.25">
      <c r="B2407" s="257">
        <v>2344</v>
      </c>
      <c r="C2407" s="256">
        <v>141.88908490350752</v>
      </c>
    </row>
    <row r="2408" spans="2:3" x14ac:dyDescent="0.25">
      <c r="B2408" s="257">
        <v>2345</v>
      </c>
      <c r="C2408" s="256">
        <v>143.3853259195368</v>
      </c>
    </row>
    <row r="2409" spans="2:3" x14ac:dyDescent="0.25">
      <c r="B2409" s="257">
        <v>2346</v>
      </c>
      <c r="C2409" s="256">
        <v>135.46153093827334</v>
      </c>
    </row>
    <row r="2410" spans="2:3" x14ac:dyDescent="0.25">
      <c r="B2410" s="257">
        <v>2347</v>
      </c>
      <c r="C2410" s="256">
        <v>160.38489270828924</v>
      </c>
    </row>
    <row r="2411" spans="2:3" x14ac:dyDescent="0.25">
      <c r="B2411" s="257">
        <v>2348</v>
      </c>
      <c r="C2411" s="256">
        <v>118.23538628039827</v>
      </c>
    </row>
    <row r="2412" spans="2:3" x14ac:dyDescent="0.25">
      <c r="B2412" s="257">
        <v>2349</v>
      </c>
      <c r="C2412" s="256">
        <v>105.14303464935674</v>
      </c>
    </row>
    <row r="2413" spans="2:3" x14ac:dyDescent="0.25">
      <c r="B2413" s="257">
        <v>2350</v>
      </c>
      <c r="C2413" s="256">
        <v>146.40798448040519</v>
      </c>
    </row>
    <row r="2414" spans="2:3" x14ac:dyDescent="0.25">
      <c r="B2414" s="257">
        <v>2351</v>
      </c>
      <c r="C2414" s="256">
        <v>133.05380126974222</v>
      </c>
    </row>
    <row r="2415" spans="2:3" x14ac:dyDescent="0.25">
      <c r="B2415" s="257">
        <v>2352</v>
      </c>
      <c r="C2415" s="256">
        <v>129.50953746722291</v>
      </c>
    </row>
    <row r="2416" spans="2:3" x14ac:dyDescent="0.25">
      <c r="B2416" s="257">
        <v>2353</v>
      </c>
      <c r="C2416" s="256">
        <v>97.846405488512261</v>
      </c>
    </row>
    <row r="2417" spans="2:3" x14ac:dyDescent="0.25">
      <c r="B2417" s="257">
        <v>2354</v>
      </c>
      <c r="C2417" s="256">
        <v>96.328901611332327</v>
      </c>
    </row>
    <row r="2418" spans="2:3" x14ac:dyDescent="0.25">
      <c r="B2418" s="257">
        <v>2355</v>
      </c>
      <c r="C2418" s="256">
        <v>118.73465075461912</v>
      </c>
    </row>
    <row r="2419" spans="2:3" x14ac:dyDescent="0.25">
      <c r="B2419" s="257">
        <v>2356</v>
      </c>
      <c r="C2419" s="256">
        <v>123.02044553029432</v>
      </c>
    </row>
    <row r="2420" spans="2:3" x14ac:dyDescent="0.25">
      <c r="B2420" s="257">
        <v>2357</v>
      </c>
      <c r="C2420" s="256">
        <v>128.55639364835869</v>
      </c>
    </row>
    <row r="2421" spans="2:3" x14ac:dyDescent="0.25">
      <c r="B2421" s="257">
        <v>2358</v>
      </c>
      <c r="C2421" s="256">
        <v>158.10000078685675</v>
      </c>
    </row>
    <row r="2422" spans="2:3" x14ac:dyDescent="0.25">
      <c r="B2422" s="257">
        <v>2359</v>
      </c>
      <c r="C2422" s="256">
        <v>116.18644920453643</v>
      </c>
    </row>
    <row r="2423" spans="2:3" x14ac:dyDescent="0.25">
      <c r="B2423" s="257">
        <v>2360</v>
      </c>
      <c r="C2423" s="256">
        <v>164.33781347733731</v>
      </c>
    </row>
    <row r="2424" spans="2:3" x14ac:dyDescent="0.25">
      <c r="B2424" s="257">
        <v>2361</v>
      </c>
      <c r="C2424" s="256">
        <v>144.34387667647809</v>
      </c>
    </row>
    <row r="2425" spans="2:3" x14ac:dyDescent="0.25">
      <c r="B2425" s="257">
        <v>2362</v>
      </c>
      <c r="C2425" s="256">
        <v>73.898222301459555</v>
      </c>
    </row>
    <row r="2426" spans="2:3" x14ac:dyDescent="0.25">
      <c r="B2426" s="257">
        <v>2363</v>
      </c>
      <c r="C2426" s="256">
        <v>73.149292188528875</v>
      </c>
    </row>
    <row r="2427" spans="2:3" x14ac:dyDescent="0.25">
      <c r="B2427" s="257">
        <v>2364</v>
      </c>
      <c r="C2427" s="256">
        <v>137.69066014101205</v>
      </c>
    </row>
    <row r="2428" spans="2:3" x14ac:dyDescent="0.25">
      <c r="B2428" s="257">
        <v>2365</v>
      </c>
      <c r="C2428" s="256">
        <v>84.58828642178112</v>
      </c>
    </row>
    <row r="2429" spans="2:3" x14ac:dyDescent="0.25">
      <c r="B2429" s="257">
        <v>2366</v>
      </c>
      <c r="C2429" s="256">
        <v>157.85693087101239</v>
      </c>
    </row>
    <row r="2430" spans="2:3" x14ac:dyDescent="0.25">
      <c r="B2430" s="257">
        <v>2367</v>
      </c>
      <c r="C2430" s="256">
        <v>101.05174870841921</v>
      </c>
    </row>
    <row r="2431" spans="2:3" x14ac:dyDescent="0.25">
      <c r="B2431" s="257">
        <v>2368</v>
      </c>
      <c r="C2431" s="256">
        <v>124.47083788976539</v>
      </c>
    </row>
    <row r="2432" spans="2:3" x14ac:dyDescent="0.25">
      <c r="B2432" s="257">
        <v>2369</v>
      </c>
      <c r="C2432" s="256">
        <v>132.34557976650984</v>
      </c>
    </row>
    <row r="2433" spans="2:3" x14ac:dyDescent="0.25">
      <c r="B2433" s="257">
        <v>2370</v>
      </c>
      <c r="C2433" s="256">
        <v>93.497143385283195</v>
      </c>
    </row>
    <row r="2434" spans="2:3" x14ac:dyDescent="0.25">
      <c r="B2434" s="257">
        <v>2371</v>
      </c>
      <c r="C2434" s="256">
        <v>134.30001600899317</v>
      </c>
    </row>
    <row r="2435" spans="2:3" x14ac:dyDescent="0.25">
      <c r="B2435" s="257">
        <v>2372</v>
      </c>
      <c r="C2435" s="256">
        <v>110.55090292182666</v>
      </c>
    </row>
    <row r="2436" spans="2:3" x14ac:dyDescent="0.25">
      <c r="B2436" s="257">
        <v>2373</v>
      </c>
      <c r="C2436" s="256">
        <v>126.49463089538517</v>
      </c>
    </row>
    <row r="2437" spans="2:3" x14ac:dyDescent="0.25">
      <c r="B2437" s="257">
        <v>2374</v>
      </c>
      <c r="C2437" s="256">
        <v>181.96742680714004</v>
      </c>
    </row>
    <row r="2438" spans="2:3" x14ac:dyDescent="0.25">
      <c r="B2438" s="257">
        <v>2375</v>
      </c>
      <c r="C2438" s="256">
        <v>144.68927246405053</v>
      </c>
    </row>
    <row r="2439" spans="2:3" x14ac:dyDescent="0.25">
      <c r="B2439" s="257">
        <v>2376</v>
      </c>
      <c r="C2439" s="256">
        <v>124.34972935142926</v>
      </c>
    </row>
    <row r="2440" spans="2:3" x14ac:dyDescent="0.25">
      <c r="B2440" s="257">
        <v>2377</v>
      </c>
      <c r="C2440" s="256">
        <v>127.54020561703211</v>
      </c>
    </row>
    <row r="2441" spans="2:3" x14ac:dyDescent="0.25">
      <c r="B2441" s="257">
        <v>2378</v>
      </c>
      <c r="C2441" s="256">
        <v>157.42664177431817</v>
      </c>
    </row>
    <row r="2442" spans="2:3" x14ac:dyDescent="0.25">
      <c r="B2442" s="257">
        <v>2379</v>
      </c>
      <c r="C2442" s="256">
        <v>130.47555737263886</v>
      </c>
    </row>
    <row r="2443" spans="2:3" x14ac:dyDescent="0.25">
      <c r="B2443" s="257">
        <v>2380</v>
      </c>
      <c r="C2443" s="256">
        <v>161.8332809615662</v>
      </c>
    </row>
    <row r="2444" spans="2:3" x14ac:dyDescent="0.25">
      <c r="B2444" s="257">
        <v>2381</v>
      </c>
      <c r="C2444" s="256">
        <v>114.35908936684633</v>
      </c>
    </row>
    <row r="2445" spans="2:3" x14ac:dyDescent="0.25">
      <c r="B2445" s="257">
        <v>2382</v>
      </c>
      <c r="C2445" s="256">
        <v>136.64014052199929</v>
      </c>
    </row>
    <row r="2446" spans="2:3" x14ac:dyDescent="0.25">
      <c r="B2446" s="257">
        <v>2383</v>
      </c>
      <c r="C2446" s="256">
        <v>111.88837717029674</v>
      </c>
    </row>
    <row r="2447" spans="2:3" x14ac:dyDescent="0.25">
      <c r="B2447" s="257">
        <v>2384</v>
      </c>
      <c r="C2447" s="256">
        <v>115.21936965419545</v>
      </c>
    </row>
    <row r="2448" spans="2:3" x14ac:dyDescent="0.25">
      <c r="B2448" s="257">
        <v>2385</v>
      </c>
      <c r="C2448" s="256">
        <v>139.90040136572355</v>
      </c>
    </row>
    <row r="2449" spans="2:3" x14ac:dyDescent="0.25">
      <c r="B2449" s="257">
        <v>2386</v>
      </c>
      <c r="C2449" s="256">
        <v>145.52021503323246</v>
      </c>
    </row>
    <row r="2450" spans="2:3" x14ac:dyDescent="0.25">
      <c r="B2450" s="257">
        <v>2387</v>
      </c>
      <c r="C2450" s="256">
        <v>161.50452037984095</v>
      </c>
    </row>
    <row r="2451" spans="2:3" x14ac:dyDescent="0.25">
      <c r="B2451" s="257">
        <v>2388</v>
      </c>
      <c r="C2451" s="256">
        <v>90.11743215971596</v>
      </c>
    </row>
    <row r="2452" spans="2:3" x14ac:dyDescent="0.25">
      <c r="B2452" s="257">
        <v>2389</v>
      </c>
      <c r="C2452" s="256">
        <v>130.26529623689342</v>
      </c>
    </row>
    <row r="2453" spans="2:3" x14ac:dyDescent="0.25">
      <c r="B2453" s="257">
        <v>2390</v>
      </c>
      <c r="C2453" s="256">
        <v>110.85239793445623</v>
      </c>
    </row>
    <row r="2454" spans="2:3" x14ac:dyDescent="0.25">
      <c r="B2454" s="257">
        <v>2391</v>
      </c>
      <c r="C2454" s="256">
        <v>81.755221757021729</v>
      </c>
    </row>
    <row r="2455" spans="2:3" x14ac:dyDescent="0.25">
      <c r="B2455" s="257">
        <v>2392</v>
      </c>
      <c r="C2455" s="256">
        <v>143.33429633147742</v>
      </c>
    </row>
    <row r="2456" spans="2:3" x14ac:dyDescent="0.25">
      <c r="B2456" s="257">
        <v>2393</v>
      </c>
      <c r="C2456" s="256">
        <v>116.70529323186223</v>
      </c>
    </row>
    <row r="2457" spans="2:3" x14ac:dyDescent="0.25">
      <c r="B2457" s="257">
        <v>2394</v>
      </c>
      <c r="C2457" s="256">
        <v>113.42715209021212</v>
      </c>
    </row>
    <row r="2458" spans="2:3" x14ac:dyDescent="0.25">
      <c r="B2458" s="257">
        <v>2395</v>
      </c>
      <c r="C2458" s="256">
        <v>103.20150620762854</v>
      </c>
    </row>
    <row r="2459" spans="2:3" x14ac:dyDescent="0.25">
      <c r="B2459" s="257">
        <v>2396</v>
      </c>
      <c r="C2459" s="256">
        <v>103.1424216827771</v>
      </c>
    </row>
    <row r="2460" spans="2:3" x14ac:dyDescent="0.25">
      <c r="B2460" s="257">
        <v>2397</v>
      </c>
      <c r="C2460" s="256">
        <v>123.72939432045305</v>
      </c>
    </row>
    <row r="2461" spans="2:3" x14ac:dyDescent="0.25">
      <c r="B2461" s="257">
        <v>2398</v>
      </c>
      <c r="C2461" s="256">
        <v>83.356673392413484</v>
      </c>
    </row>
    <row r="2462" spans="2:3" x14ac:dyDescent="0.25">
      <c r="B2462" s="257">
        <v>2399</v>
      </c>
      <c r="C2462" s="256">
        <v>119.98953393543836</v>
      </c>
    </row>
    <row r="2463" spans="2:3" x14ac:dyDescent="0.25">
      <c r="B2463" s="257">
        <v>2400</v>
      </c>
      <c r="C2463" s="256">
        <v>103.93843310187219</v>
      </c>
    </row>
    <row r="2464" spans="2:3" x14ac:dyDescent="0.25">
      <c r="B2464" s="257">
        <v>2401</v>
      </c>
      <c r="C2464" s="256">
        <v>108.16722966984307</v>
      </c>
    </row>
    <row r="2465" spans="2:3" x14ac:dyDescent="0.25">
      <c r="B2465" s="257">
        <v>2402</v>
      </c>
      <c r="C2465" s="256">
        <v>124.61539251867421</v>
      </c>
    </row>
    <row r="2466" spans="2:3" x14ac:dyDescent="0.25">
      <c r="B2466" s="257">
        <v>2403</v>
      </c>
      <c r="C2466" s="256">
        <v>90.646199512225522</v>
      </c>
    </row>
    <row r="2467" spans="2:3" x14ac:dyDescent="0.25">
      <c r="B2467" s="257">
        <v>2404</v>
      </c>
      <c r="C2467" s="256">
        <v>161.61284439561049</v>
      </c>
    </row>
    <row r="2468" spans="2:3" x14ac:dyDescent="0.25">
      <c r="B2468" s="257">
        <v>2405</v>
      </c>
      <c r="C2468" s="256">
        <v>66.251614943207187</v>
      </c>
    </row>
    <row r="2469" spans="2:3" x14ac:dyDescent="0.25">
      <c r="B2469" s="257">
        <v>2406</v>
      </c>
      <c r="C2469" s="256">
        <v>109.41051668011038</v>
      </c>
    </row>
    <row r="2470" spans="2:3" x14ac:dyDescent="0.25">
      <c r="B2470" s="257">
        <v>2407</v>
      </c>
      <c r="C2470" s="256">
        <v>113.06362239991654</v>
      </c>
    </row>
    <row r="2471" spans="2:3" x14ac:dyDescent="0.25">
      <c r="B2471" s="257">
        <v>2408</v>
      </c>
      <c r="C2471" s="256">
        <v>123.53318807290998</v>
      </c>
    </row>
    <row r="2472" spans="2:3" x14ac:dyDescent="0.25">
      <c r="B2472" s="257">
        <v>2409</v>
      </c>
      <c r="C2472" s="256">
        <v>166.65866541214086</v>
      </c>
    </row>
    <row r="2473" spans="2:3" x14ac:dyDescent="0.25">
      <c r="B2473" s="257">
        <v>2410</v>
      </c>
      <c r="C2473" s="256">
        <v>123.23342811832593</v>
      </c>
    </row>
    <row r="2474" spans="2:3" x14ac:dyDescent="0.25">
      <c r="B2474" s="257">
        <v>2411</v>
      </c>
      <c r="C2474" s="256">
        <v>111.18614470495494</v>
      </c>
    </row>
    <row r="2475" spans="2:3" x14ac:dyDescent="0.25">
      <c r="B2475" s="257">
        <v>2412</v>
      </c>
      <c r="C2475" s="256">
        <v>128.42110592233675</v>
      </c>
    </row>
    <row r="2476" spans="2:3" x14ac:dyDescent="0.25">
      <c r="B2476" s="257">
        <v>2413</v>
      </c>
      <c r="C2476" s="256">
        <v>141.32935984800699</v>
      </c>
    </row>
    <row r="2477" spans="2:3" x14ac:dyDescent="0.25">
      <c r="B2477" s="257">
        <v>2414</v>
      </c>
      <c r="C2477" s="256">
        <v>93.963372027757202</v>
      </c>
    </row>
    <row r="2478" spans="2:3" x14ac:dyDescent="0.25">
      <c r="B2478" s="257">
        <v>2415</v>
      </c>
      <c r="C2478" s="256">
        <v>135.99161940716601</v>
      </c>
    </row>
    <row r="2479" spans="2:3" x14ac:dyDescent="0.25">
      <c r="B2479" s="257">
        <v>2416</v>
      </c>
      <c r="C2479" s="256">
        <v>163.43029933970215</v>
      </c>
    </row>
    <row r="2480" spans="2:3" x14ac:dyDescent="0.25">
      <c r="B2480" s="257">
        <v>2417</v>
      </c>
      <c r="C2480" s="256">
        <v>132.53168296339723</v>
      </c>
    </row>
    <row r="2481" spans="2:3" x14ac:dyDescent="0.25">
      <c r="B2481" s="257">
        <v>2418</v>
      </c>
      <c r="C2481" s="256">
        <v>116.40667731720876</v>
      </c>
    </row>
    <row r="2482" spans="2:3" x14ac:dyDescent="0.25">
      <c r="B2482" s="257">
        <v>2419</v>
      </c>
      <c r="C2482" s="256">
        <v>96.575091251433918</v>
      </c>
    </row>
    <row r="2483" spans="2:3" x14ac:dyDescent="0.25">
      <c r="B2483" s="257">
        <v>2420</v>
      </c>
      <c r="C2483" s="256">
        <v>161.03837777958458</v>
      </c>
    </row>
    <row r="2484" spans="2:3" x14ac:dyDescent="0.25">
      <c r="B2484" s="257">
        <v>2421</v>
      </c>
      <c r="C2484" s="256">
        <v>106.0091748391485</v>
      </c>
    </row>
    <row r="2485" spans="2:3" x14ac:dyDescent="0.25">
      <c r="B2485" s="257">
        <v>2422</v>
      </c>
      <c r="C2485" s="256">
        <v>112.30378760521965</v>
      </c>
    </row>
    <row r="2486" spans="2:3" x14ac:dyDescent="0.25">
      <c r="B2486" s="257">
        <v>2423</v>
      </c>
      <c r="C2486" s="256">
        <v>134.6793758554673</v>
      </c>
    </row>
    <row r="2487" spans="2:3" x14ac:dyDescent="0.25">
      <c r="B2487" s="257">
        <v>2424</v>
      </c>
      <c r="C2487" s="256">
        <v>131.85822716572042</v>
      </c>
    </row>
    <row r="2488" spans="2:3" x14ac:dyDescent="0.25">
      <c r="B2488" s="257">
        <v>2425</v>
      </c>
      <c r="C2488" s="256">
        <v>147.32218865966985</v>
      </c>
    </row>
    <row r="2489" spans="2:3" x14ac:dyDescent="0.25">
      <c r="B2489" s="257">
        <v>2426</v>
      </c>
      <c r="C2489" s="256">
        <v>73.100366149138324</v>
      </c>
    </row>
    <row r="2490" spans="2:3" x14ac:dyDescent="0.25">
      <c r="B2490" s="257">
        <v>2427</v>
      </c>
      <c r="C2490" s="256">
        <v>123.44267309218527</v>
      </c>
    </row>
    <row r="2491" spans="2:3" x14ac:dyDescent="0.25">
      <c r="B2491" s="257">
        <v>2428</v>
      </c>
      <c r="C2491" s="256">
        <v>150.62317089983995</v>
      </c>
    </row>
    <row r="2492" spans="2:3" x14ac:dyDescent="0.25">
      <c r="B2492" s="257">
        <v>2429</v>
      </c>
      <c r="C2492" s="256">
        <v>106.79915110608957</v>
      </c>
    </row>
    <row r="2493" spans="2:3" x14ac:dyDescent="0.25">
      <c r="B2493" s="257">
        <v>2430</v>
      </c>
      <c r="C2493" s="256">
        <v>105.25988609509912</v>
      </c>
    </row>
    <row r="2494" spans="2:3" x14ac:dyDescent="0.25">
      <c r="B2494" s="257">
        <v>2431</v>
      </c>
      <c r="C2494" s="256">
        <v>100.10327354391318</v>
      </c>
    </row>
    <row r="2495" spans="2:3" x14ac:dyDescent="0.25">
      <c r="B2495" s="257">
        <v>2432</v>
      </c>
      <c r="C2495" s="256">
        <v>126.83185587845155</v>
      </c>
    </row>
    <row r="2496" spans="2:3" x14ac:dyDescent="0.25">
      <c r="B2496" s="257">
        <v>2433</v>
      </c>
      <c r="C2496" s="256">
        <v>58.827172914580771</v>
      </c>
    </row>
    <row r="2497" spans="2:3" x14ac:dyDescent="0.25">
      <c r="B2497" s="257">
        <v>2434</v>
      </c>
      <c r="C2497" s="256">
        <v>122.62384550454408</v>
      </c>
    </row>
    <row r="2498" spans="2:3" x14ac:dyDescent="0.25">
      <c r="B2498" s="257">
        <v>2435</v>
      </c>
      <c r="C2498" s="256">
        <v>109.03123525923043</v>
      </c>
    </row>
    <row r="2499" spans="2:3" x14ac:dyDescent="0.25">
      <c r="B2499" s="257">
        <v>2436</v>
      </c>
      <c r="C2499" s="256">
        <v>125.26478302905068</v>
      </c>
    </row>
    <row r="2500" spans="2:3" x14ac:dyDescent="0.25">
      <c r="B2500" s="257">
        <v>2437</v>
      </c>
      <c r="C2500" s="256">
        <v>115.94206706768139</v>
      </c>
    </row>
    <row r="2501" spans="2:3" x14ac:dyDescent="0.25">
      <c r="B2501" s="257">
        <v>2438</v>
      </c>
      <c r="C2501" s="256">
        <v>128.97980074320881</v>
      </c>
    </row>
    <row r="2502" spans="2:3" x14ac:dyDescent="0.25">
      <c r="B2502" s="257">
        <v>2439</v>
      </c>
      <c r="C2502" s="256">
        <v>149.58291368558722</v>
      </c>
    </row>
    <row r="2503" spans="2:3" x14ac:dyDescent="0.25">
      <c r="B2503" s="257">
        <v>2440</v>
      </c>
      <c r="C2503" s="256">
        <v>120.19952462917811</v>
      </c>
    </row>
    <row r="2504" spans="2:3" x14ac:dyDescent="0.25">
      <c r="B2504" s="257">
        <v>2441</v>
      </c>
      <c r="C2504" s="256">
        <v>137.34319761266437</v>
      </c>
    </row>
    <row r="2505" spans="2:3" x14ac:dyDescent="0.25">
      <c r="B2505" s="257">
        <v>2442</v>
      </c>
      <c r="C2505" s="256">
        <v>129.34691814056598</v>
      </c>
    </row>
    <row r="2506" spans="2:3" x14ac:dyDescent="0.25">
      <c r="B2506" s="257">
        <v>2443</v>
      </c>
      <c r="C2506" s="256">
        <v>130.6380286878522</v>
      </c>
    </row>
    <row r="2507" spans="2:3" x14ac:dyDescent="0.25">
      <c r="B2507" s="257">
        <v>2444</v>
      </c>
      <c r="C2507" s="256">
        <v>108.11281044736774</v>
      </c>
    </row>
    <row r="2508" spans="2:3" x14ac:dyDescent="0.25">
      <c r="B2508" s="257">
        <v>2445</v>
      </c>
      <c r="C2508" s="256">
        <v>103.51608579650042</v>
      </c>
    </row>
    <row r="2509" spans="2:3" x14ac:dyDescent="0.25">
      <c r="B2509" s="257">
        <v>2446</v>
      </c>
      <c r="C2509" s="256">
        <v>93.730191939780411</v>
      </c>
    </row>
    <row r="2510" spans="2:3" x14ac:dyDescent="0.25">
      <c r="B2510" s="257">
        <v>2447</v>
      </c>
      <c r="C2510" s="256">
        <v>125.96630498045904</v>
      </c>
    </row>
    <row r="2511" spans="2:3" x14ac:dyDescent="0.25">
      <c r="B2511" s="257">
        <v>2448</v>
      </c>
      <c r="C2511" s="256">
        <v>101.10160660088852</v>
      </c>
    </row>
    <row r="2512" spans="2:3" x14ac:dyDescent="0.25">
      <c r="B2512" s="257">
        <v>2449</v>
      </c>
      <c r="C2512" s="256">
        <v>133.50283957644126</v>
      </c>
    </row>
    <row r="2513" spans="2:3" x14ac:dyDescent="0.25">
      <c r="B2513" s="257">
        <v>2450</v>
      </c>
      <c r="C2513" s="256">
        <v>130.99227399933241</v>
      </c>
    </row>
    <row r="2514" spans="2:3" x14ac:dyDescent="0.25">
      <c r="B2514" s="257">
        <v>2451</v>
      </c>
      <c r="C2514" s="256">
        <v>115.75238734204909</v>
      </c>
    </row>
    <row r="2515" spans="2:3" x14ac:dyDescent="0.25">
      <c r="B2515" s="257">
        <v>2452</v>
      </c>
      <c r="C2515" s="256">
        <v>101.75087576595563</v>
      </c>
    </row>
    <row r="2516" spans="2:3" x14ac:dyDescent="0.25">
      <c r="B2516" s="257">
        <v>2453</v>
      </c>
      <c r="C2516" s="256">
        <v>100.40909082258388</v>
      </c>
    </row>
    <row r="2517" spans="2:3" x14ac:dyDescent="0.25">
      <c r="B2517" s="257">
        <v>2454</v>
      </c>
      <c r="C2517" s="256">
        <v>117.47276480559911</v>
      </c>
    </row>
    <row r="2518" spans="2:3" x14ac:dyDescent="0.25">
      <c r="B2518" s="257">
        <v>2455</v>
      </c>
      <c r="C2518" s="256">
        <v>133.75948862010523</v>
      </c>
    </row>
    <row r="2519" spans="2:3" x14ac:dyDescent="0.25">
      <c r="B2519" s="257">
        <v>2456</v>
      </c>
      <c r="C2519" s="256">
        <v>125.68687087510196</v>
      </c>
    </row>
    <row r="2520" spans="2:3" x14ac:dyDescent="0.25">
      <c r="B2520" s="257">
        <v>2457</v>
      </c>
      <c r="C2520" s="256">
        <v>71.525680168990817</v>
      </c>
    </row>
    <row r="2521" spans="2:3" x14ac:dyDescent="0.25">
      <c r="B2521" s="257">
        <v>2458</v>
      </c>
      <c r="C2521" s="256">
        <v>155.74461618894833</v>
      </c>
    </row>
    <row r="2522" spans="2:3" x14ac:dyDescent="0.25">
      <c r="B2522" s="257">
        <v>2459</v>
      </c>
      <c r="C2522" s="256">
        <v>123.18115643277218</v>
      </c>
    </row>
    <row r="2523" spans="2:3" x14ac:dyDescent="0.25">
      <c r="B2523" s="257">
        <v>2460</v>
      </c>
      <c r="C2523" s="256">
        <v>128.32065147083182</v>
      </c>
    </row>
    <row r="2524" spans="2:3" x14ac:dyDescent="0.25">
      <c r="B2524" s="257">
        <v>2461</v>
      </c>
      <c r="C2524" s="256">
        <v>58.310783333490093</v>
      </c>
    </row>
    <row r="2525" spans="2:3" x14ac:dyDescent="0.25">
      <c r="B2525" s="257">
        <v>2462</v>
      </c>
      <c r="C2525" s="256">
        <v>117.59980227233198</v>
      </c>
    </row>
    <row r="2526" spans="2:3" x14ac:dyDescent="0.25">
      <c r="B2526" s="257">
        <v>2463</v>
      </c>
      <c r="C2526" s="256">
        <v>134.52928846576313</v>
      </c>
    </row>
    <row r="2527" spans="2:3" x14ac:dyDescent="0.25">
      <c r="B2527" s="257">
        <v>2464</v>
      </c>
      <c r="C2527" s="256">
        <v>85.348018922894028</v>
      </c>
    </row>
    <row r="2528" spans="2:3" x14ac:dyDescent="0.25">
      <c r="B2528" s="257">
        <v>2465</v>
      </c>
      <c r="C2528" s="256">
        <v>141.8070514990813</v>
      </c>
    </row>
    <row r="2529" spans="2:3" x14ac:dyDescent="0.25">
      <c r="B2529" s="257">
        <v>2466</v>
      </c>
      <c r="C2529" s="256">
        <v>137.5493536482208</v>
      </c>
    </row>
    <row r="2530" spans="2:3" x14ac:dyDescent="0.25">
      <c r="B2530" s="257">
        <v>2467</v>
      </c>
      <c r="C2530" s="256">
        <v>124.52675732910663</v>
      </c>
    </row>
    <row r="2531" spans="2:3" x14ac:dyDescent="0.25">
      <c r="B2531" s="257">
        <v>2468</v>
      </c>
      <c r="C2531" s="256">
        <v>114.39762721332428</v>
      </c>
    </row>
    <row r="2532" spans="2:3" x14ac:dyDescent="0.25">
      <c r="B2532" s="257">
        <v>2469</v>
      </c>
      <c r="C2532" s="256">
        <v>104.60348795036052</v>
      </c>
    </row>
    <row r="2533" spans="2:3" x14ac:dyDescent="0.25">
      <c r="B2533" s="257">
        <v>2470</v>
      </c>
      <c r="C2533" s="256">
        <v>94.568389121050643</v>
      </c>
    </row>
    <row r="2534" spans="2:3" x14ac:dyDescent="0.25">
      <c r="B2534" s="257">
        <v>2471</v>
      </c>
      <c r="C2534" s="256">
        <v>107.80267409414955</v>
      </c>
    </row>
    <row r="2535" spans="2:3" x14ac:dyDescent="0.25">
      <c r="B2535" s="257">
        <v>2472</v>
      </c>
      <c r="C2535" s="256">
        <v>90.90782596740577</v>
      </c>
    </row>
    <row r="2536" spans="2:3" x14ac:dyDescent="0.25">
      <c r="B2536" s="257">
        <v>2473</v>
      </c>
      <c r="C2536" s="256">
        <v>85.857470714980593</v>
      </c>
    </row>
    <row r="2537" spans="2:3" x14ac:dyDescent="0.25">
      <c r="B2537" s="257">
        <v>2474</v>
      </c>
      <c r="C2537" s="256">
        <v>156.14737137874533</v>
      </c>
    </row>
    <row r="2538" spans="2:3" x14ac:dyDescent="0.25">
      <c r="B2538" s="257">
        <v>2475</v>
      </c>
      <c r="C2538" s="256">
        <v>80.099114939856378</v>
      </c>
    </row>
    <row r="2539" spans="2:3" x14ac:dyDescent="0.25">
      <c r="B2539" s="257">
        <v>2476</v>
      </c>
      <c r="C2539" s="256">
        <v>99.487066165924205</v>
      </c>
    </row>
    <row r="2540" spans="2:3" x14ac:dyDescent="0.25">
      <c r="B2540" s="257">
        <v>2477</v>
      </c>
      <c r="C2540" s="256">
        <v>101.24492816595767</v>
      </c>
    </row>
    <row r="2541" spans="2:3" x14ac:dyDescent="0.25">
      <c r="B2541" s="257">
        <v>2478</v>
      </c>
      <c r="C2541" s="256">
        <v>190.31891594630355</v>
      </c>
    </row>
    <row r="2542" spans="2:3" x14ac:dyDescent="0.25">
      <c r="B2542" s="257">
        <v>2479</v>
      </c>
      <c r="C2542" s="256">
        <v>102.18625021122259</v>
      </c>
    </row>
    <row r="2543" spans="2:3" x14ac:dyDescent="0.25">
      <c r="B2543" s="257">
        <v>2480</v>
      </c>
      <c r="C2543" s="256">
        <v>138.80370892406654</v>
      </c>
    </row>
    <row r="2544" spans="2:3" x14ac:dyDescent="0.25">
      <c r="B2544" s="257">
        <v>2481</v>
      </c>
      <c r="C2544" s="256">
        <v>91.784594056314532</v>
      </c>
    </row>
    <row r="2545" spans="2:3" x14ac:dyDescent="0.25">
      <c r="B2545" s="257">
        <v>2482</v>
      </c>
      <c r="C2545" s="256">
        <v>109.40614128882331</v>
      </c>
    </row>
    <row r="2546" spans="2:3" x14ac:dyDescent="0.25">
      <c r="B2546" s="257">
        <v>2483</v>
      </c>
      <c r="C2546" s="256">
        <v>133.84215079812111</v>
      </c>
    </row>
    <row r="2547" spans="2:3" x14ac:dyDescent="0.25">
      <c r="B2547" s="257">
        <v>2484</v>
      </c>
      <c r="C2547" s="256">
        <v>165.15062261072146</v>
      </c>
    </row>
    <row r="2548" spans="2:3" x14ac:dyDescent="0.25">
      <c r="B2548" s="257">
        <v>2485</v>
      </c>
      <c r="C2548" s="256">
        <v>75.489809765749669</v>
      </c>
    </row>
    <row r="2549" spans="2:3" x14ac:dyDescent="0.25">
      <c r="B2549" s="257">
        <v>2486</v>
      </c>
      <c r="C2549" s="256">
        <v>140.02678974826529</v>
      </c>
    </row>
    <row r="2550" spans="2:3" x14ac:dyDescent="0.25">
      <c r="B2550" s="257">
        <v>2487</v>
      </c>
      <c r="C2550" s="256">
        <v>128.37953680014135</v>
      </c>
    </row>
    <row r="2551" spans="2:3" x14ac:dyDescent="0.25">
      <c r="B2551" s="257">
        <v>2488</v>
      </c>
      <c r="C2551" s="256">
        <v>108.47152172768909</v>
      </c>
    </row>
    <row r="2552" spans="2:3" x14ac:dyDescent="0.25">
      <c r="B2552" s="257">
        <v>2489</v>
      </c>
      <c r="C2552" s="256">
        <v>145.8627339268055</v>
      </c>
    </row>
    <row r="2553" spans="2:3" x14ac:dyDescent="0.25">
      <c r="B2553" s="257">
        <v>2490</v>
      </c>
      <c r="C2553" s="256">
        <v>70.004689060541921</v>
      </c>
    </row>
    <row r="2554" spans="2:3" x14ac:dyDescent="0.25">
      <c r="B2554" s="257">
        <v>2491</v>
      </c>
      <c r="C2554" s="256">
        <v>93.781143470645901</v>
      </c>
    </row>
    <row r="2555" spans="2:3" x14ac:dyDescent="0.25">
      <c r="B2555" s="257">
        <v>2492</v>
      </c>
      <c r="C2555" s="256">
        <v>150.05786118136967</v>
      </c>
    </row>
    <row r="2556" spans="2:3" x14ac:dyDescent="0.25">
      <c r="B2556" s="257">
        <v>2493</v>
      </c>
      <c r="C2556" s="256">
        <v>91.831404791904305</v>
      </c>
    </row>
    <row r="2557" spans="2:3" x14ac:dyDescent="0.25">
      <c r="B2557" s="257">
        <v>2494</v>
      </c>
      <c r="C2557" s="256">
        <v>103.93445647912898</v>
      </c>
    </row>
    <row r="2558" spans="2:3" x14ac:dyDescent="0.25">
      <c r="B2558" s="257">
        <v>2495</v>
      </c>
      <c r="C2558" s="256">
        <v>168.4249469750095</v>
      </c>
    </row>
    <row r="2559" spans="2:3" x14ac:dyDescent="0.25">
      <c r="B2559" s="257">
        <v>2496</v>
      </c>
      <c r="C2559" s="256">
        <v>136.62569479396649</v>
      </c>
    </row>
    <row r="2560" spans="2:3" x14ac:dyDescent="0.25">
      <c r="B2560" s="257">
        <v>2497</v>
      </c>
      <c r="C2560" s="256">
        <v>87.114768539199304</v>
      </c>
    </row>
    <row r="2561" spans="2:3" x14ac:dyDescent="0.25">
      <c r="B2561" s="257">
        <v>2498</v>
      </c>
      <c r="C2561" s="256">
        <v>119.6938099905389</v>
      </c>
    </row>
    <row r="2562" spans="2:3" x14ac:dyDescent="0.25">
      <c r="B2562" s="257">
        <v>2499</v>
      </c>
      <c r="C2562" s="256">
        <v>143.4778782401134</v>
      </c>
    </row>
    <row r="2563" spans="2:3" x14ac:dyDescent="0.25">
      <c r="B2563" s="257">
        <v>2500</v>
      </c>
      <c r="C2563" s="256">
        <v>106.06908718096798</v>
      </c>
    </row>
    <row r="2564" spans="2:3" x14ac:dyDescent="0.25">
      <c r="B2564" s="257">
        <v>2501</v>
      </c>
      <c r="C2564" s="256">
        <v>96.781158913442283</v>
      </c>
    </row>
    <row r="2565" spans="2:3" x14ac:dyDescent="0.25">
      <c r="B2565" s="257">
        <v>2502</v>
      </c>
      <c r="C2565" s="256">
        <v>114.07586382560189</v>
      </c>
    </row>
    <row r="2566" spans="2:3" x14ac:dyDescent="0.25">
      <c r="B2566" s="257">
        <v>2503</v>
      </c>
      <c r="C2566" s="256">
        <v>140.68120440316827</v>
      </c>
    </row>
    <row r="2567" spans="2:3" x14ac:dyDescent="0.25">
      <c r="B2567" s="257">
        <v>2504</v>
      </c>
      <c r="C2567" s="256">
        <v>96.368591373202833</v>
      </c>
    </row>
    <row r="2568" spans="2:3" x14ac:dyDescent="0.25">
      <c r="B2568" s="257">
        <v>2505</v>
      </c>
      <c r="C2568" s="256">
        <v>133.11187273250553</v>
      </c>
    </row>
    <row r="2569" spans="2:3" x14ac:dyDescent="0.25">
      <c r="B2569" s="257">
        <v>2506</v>
      </c>
      <c r="C2569" s="256">
        <v>115.5068117948579</v>
      </c>
    </row>
    <row r="2570" spans="2:3" x14ac:dyDescent="0.25">
      <c r="B2570" s="257">
        <v>2507</v>
      </c>
      <c r="C2570" s="256">
        <v>86.521439855371767</v>
      </c>
    </row>
    <row r="2571" spans="2:3" x14ac:dyDescent="0.25">
      <c r="B2571" s="257">
        <v>2508</v>
      </c>
      <c r="C2571" s="256">
        <v>107.28412604644808</v>
      </c>
    </row>
    <row r="2572" spans="2:3" x14ac:dyDescent="0.25">
      <c r="B2572" s="257">
        <v>2509</v>
      </c>
      <c r="C2572" s="256">
        <v>139.86719325797344</v>
      </c>
    </row>
    <row r="2573" spans="2:3" x14ac:dyDescent="0.25">
      <c r="B2573" s="257">
        <v>2510</v>
      </c>
      <c r="C2573" s="256">
        <v>144.36563333488004</v>
      </c>
    </row>
    <row r="2574" spans="2:3" x14ac:dyDescent="0.25">
      <c r="B2574" s="257">
        <v>2511</v>
      </c>
      <c r="C2574" s="256">
        <v>159.9335472352447</v>
      </c>
    </row>
    <row r="2575" spans="2:3" x14ac:dyDescent="0.25">
      <c r="B2575" s="257">
        <v>2512</v>
      </c>
      <c r="C2575" s="256">
        <v>72.354779405999324</v>
      </c>
    </row>
    <row r="2576" spans="2:3" x14ac:dyDescent="0.25">
      <c r="B2576" s="257">
        <v>2513</v>
      </c>
      <c r="C2576" s="256">
        <v>163.0042995879752</v>
      </c>
    </row>
    <row r="2577" spans="2:3" x14ac:dyDescent="0.25">
      <c r="B2577" s="257">
        <v>2514</v>
      </c>
      <c r="C2577" s="256">
        <v>111.12094772405733</v>
      </c>
    </row>
    <row r="2578" spans="2:3" x14ac:dyDescent="0.25">
      <c r="B2578" s="257">
        <v>2515</v>
      </c>
      <c r="C2578" s="256">
        <v>164.86323967272446</v>
      </c>
    </row>
    <row r="2579" spans="2:3" x14ac:dyDescent="0.25">
      <c r="B2579" s="257">
        <v>2516</v>
      </c>
      <c r="C2579" s="256">
        <v>151.46702827440868</v>
      </c>
    </row>
    <row r="2580" spans="2:3" x14ac:dyDescent="0.25">
      <c r="B2580" s="257">
        <v>2517</v>
      </c>
      <c r="C2580" s="256">
        <v>160.65168664605457</v>
      </c>
    </row>
    <row r="2581" spans="2:3" x14ac:dyDescent="0.25">
      <c r="B2581" s="257">
        <v>2518</v>
      </c>
      <c r="C2581" s="256">
        <v>118.15198123724464</v>
      </c>
    </row>
    <row r="2582" spans="2:3" x14ac:dyDescent="0.25">
      <c r="B2582" s="257">
        <v>2519</v>
      </c>
      <c r="C2582" s="256">
        <v>146.49409753071629</v>
      </c>
    </row>
    <row r="2583" spans="2:3" x14ac:dyDescent="0.25">
      <c r="B2583" s="257">
        <v>2520</v>
      </c>
      <c r="C2583" s="256">
        <v>89.119189064340048</v>
      </c>
    </row>
    <row r="2584" spans="2:3" x14ac:dyDescent="0.25">
      <c r="B2584" s="257">
        <v>2521</v>
      </c>
      <c r="C2584" s="256">
        <v>110.26476976911627</v>
      </c>
    </row>
    <row r="2585" spans="2:3" x14ac:dyDescent="0.25">
      <c r="B2585" s="257">
        <v>2522</v>
      </c>
      <c r="C2585" s="256">
        <v>113.80290740024964</v>
      </c>
    </row>
    <row r="2586" spans="2:3" x14ac:dyDescent="0.25">
      <c r="B2586" s="257">
        <v>2523</v>
      </c>
      <c r="C2586" s="256">
        <v>92.624718423860202</v>
      </c>
    </row>
    <row r="2587" spans="2:3" x14ac:dyDescent="0.25">
      <c r="B2587" s="257">
        <v>2524</v>
      </c>
      <c r="C2587" s="256">
        <v>136.49047334243738</v>
      </c>
    </row>
    <row r="2588" spans="2:3" x14ac:dyDescent="0.25">
      <c r="B2588" s="257">
        <v>2525</v>
      </c>
      <c r="C2588" s="256">
        <v>122.17318879183348</v>
      </c>
    </row>
    <row r="2589" spans="2:3" x14ac:dyDescent="0.25">
      <c r="B2589" s="257">
        <v>2526</v>
      </c>
      <c r="C2589" s="256">
        <v>135.69987990308061</v>
      </c>
    </row>
    <row r="2590" spans="2:3" x14ac:dyDescent="0.25">
      <c r="B2590" s="257">
        <v>2527</v>
      </c>
      <c r="C2590" s="256">
        <v>131.61622466545555</v>
      </c>
    </row>
    <row r="2591" spans="2:3" x14ac:dyDescent="0.25">
      <c r="B2591" s="257">
        <v>2528</v>
      </c>
      <c r="C2591" s="256">
        <v>90.028011422455592</v>
      </c>
    </row>
    <row r="2592" spans="2:3" x14ac:dyDescent="0.25">
      <c r="B2592" s="257">
        <v>2529</v>
      </c>
      <c r="C2592" s="256">
        <v>152.6167088434064</v>
      </c>
    </row>
    <row r="2593" spans="2:3" x14ac:dyDescent="0.25">
      <c r="B2593" s="257">
        <v>2530</v>
      </c>
      <c r="C2593" s="256">
        <v>111.960082353465</v>
      </c>
    </row>
    <row r="2594" spans="2:3" x14ac:dyDescent="0.25">
      <c r="B2594" s="257">
        <v>2531</v>
      </c>
      <c r="C2594" s="256">
        <v>110.32622748412425</v>
      </c>
    </row>
    <row r="2595" spans="2:3" x14ac:dyDescent="0.25">
      <c r="B2595" s="257">
        <v>2532</v>
      </c>
      <c r="C2595" s="256">
        <v>82.319341018019173</v>
      </c>
    </row>
    <row r="2596" spans="2:3" x14ac:dyDescent="0.25">
      <c r="B2596" s="257">
        <v>2533</v>
      </c>
      <c r="C2596" s="256">
        <v>99.389740149267894</v>
      </c>
    </row>
    <row r="2597" spans="2:3" x14ac:dyDescent="0.25">
      <c r="B2597" s="257">
        <v>2534</v>
      </c>
      <c r="C2597" s="256">
        <v>130.40646133321445</v>
      </c>
    </row>
    <row r="2598" spans="2:3" x14ac:dyDescent="0.25">
      <c r="B2598" s="257">
        <v>2535</v>
      </c>
      <c r="C2598" s="256">
        <v>103.60527523249746</v>
      </c>
    </row>
    <row r="2599" spans="2:3" x14ac:dyDescent="0.25">
      <c r="B2599" s="257">
        <v>2536</v>
      </c>
      <c r="C2599" s="256">
        <v>125.24108051200491</v>
      </c>
    </row>
    <row r="2600" spans="2:3" x14ac:dyDescent="0.25">
      <c r="B2600" s="257">
        <v>2537</v>
      </c>
      <c r="C2600" s="256">
        <v>142.86373526325369</v>
      </c>
    </row>
    <row r="2601" spans="2:3" x14ac:dyDescent="0.25">
      <c r="B2601" s="257">
        <v>2538</v>
      </c>
      <c r="C2601" s="256">
        <v>95.994086313646562</v>
      </c>
    </row>
    <row r="2602" spans="2:3" x14ac:dyDescent="0.25">
      <c r="B2602" s="257">
        <v>2539</v>
      </c>
      <c r="C2602" s="256">
        <v>92.322112740924425</v>
      </c>
    </row>
    <row r="2603" spans="2:3" x14ac:dyDescent="0.25">
      <c r="B2603" s="257">
        <v>2540</v>
      </c>
      <c r="C2603" s="256">
        <v>97.234281994725364</v>
      </c>
    </row>
    <row r="2604" spans="2:3" x14ac:dyDescent="0.25">
      <c r="B2604" s="257">
        <v>2541</v>
      </c>
      <c r="C2604" s="256">
        <v>148.57087570366934</v>
      </c>
    </row>
    <row r="2605" spans="2:3" x14ac:dyDescent="0.25">
      <c r="B2605" s="257">
        <v>2542</v>
      </c>
      <c r="C2605" s="256">
        <v>136.35897513443132</v>
      </c>
    </row>
    <row r="2606" spans="2:3" x14ac:dyDescent="0.25">
      <c r="B2606" s="257">
        <v>2543</v>
      </c>
      <c r="C2606" s="256">
        <v>127.58130381619205</v>
      </c>
    </row>
    <row r="2607" spans="2:3" x14ac:dyDescent="0.25">
      <c r="B2607" s="257">
        <v>2544</v>
      </c>
      <c r="C2607" s="256">
        <v>163.29401383909519</v>
      </c>
    </row>
    <row r="2608" spans="2:3" x14ac:dyDescent="0.25">
      <c r="B2608" s="257">
        <v>2545</v>
      </c>
      <c r="C2608" s="256">
        <v>132.29839916632648</v>
      </c>
    </row>
    <row r="2609" spans="2:3" x14ac:dyDescent="0.25">
      <c r="B2609" s="257">
        <v>2546</v>
      </c>
      <c r="C2609" s="256">
        <v>95.163940853938612</v>
      </c>
    </row>
    <row r="2610" spans="2:3" x14ac:dyDescent="0.25">
      <c r="B2610" s="257">
        <v>2547</v>
      </c>
      <c r="C2610" s="256">
        <v>96.162173703142116</v>
      </c>
    </row>
    <row r="2611" spans="2:3" x14ac:dyDescent="0.25">
      <c r="B2611" s="257">
        <v>2548</v>
      </c>
      <c r="C2611" s="256">
        <v>111.21274027837339</v>
      </c>
    </row>
    <row r="2612" spans="2:3" x14ac:dyDescent="0.25">
      <c r="B2612" s="257">
        <v>2549</v>
      </c>
      <c r="C2612" s="256">
        <v>112.6785955188369</v>
      </c>
    </row>
    <row r="2613" spans="2:3" x14ac:dyDescent="0.25">
      <c r="B2613" s="257">
        <v>2550</v>
      </c>
      <c r="C2613" s="256">
        <v>102.952708003848</v>
      </c>
    </row>
    <row r="2614" spans="2:3" x14ac:dyDescent="0.25">
      <c r="B2614" s="257">
        <v>2551</v>
      </c>
      <c r="C2614" s="256">
        <v>97.55185331697524</v>
      </c>
    </row>
    <row r="2615" spans="2:3" x14ac:dyDescent="0.25">
      <c r="B2615" s="257">
        <v>2552</v>
      </c>
      <c r="C2615" s="256">
        <v>82.76044733311798</v>
      </c>
    </row>
    <row r="2616" spans="2:3" x14ac:dyDescent="0.25">
      <c r="B2616" s="257">
        <v>2553</v>
      </c>
      <c r="C2616" s="256">
        <v>109.0201346651276</v>
      </c>
    </row>
    <row r="2617" spans="2:3" x14ac:dyDescent="0.25">
      <c r="B2617" s="257">
        <v>2554</v>
      </c>
      <c r="C2617" s="256">
        <v>115.88705012781756</v>
      </c>
    </row>
    <row r="2618" spans="2:3" x14ac:dyDescent="0.25">
      <c r="B2618" s="257">
        <v>2555</v>
      </c>
      <c r="C2618" s="256">
        <v>120.53785531451456</v>
      </c>
    </row>
    <row r="2619" spans="2:3" x14ac:dyDescent="0.25">
      <c r="B2619" s="257">
        <v>2556</v>
      </c>
      <c r="C2619" s="256">
        <v>95.694493363453375</v>
      </c>
    </row>
    <row r="2620" spans="2:3" x14ac:dyDescent="0.25">
      <c r="B2620" s="257">
        <v>2557</v>
      </c>
      <c r="C2620" s="256">
        <v>100.46069899828868</v>
      </c>
    </row>
    <row r="2621" spans="2:3" x14ac:dyDescent="0.25">
      <c r="B2621" s="257">
        <v>2558</v>
      </c>
      <c r="C2621" s="256">
        <v>123.92656635494249</v>
      </c>
    </row>
    <row r="2622" spans="2:3" x14ac:dyDescent="0.25">
      <c r="B2622" s="257">
        <v>2559</v>
      </c>
      <c r="C2622" s="256">
        <v>112.7950826927639</v>
      </c>
    </row>
    <row r="2623" spans="2:3" x14ac:dyDescent="0.25">
      <c r="B2623" s="257">
        <v>2560</v>
      </c>
      <c r="C2623" s="256">
        <v>121.11287799729467</v>
      </c>
    </row>
    <row r="2624" spans="2:3" x14ac:dyDescent="0.25">
      <c r="B2624" s="257">
        <v>2561</v>
      </c>
      <c r="C2624" s="256">
        <v>126.0253760091496</v>
      </c>
    </row>
    <row r="2625" spans="2:3" x14ac:dyDescent="0.25">
      <c r="B2625" s="257">
        <v>2562</v>
      </c>
      <c r="C2625" s="256">
        <v>145.76184371947835</v>
      </c>
    </row>
    <row r="2626" spans="2:3" x14ac:dyDescent="0.25">
      <c r="B2626" s="257">
        <v>2563</v>
      </c>
      <c r="C2626" s="256">
        <v>153.95391145778001</v>
      </c>
    </row>
    <row r="2627" spans="2:3" x14ac:dyDescent="0.25">
      <c r="B2627" s="257">
        <v>2564</v>
      </c>
      <c r="C2627" s="256">
        <v>119.45447312477475</v>
      </c>
    </row>
    <row r="2628" spans="2:3" x14ac:dyDescent="0.25">
      <c r="B2628" s="257">
        <v>2565</v>
      </c>
      <c r="C2628" s="256">
        <v>122.03672447207049</v>
      </c>
    </row>
    <row r="2629" spans="2:3" x14ac:dyDescent="0.25">
      <c r="B2629" s="257">
        <v>2566</v>
      </c>
      <c r="C2629" s="256">
        <v>111.73038934160684</v>
      </c>
    </row>
    <row r="2630" spans="2:3" x14ac:dyDescent="0.25">
      <c r="B2630" s="257">
        <v>2567</v>
      </c>
      <c r="C2630" s="256">
        <v>166.64387663995691</v>
      </c>
    </row>
    <row r="2631" spans="2:3" x14ac:dyDescent="0.25">
      <c r="B2631" s="257">
        <v>2568</v>
      </c>
      <c r="C2631" s="256">
        <v>170.18206239016453</v>
      </c>
    </row>
    <row r="2632" spans="2:3" x14ac:dyDescent="0.25">
      <c r="B2632" s="257">
        <v>2569</v>
      </c>
      <c r="C2632" s="256">
        <v>128.11529695648542</v>
      </c>
    </row>
    <row r="2633" spans="2:3" x14ac:dyDescent="0.25">
      <c r="B2633" s="257">
        <v>2570</v>
      </c>
      <c r="C2633" s="256">
        <v>140.99532838010333</v>
      </c>
    </row>
    <row r="2634" spans="2:3" x14ac:dyDescent="0.25">
      <c r="B2634" s="257">
        <v>2571</v>
      </c>
      <c r="C2634" s="256">
        <v>127.81269674879368</v>
      </c>
    </row>
    <row r="2635" spans="2:3" x14ac:dyDescent="0.25">
      <c r="B2635" s="257">
        <v>2572</v>
      </c>
      <c r="C2635" s="256">
        <v>64.422392172952812</v>
      </c>
    </row>
    <row r="2636" spans="2:3" x14ac:dyDescent="0.25">
      <c r="B2636" s="257">
        <v>2573</v>
      </c>
      <c r="C2636" s="256">
        <v>167.50450508432255</v>
      </c>
    </row>
    <row r="2637" spans="2:3" x14ac:dyDescent="0.25">
      <c r="B2637" s="257">
        <v>2574</v>
      </c>
      <c r="C2637" s="256">
        <v>139.57462993264355</v>
      </c>
    </row>
    <row r="2638" spans="2:3" x14ac:dyDescent="0.25">
      <c r="B2638" s="257">
        <v>2575</v>
      </c>
      <c r="C2638" s="256">
        <v>112.34695829965504</v>
      </c>
    </row>
    <row r="2639" spans="2:3" x14ac:dyDescent="0.25">
      <c r="B2639" s="257">
        <v>2576</v>
      </c>
      <c r="C2639" s="256">
        <v>153.0025849265472</v>
      </c>
    </row>
    <row r="2640" spans="2:3" x14ac:dyDescent="0.25">
      <c r="B2640" s="257">
        <v>2577</v>
      </c>
      <c r="C2640" s="256">
        <v>120.05693025411794</v>
      </c>
    </row>
    <row r="2641" spans="2:3" x14ac:dyDescent="0.25">
      <c r="B2641" s="257">
        <v>2578</v>
      </c>
      <c r="C2641" s="256">
        <v>124.00600186297838</v>
      </c>
    </row>
    <row r="2642" spans="2:3" x14ac:dyDescent="0.25">
      <c r="B2642" s="257">
        <v>2579</v>
      </c>
      <c r="C2642" s="256">
        <v>122.02908578374677</v>
      </c>
    </row>
    <row r="2643" spans="2:3" x14ac:dyDescent="0.25">
      <c r="B2643" s="257">
        <v>2580</v>
      </c>
      <c r="C2643" s="256">
        <v>110.52682383476142</v>
      </c>
    </row>
    <row r="2644" spans="2:3" x14ac:dyDescent="0.25">
      <c r="B2644" s="257">
        <v>2581</v>
      </c>
      <c r="C2644" s="256">
        <v>130.38216416876458</v>
      </c>
    </row>
    <row r="2645" spans="2:3" x14ac:dyDescent="0.25">
      <c r="B2645" s="257">
        <v>2582</v>
      </c>
      <c r="C2645" s="256">
        <v>123.73401543326482</v>
      </c>
    </row>
    <row r="2646" spans="2:3" x14ac:dyDescent="0.25">
      <c r="B2646" s="257">
        <v>2583</v>
      </c>
      <c r="C2646" s="256">
        <v>126.91611578242465</v>
      </c>
    </row>
    <row r="2647" spans="2:3" x14ac:dyDescent="0.25">
      <c r="B2647" s="257">
        <v>2584</v>
      </c>
      <c r="C2647" s="256">
        <v>128.4682368456742</v>
      </c>
    </row>
    <row r="2648" spans="2:3" x14ac:dyDescent="0.25">
      <c r="B2648" s="257">
        <v>2585</v>
      </c>
      <c r="C2648" s="256">
        <v>148.520649714993</v>
      </c>
    </row>
    <row r="2649" spans="2:3" x14ac:dyDescent="0.25">
      <c r="B2649" s="257">
        <v>2586</v>
      </c>
      <c r="C2649" s="256">
        <v>129.46962029497175</v>
      </c>
    </row>
    <row r="2650" spans="2:3" x14ac:dyDescent="0.25">
      <c r="B2650" s="257">
        <v>2587</v>
      </c>
      <c r="C2650" s="256">
        <v>111.9472379910186</v>
      </c>
    </row>
    <row r="2651" spans="2:3" x14ac:dyDescent="0.25">
      <c r="B2651" s="257">
        <v>2588</v>
      </c>
      <c r="C2651" s="256">
        <v>149.08107484518297</v>
      </c>
    </row>
    <row r="2652" spans="2:3" x14ac:dyDescent="0.25">
      <c r="B2652" s="257">
        <v>2589</v>
      </c>
      <c r="C2652" s="256">
        <v>127.62460829263318</v>
      </c>
    </row>
    <row r="2653" spans="2:3" x14ac:dyDescent="0.25">
      <c r="B2653" s="257">
        <v>2590</v>
      </c>
      <c r="C2653" s="256">
        <v>114.31911137105016</v>
      </c>
    </row>
    <row r="2654" spans="2:3" x14ac:dyDescent="0.25">
      <c r="B2654" s="257">
        <v>2591</v>
      </c>
      <c r="C2654" s="256">
        <v>109.76099958020765</v>
      </c>
    </row>
    <row r="2655" spans="2:3" x14ac:dyDescent="0.25">
      <c r="B2655" s="257">
        <v>2592</v>
      </c>
      <c r="C2655" s="256">
        <v>93.469622516516097</v>
      </c>
    </row>
    <row r="2656" spans="2:3" x14ac:dyDescent="0.25">
      <c r="B2656" s="257">
        <v>2593</v>
      </c>
      <c r="C2656" s="256">
        <v>149.85526726923788</v>
      </c>
    </row>
    <row r="2657" spans="2:3" x14ac:dyDescent="0.25">
      <c r="B2657" s="257">
        <v>2594</v>
      </c>
      <c r="C2657" s="256">
        <v>120.7800070599807</v>
      </c>
    </row>
    <row r="2658" spans="2:3" x14ac:dyDescent="0.25">
      <c r="B2658" s="257">
        <v>2595</v>
      </c>
      <c r="C2658" s="256">
        <v>178.69549064479676</v>
      </c>
    </row>
    <row r="2659" spans="2:3" x14ac:dyDescent="0.25">
      <c r="B2659" s="257">
        <v>2596</v>
      </c>
      <c r="C2659" s="256">
        <v>125.39041183758283</v>
      </c>
    </row>
    <row r="2660" spans="2:3" x14ac:dyDescent="0.25">
      <c r="B2660" s="257">
        <v>2597</v>
      </c>
      <c r="C2660" s="256">
        <v>88.722286187076861</v>
      </c>
    </row>
    <row r="2661" spans="2:3" x14ac:dyDescent="0.25">
      <c r="B2661" s="257">
        <v>2598</v>
      </c>
      <c r="C2661" s="256">
        <v>118.53003998258907</v>
      </c>
    </row>
    <row r="2662" spans="2:3" x14ac:dyDescent="0.25">
      <c r="B2662" s="257">
        <v>2599</v>
      </c>
      <c r="C2662" s="256">
        <v>135.5361463432406</v>
      </c>
    </row>
    <row r="2663" spans="2:3" x14ac:dyDescent="0.25">
      <c r="B2663" s="257">
        <v>2600</v>
      </c>
      <c r="C2663" s="256">
        <v>116.75798684314387</v>
      </c>
    </row>
    <row r="2664" spans="2:3" x14ac:dyDescent="0.25">
      <c r="B2664" s="257">
        <v>2601</v>
      </c>
      <c r="C2664" s="256">
        <v>164.4726048411485</v>
      </c>
    </row>
    <row r="2665" spans="2:3" x14ac:dyDescent="0.25">
      <c r="B2665" s="257">
        <v>2602</v>
      </c>
      <c r="C2665" s="256">
        <v>99.584491762702186</v>
      </c>
    </row>
    <row r="2666" spans="2:3" x14ac:dyDescent="0.25">
      <c r="B2666" s="257">
        <v>2603</v>
      </c>
      <c r="C2666" s="256">
        <v>120.56477333675137</v>
      </c>
    </row>
    <row r="2667" spans="2:3" x14ac:dyDescent="0.25">
      <c r="B2667" s="257">
        <v>2604</v>
      </c>
      <c r="C2667" s="256">
        <v>115.79082755794251</v>
      </c>
    </row>
    <row r="2668" spans="2:3" x14ac:dyDescent="0.25">
      <c r="B2668" s="257">
        <v>2605</v>
      </c>
      <c r="C2668" s="256">
        <v>128.01417659033518</v>
      </c>
    </row>
    <row r="2669" spans="2:3" x14ac:dyDescent="0.25">
      <c r="B2669" s="257">
        <v>2606</v>
      </c>
      <c r="C2669" s="256">
        <v>74.090241025736901</v>
      </c>
    </row>
    <row r="2670" spans="2:3" x14ac:dyDescent="0.25">
      <c r="B2670" s="257">
        <v>2607</v>
      </c>
      <c r="C2670" s="256">
        <v>93.392692779318452</v>
      </c>
    </row>
    <row r="2671" spans="2:3" x14ac:dyDescent="0.25">
      <c r="B2671" s="257">
        <v>2608</v>
      </c>
      <c r="C2671" s="256">
        <v>143.57793982069134</v>
      </c>
    </row>
    <row r="2672" spans="2:3" x14ac:dyDescent="0.25">
      <c r="B2672" s="257">
        <v>2609</v>
      </c>
      <c r="C2672" s="256">
        <v>137.14509657676763</v>
      </c>
    </row>
    <row r="2673" spans="2:3" x14ac:dyDescent="0.25">
      <c r="B2673" s="257">
        <v>2610</v>
      </c>
      <c r="C2673" s="256">
        <v>105.03091367027197</v>
      </c>
    </row>
    <row r="2674" spans="2:3" x14ac:dyDescent="0.25">
      <c r="B2674" s="257">
        <v>2611</v>
      </c>
      <c r="C2674" s="256">
        <v>134.78827790854169</v>
      </c>
    </row>
    <row r="2675" spans="2:3" x14ac:dyDescent="0.25">
      <c r="B2675" s="257">
        <v>2612</v>
      </c>
      <c r="C2675" s="256">
        <v>136.38166844405944</v>
      </c>
    </row>
    <row r="2676" spans="2:3" x14ac:dyDescent="0.25">
      <c r="B2676" s="257">
        <v>2613</v>
      </c>
      <c r="C2676" s="256">
        <v>95.692909005855597</v>
      </c>
    </row>
    <row r="2677" spans="2:3" x14ac:dyDescent="0.25">
      <c r="B2677" s="257">
        <v>2614</v>
      </c>
      <c r="C2677" s="256">
        <v>123.68670306880408</v>
      </c>
    </row>
    <row r="2678" spans="2:3" x14ac:dyDescent="0.25">
      <c r="B2678" s="257">
        <v>2615</v>
      </c>
      <c r="C2678" s="256">
        <v>141.28118795080289</v>
      </c>
    </row>
    <row r="2679" spans="2:3" x14ac:dyDescent="0.25">
      <c r="B2679" s="257">
        <v>2616</v>
      </c>
      <c r="C2679" s="256">
        <v>89.760414115324082</v>
      </c>
    </row>
    <row r="2680" spans="2:3" x14ac:dyDescent="0.25">
      <c r="B2680" s="257">
        <v>2617</v>
      </c>
      <c r="C2680" s="256">
        <v>92.880324018108908</v>
      </c>
    </row>
    <row r="2681" spans="2:3" x14ac:dyDescent="0.25">
      <c r="B2681" s="257">
        <v>2618</v>
      </c>
      <c r="C2681" s="256">
        <v>157.47488463747163</v>
      </c>
    </row>
    <row r="2682" spans="2:3" x14ac:dyDescent="0.25">
      <c r="B2682" s="257">
        <v>2619</v>
      </c>
      <c r="C2682" s="256">
        <v>77.901929546671141</v>
      </c>
    </row>
    <row r="2683" spans="2:3" x14ac:dyDescent="0.25">
      <c r="B2683" s="257">
        <v>2620</v>
      </c>
      <c r="C2683" s="256">
        <v>124.12255739325711</v>
      </c>
    </row>
    <row r="2684" spans="2:3" x14ac:dyDescent="0.25">
      <c r="B2684" s="257">
        <v>2621</v>
      </c>
      <c r="C2684" s="256">
        <v>103.01442878277894</v>
      </c>
    </row>
    <row r="2685" spans="2:3" x14ac:dyDescent="0.25">
      <c r="B2685" s="257">
        <v>2622</v>
      </c>
      <c r="C2685" s="256">
        <v>140.55909838159755</v>
      </c>
    </row>
    <row r="2686" spans="2:3" x14ac:dyDescent="0.25">
      <c r="B2686" s="257">
        <v>2623</v>
      </c>
      <c r="C2686" s="256">
        <v>114.70139362161194</v>
      </c>
    </row>
    <row r="2687" spans="2:3" x14ac:dyDescent="0.25">
      <c r="B2687" s="257">
        <v>2624</v>
      </c>
      <c r="C2687" s="256">
        <v>124.81641103614088</v>
      </c>
    </row>
    <row r="2688" spans="2:3" x14ac:dyDescent="0.25">
      <c r="B2688" s="257">
        <v>2625</v>
      </c>
      <c r="C2688" s="256">
        <v>133.10567910904206</v>
      </c>
    </row>
    <row r="2689" spans="2:3" x14ac:dyDescent="0.25">
      <c r="B2689" s="257">
        <v>2626</v>
      </c>
      <c r="C2689" s="256">
        <v>113.68632198578646</v>
      </c>
    </row>
    <row r="2690" spans="2:3" x14ac:dyDescent="0.25">
      <c r="B2690" s="257">
        <v>2627</v>
      </c>
      <c r="C2690" s="256">
        <v>115.2382166204396</v>
      </c>
    </row>
    <row r="2691" spans="2:3" x14ac:dyDescent="0.25">
      <c r="B2691" s="257">
        <v>2628</v>
      </c>
      <c r="C2691" s="256">
        <v>160.70079327890591</v>
      </c>
    </row>
    <row r="2692" spans="2:3" x14ac:dyDescent="0.25">
      <c r="B2692" s="257">
        <v>2629</v>
      </c>
      <c r="C2692" s="256">
        <v>143.25951510330501</v>
      </c>
    </row>
    <row r="2693" spans="2:3" x14ac:dyDescent="0.25">
      <c r="B2693" s="257">
        <v>2630</v>
      </c>
      <c r="C2693" s="256">
        <v>95.574785870274127</v>
      </c>
    </row>
    <row r="2694" spans="2:3" x14ac:dyDescent="0.25">
      <c r="B2694" s="257">
        <v>2631</v>
      </c>
      <c r="C2694" s="256">
        <v>114.93587920347602</v>
      </c>
    </row>
    <row r="2695" spans="2:3" x14ac:dyDescent="0.25">
      <c r="B2695" s="257">
        <v>2632</v>
      </c>
      <c r="C2695" s="256">
        <v>154.66248686563478</v>
      </c>
    </row>
    <row r="2696" spans="2:3" x14ac:dyDescent="0.25">
      <c r="B2696" s="257">
        <v>2633</v>
      </c>
      <c r="C2696" s="256">
        <v>138.9601993344375</v>
      </c>
    </row>
    <row r="2697" spans="2:3" x14ac:dyDescent="0.25">
      <c r="B2697" s="257">
        <v>2634</v>
      </c>
      <c r="C2697" s="256">
        <v>118.88727087671637</v>
      </c>
    </row>
    <row r="2698" spans="2:3" x14ac:dyDescent="0.25">
      <c r="B2698" s="257">
        <v>2635</v>
      </c>
      <c r="C2698" s="256">
        <v>155.38938909817324</v>
      </c>
    </row>
    <row r="2699" spans="2:3" x14ac:dyDescent="0.25">
      <c r="B2699" s="257">
        <v>2636</v>
      </c>
      <c r="C2699" s="256">
        <v>134.59145666786847</v>
      </c>
    </row>
    <row r="2700" spans="2:3" x14ac:dyDescent="0.25">
      <c r="B2700" s="257">
        <v>2637</v>
      </c>
      <c r="C2700" s="256">
        <v>120.95419934809257</v>
      </c>
    </row>
    <row r="2701" spans="2:3" x14ac:dyDescent="0.25">
      <c r="B2701" s="257">
        <v>2638</v>
      </c>
      <c r="C2701" s="256">
        <v>147.63086914545937</v>
      </c>
    </row>
    <row r="2702" spans="2:3" x14ac:dyDescent="0.25">
      <c r="B2702" s="257">
        <v>2639</v>
      </c>
      <c r="C2702" s="256">
        <v>72.356021839416883</v>
      </c>
    </row>
    <row r="2703" spans="2:3" x14ac:dyDescent="0.25">
      <c r="B2703" s="257">
        <v>2640</v>
      </c>
      <c r="C2703" s="256">
        <v>68.514375969690562</v>
      </c>
    </row>
    <row r="2704" spans="2:3" x14ac:dyDescent="0.25">
      <c r="B2704" s="257">
        <v>2641</v>
      </c>
      <c r="C2704" s="256">
        <v>163.65195407684587</v>
      </c>
    </row>
    <row r="2705" spans="2:3" x14ac:dyDescent="0.25">
      <c r="B2705" s="257">
        <v>2642</v>
      </c>
      <c r="C2705" s="256">
        <v>111.68472091677083</v>
      </c>
    </row>
    <row r="2706" spans="2:3" x14ac:dyDescent="0.25">
      <c r="B2706" s="257">
        <v>2643</v>
      </c>
      <c r="C2706" s="256">
        <v>109.31208945669101</v>
      </c>
    </row>
    <row r="2707" spans="2:3" x14ac:dyDescent="0.25">
      <c r="B2707" s="257">
        <v>2644</v>
      </c>
      <c r="C2707" s="256">
        <v>133.11343916239488</v>
      </c>
    </row>
    <row r="2708" spans="2:3" x14ac:dyDescent="0.25">
      <c r="B2708" s="257">
        <v>2645</v>
      </c>
      <c r="C2708" s="256">
        <v>94.289653696515245</v>
      </c>
    </row>
    <row r="2709" spans="2:3" x14ac:dyDescent="0.25">
      <c r="B2709" s="257">
        <v>2646</v>
      </c>
      <c r="C2709" s="256">
        <v>105.39357823625426</v>
      </c>
    </row>
    <row r="2710" spans="2:3" x14ac:dyDescent="0.25">
      <c r="B2710" s="257">
        <v>2647</v>
      </c>
      <c r="C2710" s="256">
        <v>72.687943143915504</v>
      </c>
    </row>
    <row r="2711" spans="2:3" x14ac:dyDescent="0.25">
      <c r="B2711" s="257">
        <v>2648</v>
      </c>
      <c r="C2711" s="256">
        <v>69.10671030821554</v>
      </c>
    </row>
    <row r="2712" spans="2:3" x14ac:dyDescent="0.25">
      <c r="B2712" s="257">
        <v>2649</v>
      </c>
      <c r="C2712" s="256">
        <v>99.009374124815963</v>
      </c>
    </row>
    <row r="2713" spans="2:3" x14ac:dyDescent="0.25">
      <c r="B2713" s="257">
        <v>2650</v>
      </c>
      <c r="C2713" s="256">
        <v>145.40050049868279</v>
      </c>
    </row>
    <row r="2714" spans="2:3" x14ac:dyDescent="0.25">
      <c r="B2714" s="257">
        <v>2651</v>
      </c>
      <c r="C2714" s="256">
        <v>125.70623845274939</v>
      </c>
    </row>
    <row r="2715" spans="2:3" x14ac:dyDescent="0.25">
      <c r="B2715" s="257">
        <v>2652</v>
      </c>
      <c r="C2715" s="256">
        <v>119.97134335656162</v>
      </c>
    </row>
    <row r="2716" spans="2:3" x14ac:dyDescent="0.25">
      <c r="B2716" s="257">
        <v>2653</v>
      </c>
      <c r="C2716" s="256">
        <v>87.25077307988326</v>
      </c>
    </row>
    <row r="2717" spans="2:3" x14ac:dyDescent="0.25">
      <c r="B2717" s="257">
        <v>2654</v>
      </c>
      <c r="C2717" s="256">
        <v>109.7363239069543</v>
      </c>
    </row>
    <row r="2718" spans="2:3" x14ac:dyDescent="0.25">
      <c r="B2718" s="257">
        <v>2655</v>
      </c>
      <c r="C2718" s="256">
        <v>75.911257068968865</v>
      </c>
    </row>
    <row r="2719" spans="2:3" x14ac:dyDescent="0.25">
      <c r="B2719" s="257">
        <v>2656</v>
      </c>
      <c r="C2719" s="256">
        <v>141.43523433435428</v>
      </c>
    </row>
    <row r="2720" spans="2:3" x14ac:dyDescent="0.25">
      <c r="B2720" s="257">
        <v>2657</v>
      </c>
      <c r="C2720" s="256">
        <v>155.66174101386201</v>
      </c>
    </row>
    <row r="2721" spans="2:3" x14ac:dyDescent="0.25">
      <c r="B2721" s="257">
        <v>2658</v>
      </c>
      <c r="C2721" s="256">
        <v>133.23658064247695</v>
      </c>
    </row>
    <row r="2722" spans="2:3" x14ac:dyDescent="0.25">
      <c r="B2722" s="257">
        <v>2659</v>
      </c>
      <c r="C2722" s="256">
        <v>123.50033040153171</v>
      </c>
    </row>
    <row r="2723" spans="2:3" x14ac:dyDescent="0.25">
      <c r="B2723" s="257">
        <v>2660</v>
      </c>
      <c r="C2723" s="256">
        <v>120.18976767712951</v>
      </c>
    </row>
    <row r="2724" spans="2:3" x14ac:dyDescent="0.25">
      <c r="B2724" s="257">
        <v>2661</v>
      </c>
      <c r="C2724" s="256">
        <v>141.92384084470811</v>
      </c>
    </row>
    <row r="2725" spans="2:3" x14ac:dyDescent="0.25">
      <c r="B2725" s="257">
        <v>2662</v>
      </c>
      <c r="C2725" s="256">
        <v>131.66848433894589</v>
      </c>
    </row>
    <row r="2726" spans="2:3" x14ac:dyDescent="0.25">
      <c r="B2726" s="257">
        <v>2663</v>
      </c>
      <c r="C2726" s="256">
        <v>81.985802157601228</v>
      </c>
    </row>
    <row r="2727" spans="2:3" x14ac:dyDescent="0.25">
      <c r="B2727" s="257">
        <v>2664</v>
      </c>
      <c r="C2727" s="256">
        <v>145.47086305724841</v>
      </c>
    </row>
    <row r="2728" spans="2:3" x14ac:dyDescent="0.25">
      <c r="B2728" s="257">
        <v>2665</v>
      </c>
      <c r="C2728" s="256">
        <v>85.404568953235881</v>
      </c>
    </row>
    <row r="2729" spans="2:3" x14ac:dyDescent="0.25">
      <c r="B2729" s="257">
        <v>2666</v>
      </c>
      <c r="C2729" s="256">
        <v>37.91746064247252</v>
      </c>
    </row>
    <row r="2730" spans="2:3" x14ac:dyDescent="0.25">
      <c r="B2730" s="257">
        <v>2667</v>
      </c>
      <c r="C2730" s="256">
        <v>103.26121072119852</v>
      </c>
    </row>
    <row r="2731" spans="2:3" x14ac:dyDescent="0.25">
      <c r="B2731" s="257">
        <v>2668</v>
      </c>
      <c r="C2731" s="256">
        <v>100.28922844539679</v>
      </c>
    </row>
    <row r="2732" spans="2:3" x14ac:dyDescent="0.25">
      <c r="B2732" s="257">
        <v>2669</v>
      </c>
      <c r="C2732" s="256">
        <v>124.55053125847554</v>
      </c>
    </row>
    <row r="2733" spans="2:3" x14ac:dyDescent="0.25">
      <c r="B2733" s="257">
        <v>2670</v>
      </c>
      <c r="C2733" s="256">
        <v>128.5642512672807</v>
      </c>
    </row>
    <row r="2734" spans="2:3" x14ac:dyDescent="0.25">
      <c r="B2734" s="257">
        <v>2671</v>
      </c>
      <c r="C2734" s="256">
        <v>97.869041162277739</v>
      </c>
    </row>
    <row r="2735" spans="2:3" x14ac:dyDescent="0.25">
      <c r="B2735" s="257">
        <v>2672</v>
      </c>
      <c r="C2735" s="256">
        <v>143.2130866025451</v>
      </c>
    </row>
    <row r="2736" spans="2:3" x14ac:dyDescent="0.25">
      <c r="B2736" s="257">
        <v>2673</v>
      </c>
      <c r="C2736" s="256">
        <v>138.36471829405974</v>
      </c>
    </row>
    <row r="2737" spans="2:3" x14ac:dyDescent="0.25">
      <c r="B2737" s="257">
        <v>2674</v>
      </c>
      <c r="C2737" s="256">
        <v>90.930352961418066</v>
      </c>
    </row>
    <row r="2738" spans="2:3" x14ac:dyDescent="0.25">
      <c r="B2738" s="257">
        <v>2675</v>
      </c>
      <c r="C2738" s="256">
        <v>117.26873726186589</v>
      </c>
    </row>
    <row r="2739" spans="2:3" x14ac:dyDescent="0.25">
      <c r="B2739" s="257">
        <v>2676</v>
      </c>
      <c r="C2739" s="256">
        <v>125.65753570557041</v>
      </c>
    </row>
    <row r="2740" spans="2:3" x14ac:dyDescent="0.25">
      <c r="B2740" s="257">
        <v>2677</v>
      </c>
      <c r="C2740" s="256">
        <v>89.204011930193545</v>
      </c>
    </row>
    <row r="2741" spans="2:3" x14ac:dyDescent="0.25">
      <c r="B2741" s="257">
        <v>2678</v>
      </c>
      <c r="C2741" s="256">
        <v>92.651798935178505</v>
      </c>
    </row>
    <row r="2742" spans="2:3" x14ac:dyDescent="0.25">
      <c r="B2742" s="257">
        <v>2679</v>
      </c>
      <c r="C2742" s="256">
        <v>100.83029672232803</v>
      </c>
    </row>
    <row r="2743" spans="2:3" x14ac:dyDescent="0.25">
      <c r="B2743" s="257">
        <v>2680</v>
      </c>
      <c r="C2743" s="256">
        <v>174.30346329505448</v>
      </c>
    </row>
    <row r="2744" spans="2:3" x14ac:dyDescent="0.25">
      <c r="B2744" s="257">
        <v>2681</v>
      </c>
      <c r="C2744" s="256">
        <v>109.13770172998959</v>
      </c>
    </row>
    <row r="2745" spans="2:3" x14ac:dyDescent="0.25">
      <c r="B2745" s="257">
        <v>2682</v>
      </c>
      <c r="C2745" s="256">
        <v>153.85232568052228</v>
      </c>
    </row>
    <row r="2746" spans="2:3" x14ac:dyDescent="0.25">
      <c r="B2746" s="257">
        <v>2683</v>
      </c>
      <c r="C2746" s="256">
        <v>119.16386301468789</v>
      </c>
    </row>
    <row r="2747" spans="2:3" x14ac:dyDescent="0.25">
      <c r="B2747" s="257">
        <v>2684</v>
      </c>
      <c r="C2747" s="256">
        <v>113.16933472857177</v>
      </c>
    </row>
    <row r="2748" spans="2:3" x14ac:dyDescent="0.25">
      <c r="B2748" s="257">
        <v>2685</v>
      </c>
      <c r="C2748" s="256">
        <v>90.915631844571038</v>
      </c>
    </row>
    <row r="2749" spans="2:3" x14ac:dyDescent="0.25">
      <c r="B2749" s="257">
        <v>2686</v>
      </c>
      <c r="C2749" s="256">
        <v>124.29033616162087</v>
      </c>
    </row>
    <row r="2750" spans="2:3" x14ac:dyDescent="0.25">
      <c r="B2750" s="257">
        <v>2687</v>
      </c>
      <c r="C2750" s="256">
        <v>132.98381982329593</v>
      </c>
    </row>
    <row r="2751" spans="2:3" x14ac:dyDescent="0.25">
      <c r="B2751" s="257">
        <v>2688</v>
      </c>
      <c r="C2751" s="256">
        <v>137.69219611463416</v>
      </c>
    </row>
    <row r="2752" spans="2:3" x14ac:dyDescent="0.25">
      <c r="B2752" s="257">
        <v>2689</v>
      </c>
      <c r="C2752" s="256">
        <v>86.642901130116286</v>
      </c>
    </row>
    <row r="2753" spans="2:3" x14ac:dyDescent="0.25">
      <c r="B2753" s="257">
        <v>2690</v>
      </c>
      <c r="C2753" s="256">
        <v>109.31513539296371</v>
      </c>
    </row>
    <row r="2754" spans="2:3" x14ac:dyDescent="0.25">
      <c r="B2754" s="257">
        <v>2691</v>
      </c>
      <c r="C2754" s="256">
        <v>120.34094049801088</v>
      </c>
    </row>
    <row r="2755" spans="2:3" x14ac:dyDescent="0.25">
      <c r="B2755" s="257">
        <v>2692</v>
      </c>
      <c r="C2755" s="256">
        <v>62.432609337870204</v>
      </c>
    </row>
    <row r="2756" spans="2:3" x14ac:dyDescent="0.25">
      <c r="B2756" s="257">
        <v>2693</v>
      </c>
      <c r="C2756" s="256">
        <v>104.26787238137221</v>
      </c>
    </row>
    <row r="2757" spans="2:3" x14ac:dyDescent="0.25">
      <c r="B2757" s="257">
        <v>2694</v>
      </c>
      <c r="C2757" s="256">
        <v>133.55335968146679</v>
      </c>
    </row>
    <row r="2758" spans="2:3" x14ac:dyDescent="0.25">
      <c r="B2758" s="257">
        <v>2695</v>
      </c>
      <c r="C2758" s="256">
        <v>124.37014097853013</v>
      </c>
    </row>
    <row r="2759" spans="2:3" x14ac:dyDescent="0.25">
      <c r="B2759" s="257">
        <v>2696</v>
      </c>
      <c r="C2759" s="256">
        <v>94.237761685802667</v>
      </c>
    </row>
    <row r="2760" spans="2:3" x14ac:dyDescent="0.25">
      <c r="B2760" s="257">
        <v>2697</v>
      </c>
      <c r="C2760" s="256">
        <v>116.20008057756857</v>
      </c>
    </row>
    <row r="2761" spans="2:3" x14ac:dyDescent="0.25">
      <c r="B2761" s="257">
        <v>2698</v>
      </c>
      <c r="C2761" s="256">
        <v>107.45726034568929</v>
      </c>
    </row>
    <row r="2762" spans="2:3" x14ac:dyDescent="0.25">
      <c r="B2762" s="257">
        <v>2699</v>
      </c>
      <c r="C2762" s="256">
        <v>144.44679127077814</v>
      </c>
    </row>
    <row r="2763" spans="2:3" x14ac:dyDescent="0.25">
      <c r="B2763" s="257">
        <v>2700</v>
      </c>
      <c r="C2763" s="256">
        <v>134.54829374483018</v>
      </c>
    </row>
    <row r="2764" spans="2:3" x14ac:dyDescent="0.25">
      <c r="B2764" s="257">
        <v>2701</v>
      </c>
      <c r="C2764" s="256">
        <v>107.72919109639828</v>
      </c>
    </row>
    <row r="2765" spans="2:3" x14ac:dyDescent="0.25">
      <c r="B2765" s="257">
        <v>2702</v>
      </c>
      <c r="C2765" s="256">
        <v>120.11625014728121</v>
      </c>
    </row>
    <row r="2766" spans="2:3" x14ac:dyDescent="0.25">
      <c r="B2766" s="257">
        <v>2703</v>
      </c>
      <c r="C2766" s="256">
        <v>144.72060174262788</v>
      </c>
    </row>
    <row r="2767" spans="2:3" x14ac:dyDescent="0.25">
      <c r="B2767" s="257">
        <v>2704</v>
      </c>
      <c r="C2767" s="256">
        <v>132.17843227706692</v>
      </c>
    </row>
    <row r="2768" spans="2:3" x14ac:dyDescent="0.25">
      <c r="B2768" s="257">
        <v>2705</v>
      </c>
      <c r="C2768" s="256">
        <v>130.0991193843185</v>
      </c>
    </row>
    <row r="2769" spans="2:3" x14ac:dyDescent="0.25">
      <c r="B2769" s="257">
        <v>2706</v>
      </c>
      <c r="C2769" s="256">
        <v>151.79379048857288</v>
      </c>
    </row>
    <row r="2770" spans="2:3" x14ac:dyDescent="0.25">
      <c r="B2770" s="257">
        <v>2707</v>
      </c>
      <c r="C2770" s="256">
        <v>73.610092465819918</v>
      </c>
    </row>
    <row r="2771" spans="2:3" x14ac:dyDescent="0.25">
      <c r="B2771" s="257">
        <v>2708</v>
      </c>
      <c r="C2771" s="256">
        <v>85.297729548622897</v>
      </c>
    </row>
    <row r="2772" spans="2:3" x14ac:dyDescent="0.25">
      <c r="B2772" s="257">
        <v>2709</v>
      </c>
      <c r="C2772" s="256">
        <v>120.42698006736369</v>
      </c>
    </row>
    <row r="2773" spans="2:3" x14ac:dyDescent="0.25">
      <c r="B2773" s="257">
        <v>2710</v>
      </c>
      <c r="C2773" s="256">
        <v>109.02371771057835</v>
      </c>
    </row>
    <row r="2774" spans="2:3" x14ac:dyDescent="0.25">
      <c r="B2774" s="257">
        <v>2711</v>
      </c>
      <c r="C2774" s="256">
        <v>96.923441850534147</v>
      </c>
    </row>
    <row r="2775" spans="2:3" x14ac:dyDescent="0.25">
      <c r="B2775" s="257">
        <v>2712</v>
      </c>
      <c r="C2775" s="256">
        <v>70.160504256968679</v>
      </c>
    </row>
    <row r="2776" spans="2:3" x14ac:dyDescent="0.25">
      <c r="B2776" s="257">
        <v>2713</v>
      </c>
      <c r="C2776" s="256">
        <v>111.90026422494148</v>
      </c>
    </row>
    <row r="2777" spans="2:3" x14ac:dyDescent="0.25">
      <c r="B2777" s="257">
        <v>2714</v>
      </c>
      <c r="C2777" s="256">
        <v>100.6404043013456</v>
      </c>
    </row>
    <row r="2778" spans="2:3" x14ac:dyDescent="0.25">
      <c r="B2778" s="257">
        <v>2715</v>
      </c>
      <c r="C2778" s="256">
        <v>145.07446391702325</v>
      </c>
    </row>
    <row r="2779" spans="2:3" x14ac:dyDescent="0.25">
      <c r="B2779" s="257">
        <v>2716</v>
      </c>
      <c r="C2779" s="256">
        <v>113.85868995820901</v>
      </c>
    </row>
    <row r="2780" spans="2:3" x14ac:dyDescent="0.25">
      <c r="B2780" s="257">
        <v>2717</v>
      </c>
      <c r="C2780" s="256">
        <v>109.06757741852411</v>
      </c>
    </row>
    <row r="2781" spans="2:3" x14ac:dyDescent="0.25">
      <c r="B2781" s="257">
        <v>2718</v>
      </c>
      <c r="C2781" s="256">
        <v>112.06574162523739</v>
      </c>
    </row>
    <row r="2782" spans="2:3" x14ac:dyDescent="0.25">
      <c r="B2782" s="257">
        <v>2719</v>
      </c>
      <c r="C2782" s="256">
        <v>149.48816957571074</v>
      </c>
    </row>
    <row r="2783" spans="2:3" x14ac:dyDescent="0.25">
      <c r="B2783" s="257">
        <v>2720</v>
      </c>
      <c r="C2783" s="256">
        <v>100.89561888771335</v>
      </c>
    </row>
    <row r="2784" spans="2:3" x14ac:dyDescent="0.25">
      <c r="B2784" s="257">
        <v>2721</v>
      </c>
      <c r="C2784" s="256">
        <v>114.11651780411196</v>
      </c>
    </row>
    <row r="2785" spans="2:3" x14ac:dyDescent="0.25">
      <c r="B2785" s="257">
        <v>2722</v>
      </c>
      <c r="C2785" s="256">
        <v>131.08760526704847</v>
      </c>
    </row>
    <row r="2786" spans="2:3" x14ac:dyDescent="0.25">
      <c r="B2786" s="257">
        <v>2723</v>
      </c>
      <c r="C2786" s="256">
        <v>84.775413541610419</v>
      </c>
    </row>
    <row r="2787" spans="2:3" x14ac:dyDescent="0.25">
      <c r="B2787" s="257">
        <v>2724</v>
      </c>
      <c r="C2787" s="256">
        <v>169.74698958704207</v>
      </c>
    </row>
    <row r="2788" spans="2:3" x14ac:dyDescent="0.25">
      <c r="B2788" s="257">
        <v>2725</v>
      </c>
      <c r="C2788" s="256">
        <v>138.25977615432518</v>
      </c>
    </row>
    <row r="2789" spans="2:3" x14ac:dyDescent="0.25">
      <c r="B2789" s="257">
        <v>2726</v>
      </c>
      <c r="C2789" s="256">
        <v>128.54106562879545</v>
      </c>
    </row>
    <row r="2790" spans="2:3" x14ac:dyDescent="0.25">
      <c r="B2790" s="257">
        <v>2727</v>
      </c>
      <c r="C2790" s="256">
        <v>116.19190158043219</v>
      </c>
    </row>
    <row r="2791" spans="2:3" x14ac:dyDescent="0.25">
      <c r="B2791" s="257">
        <v>2728</v>
      </c>
      <c r="C2791" s="256">
        <v>137.63663666053597</v>
      </c>
    </row>
    <row r="2792" spans="2:3" x14ac:dyDescent="0.25">
      <c r="B2792" s="257">
        <v>2729</v>
      </c>
      <c r="C2792" s="256">
        <v>85.745012394671875</v>
      </c>
    </row>
    <row r="2793" spans="2:3" x14ac:dyDescent="0.25">
      <c r="B2793" s="257">
        <v>2730</v>
      </c>
      <c r="C2793" s="256">
        <v>142.21332848494217</v>
      </c>
    </row>
    <row r="2794" spans="2:3" x14ac:dyDescent="0.25">
      <c r="B2794" s="257">
        <v>2731</v>
      </c>
      <c r="C2794" s="256">
        <v>104.90007150758751</v>
      </c>
    </row>
    <row r="2795" spans="2:3" x14ac:dyDescent="0.25">
      <c r="B2795" s="257">
        <v>2732</v>
      </c>
      <c r="C2795" s="256">
        <v>105.40187541332341</v>
      </c>
    </row>
    <row r="2796" spans="2:3" x14ac:dyDescent="0.25">
      <c r="B2796" s="257">
        <v>2733</v>
      </c>
      <c r="C2796" s="256">
        <v>108.95924691380391</v>
      </c>
    </row>
    <row r="2797" spans="2:3" x14ac:dyDescent="0.25">
      <c r="B2797" s="257">
        <v>2734</v>
      </c>
      <c r="C2797" s="256">
        <v>116.57853548640527</v>
      </c>
    </row>
    <row r="2798" spans="2:3" x14ac:dyDescent="0.25">
      <c r="B2798" s="257">
        <v>2735</v>
      </c>
      <c r="C2798" s="256">
        <v>108.92907496270152</v>
      </c>
    </row>
    <row r="2799" spans="2:3" x14ac:dyDescent="0.25">
      <c r="B2799" s="257">
        <v>2736</v>
      </c>
      <c r="C2799" s="256">
        <v>101.68179812698537</v>
      </c>
    </row>
    <row r="2800" spans="2:3" x14ac:dyDescent="0.25">
      <c r="B2800" s="257">
        <v>2737</v>
      </c>
      <c r="C2800" s="256">
        <v>132.97582045737195</v>
      </c>
    </row>
    <row r="2801" spans="2:3" x14ac:dyDescent="0.25">
      <c r="B2801" s="257">
        <v>2738</v>
      </c>
      <c r="C2801" s="256">
        <v>81.388320328236134</v>
      </c>
    </row>
    <row r="2802" spans="2:3" x14ac:dyDescent="0.25">
      <c r="B2802" s="257">
        <v>2739</v>
      </c>
      <c r="C2802" s="256">
        <v>95.751672850197139</v>
      </c>
    </row>
    <row r="2803" spans="2:3" x14ac:dyDescent="0.25">
      <c r="B2803" s="257">
        <v>2740</v>
      </c>
      <c r="C2803" s="256">
        <v>75.552722883583755</v>
      </c>
    </row>
    <row r="2804" spans="2:3" x14ac:dyDescent="0.25">
      <c r="B2804" s="257">
        <v>2741</v>
      </c>
      <c r="C2804" s="256">
        <v>117.28121271069</v>
      </c>
    </row>
    <row r="2805" spans="2:3" x14ac:dyDescent="0.25">
      <c r="B2805" s="257">
        <v>2742</v>
      </c>
      <c r="C2805" s="256">
        <v>104.58949097606688</v>
      </c>
    </row>
    <row r="2806" spans="2:3" x14ac:dyDescent="0.25">
      <c r="B2806" s="257">
        <v>2743</v>
      </c>
      <c r="C2806" s="256">
        <v>108.2169568093118</v>
      </c>
    </row>
    <row r="2807" spans="2:3" x14ac:dyDescent="0.25">
      <c r="B2807" s="257">
        <v>2744</v>
      </c>
      <c r="C2807" s="256">
        <v>156.02756391067373</v>
      </c>
    </row>
    <row r="2808" spans="2:3" x14ac:dyDescent="0.25">
      <c r="B2808" s="257">
        <v>2745</v>
      </c>
      <c r="C2808" s="256">
        <v>105.15787451194751</v>
      </c>
    </row>
    <row r="2809" spans="2:3" x14ac:dyDescent="0.25">
      <c r="B2809" s="257">
        <v>2746</v>
      </c>
      <c r="C2809" s="256">
        <v>102.25189632227392</v>
      </c>
    </row>
    <row r="2810" spans="2:3" x14ac:dyDescent="0.25">
      <c r="B2810" s="257">
        <v>2747</v>
      </c>
      <c r="C2810" s="256">
        <v>168.31761102434334</v>
      </c>
    </row>
    <row r="2811" spans="2:3" x14ac:dyDescent="0.25">
      <c r="B2811" s="257">
        <v>2748</v>
      </c>
      <c r="C2811" s="256">
        <v>174.30629882253055</v>
      </c>
    </row>
    <row r="2812" spans="2:3" x14ac:dyDescent="0.25">
      <c r="B2812" s="257">
        <v>2749</v>
      </c>
      <c r="C2812" s="256">
        <v>116.36961702185606</v>
      </c>
    </row>
    <row r="2813" spans="2:3" x14ac:dyDescent="0.25">
      <c r="B2813" s="257">
        <v>2750</v>
      </c>
      <c r="C2813" s="256">
        <v>103.15625612784633</v>
      </c>
    </row>
    <row r="2814" spans="2:3" x14ac:dyDescent="0.25">
      <c r="B2814" s="257">
        <v>2751</v>
      </c>
      <c r="C2814" s="256">
        <v>106.82013859147332</v>
      </c>
    </row>
    <row r="2815" spans="2:3" x14ac:dyDescent="0.25">
      <c r="B2815" s="257">
        <v>2752</v>
      </c>
      <c r="C2815" s="256">
        <v>118.10265431460837</v>
      </c>
    </row>
    <row r="2816" spans="2:3" x14ac:dyDescent="0.25">
      <c r="B2816" s="257">
        <v>2753</v>
      </c>
      <c r="C2816" s="256">
        <v>122.20458937947897</v>
      </c>
    </row>
    <row r="2817" spans="2:3" x14ac:dyDescent="0.25">
      <c r="B2817" s="257">
        <v>2754</v>
      </c>
      <c r="C2817" s="256">
        <v>140.69397097955067</v>
      </c>
    </row>
    <row r="2818" spans="2:3" x14ac:dyDescent="0.25">
      <c r="B2818" s="257">
        <v>2755</v>
      </c>
      <c r="C2818" s="256">
        <v>61.640692889520309</v>
      </c>
    </row>
    <row r="2819" spans="2:3" x14ac:dyDescent="0.25">
      <c r="B2819" s="257">
        <v>2756</v>
      </c>
      <c r="C2819" s="256">
        <v>83.01106262400998</v>
      </c>
    </row>
    <row r="2820" spans="2:3" x14ac:dyDescent="0.25">
      <c r="B2820" s="257">
        <v>2757</v>
      </c>
      <c r="C2820" s="256">
        <v>141.71664695256035</v>
      </c>
    </row>
    <row r="2821" spans="2:3" x14ac:dyDescent="0.25">
      <c r="B2821" s="257">
        <v>2758</v>
      </c>
      <c r="C2821" s="256">
        <v>120.33151735961069</v>
      </c>
    </row>
    <row r="2822" spans="2:3" x14ac:dyDescent="0.25">
      <c r="B2822" s="257">
        <v>2759</v>
      </c>
      <c r="C2822" s="256">
        <v>136.27368743459229</v>
      </c>
    </row>
    <row r="2823" spans="2:3" x14ac:dyDescent="0.25">
      <c r="B2823" s="257">
        <v>2760</v>
      </c>
      <c r="C2823" s="256">
        <v>125.93774761790684</v>
      </c>
    </row>
    <row r="2824" spans="2:3" x14ac:dyDescent="0.25">
      <c r="B2824" s="257">
        <v>2761</v>
      </c>
      <c r="C2824" s="256">
        <v>135.82119972681585</v>
      </c>
    </row>
    <row r="2825" spans="2:3" x14ac:dyDescent="0.25">
      <c r="B2825" s="257">
        <v>2762</v>
      </c>
      <c r="C2825" s="256">
        <v>101.72375760888423</v>
      </c>
    </row>
    <row r="2826" spans="2:3" x14ac:dyDescent="0.25">
      <c r="B2826" s="257">
        <v>2763</v>
      </c>
      <c r="C2826" s="256">
        <v>96.634168348869295</v>
      </c>
    </row>
    <row r="2827" spans="2:3" x14ac:dyDescent="0.25">
      <c r="B2827" s="257">
        <v>2764</v>
      </c>
      <c r="C2827" s="256">
        <v>101.21591870458501</v>
      </c>
    </row>
    <row r="2828" spans="2:3" x14ac:dyDescent="0.25">
      <c r="B2828" s="257">
        <v>2765</v>
      </c>
      <c r="C2828" s="256">
        <v>127.3801209694405</v>
      </c>
    </row>
    <row r="2829" spans="2:3" x14ac:dyDescent="0.25">
      <c r="B2829" s="257">
        <v>2766</v>
      </c>
      <c r="C2829" s="256">
        <v>113.36047189126818</v>
      </c>
    </row>
    <row r="2830" spans="2:3" x14ac:dyDescent="0.25">
      <c r="B2830" s="257">
        <v>2767</v>
      </c>
      <c r="C2830" s="256">
        <v>104.90502432424486</v>
      </c>
    </row>
    <row r="2831" spans="2:3" x14ac:dyDescent="0.25">
      <c r="B2831" s="257">
        <v>2768</v>
      </c>
      <c r="C2831" s="256">
        <v>142.83239408793548</v>
      </c>
    </row>
    <row r="2832" spans="2:3" x14ac:dyDescent="0.25">
      <c r="B2832" s="257">
        <v>2769</v>
      </c>
      <c r="C2832" s="256">
        <v>137.17347569637809</v>
      </c>
    </row>
    <row r="2833" spans="2:3" x14ac:dyDescent="0.25">
      <c r="B2833" s="257">
        <v>2770</v>
      </c>
      <c r="C2833" s="256">
        <v>113.3872854869665</v>
      </c>
    </row>
    <row r="2834" spans="2:3" x14ac:dyDescent="0.25">
      <c r="B2834" s="257">
        <v>2771</v>
      </c>
      <c r="C2834" s="256">
        <v>85.993509382766049</v>
      </c>
    </row>
    <row r="2835" spans="2:3" x14ac:dyDescent="0.25">
      <c r="B2835" s="257">
        <v>2772</v>
      </c>
      <c r="C2835" s="256">
        <v>106.37791644864954</v>
      </c>
    </row>
    <row r="2836" spans="2:3" x14ac:dyDescent="0.25">
      <c r="B2836" s="257">
        <v>2773</v>
      </c>
      <c r="C2836" s="256">
        <v>134.27373665763085</v>
      </c>
    </row>
    <row r="2837" spans="2:3" x14ac:dyDescent="0.25">
      <c r="B2837" s="257">
        <v>2774</v>
      </c>
      <c r="C2837" s="256">
        <v>120.517583939792</v>
      </c>
    </row>
    <row r="2838" spans="2:3" x14ac:dyDescent="0.25">
      <c r="B2838" s="257">
        <v>2775</v>
      </c>
      <c r="C2838" s="256">
        <v>116.62104402930304</v>
      </c>
    </row>
    <row r="2839" spans="2:3" x14ac:dyDescent="0.25">
      <c r="B2839" s="257">
        <v>2776</v>
      </c>
      <c r="C2839" s="256">
        <v>105.04728460335954</v>
      </c>
    </row>
    <row r="2840" spans="2:3" x14ac:dyDescent="0.25">
      <c r="B2840" s="257">
        <v>2777</v>
      </c>
      <c r="C2840" s="256">
        <v>165.67368938621999</v>
      </c>
    </row>
    <row r="2841" spans="2:3" x14ac:dyDescent="0.25">
      <c r="B2841" s="257">
        <v>2778</v>
      </c>
      <c r="C2841" s="256">
        <v>77.081310998870833</v>
      </c>
    </row>
    <row r="2842" spans="2:3" x14ac:dyDescent="0.25">
      <c r="B2842" s="257">
        <v>2779</v>
      </c>
      <c r="C2842" s="256">
        <v>118.48727002810882</v>
      </c>
    </row>
    <row r="2843" spans="2:3" x14ac:dyDescent="0.25">
      <c r="B2843" s="257">
        <v>2780</v>
      </c>
      <c r="C2843" s="256">
        <v>101.96694641613395</v>
      </c>
    </row>
    <row r="2844" spans="2:3" x14ac:dyDescent="0.25">
      <c r="B2844" s="257">
        <v>2781</v>
      </c>
      <c r="C2844" s="256">
        <v>78.785367996386384</v>
      </c>
    </row>
    <row r="2845" spans="2:3" x14ac:dyDescent="0.25">
      <c r="B2845" s="257">
        <v>2782</v>
      </c>
      <c r="C2845" s="256">
        <v>97.585459788291658</v>
      </c>
    </row>
    <row r="2846" spans="2:3" x14ac:dyDescent="0.25">
      <c r="B2846" s="257">
        <v>2783</v>
      </c>
      <c r="C2846" s="256">
        <v>149.09789636834148</v>
      </c>
    </row>
    <row r="2847" spans="2:3" x14ac:dyDescent="0.25">
      <c r="B2847" s="257">
        <v>2784</v>
      </c>
      <c r="C2847" s="256">
        <v>136.64978646452894</v>
      </c>
    </row>
    <row r="2848" spans="2:3" x14ac:dyDescent="0.25">
      <c r="B2848" s="257">
        <v>2785</v>
      </c>
      <c r="C2848" s="256">
        <v>129.5012043821815</v>
      </c>
    </row>
    <row r="2849" spans="2:3" x14ac:dyDescent="0.25">
      <c r="B2849" s="257">
        <v>2786</v>
      </c>
      <c r="C2849" s="256">
        <v>139.69669037339509</v>
      </c>
    </row>
    <row r="2850" spans="2:3" x14ac:dyDescent="0.25">
      <c r="B2850" s="257">
        <v>2787</v>
      </c>
      <c r="C2850" s="256">
        <v>97.886665526663194</v>
      </c>
    </row>
    <row r="2851" spans="2:3" x14ac:dyDescent="0.25">
      <c r="B2851" s="257">
        <v>2788</v>
      </c>
      <c r="C2851" s="256">
        <v>124.76333684885601</v>
      </c>
    </row>
    <row r="2852" spans="2:3" x14ac:dyDescent="0.25">
      <c r="B2852" s="257">
        <v>2789</v>
      </c>
      <c r="C2852" s="256">
        <v>149.27791452587724</v>
      </c>
    </row>
    <row r="2853" spans="2:3" x14ac:dyDescent="0.25">
      <c r="B2853" s="257">
        <v>2790</v>
      </c>
      <c r="C2853" s="256">
        <v>126.83109150495335</v>
      </c>
    </row>
    <row r="2854" spans="2:3" x14ac:dyDescent="0.25">
      <c r="B2854" s="257">
        <v>2791</v>
      </c>
      <c r="C2854" s="256">
        <v>118.81663911793572</v>
      </c>
    </row>
    <row r="2855" spans="2:3" x14ac:dyDescent="0.25">
      <c r="B2855" s="257">
        <v>2792</v>
      </c>
      <c r="C2855" s="256">
        <v>104.87229145572152</v>
      </c>
    </row>
    <row r="2856" spans="2:3" x14ac:dyDescent="0.25">
      <c r="B2856" s="257">
        <v>2793</v>
      </c>
      <c r="C2856" s="256">
        <v>147.33048485306995</v>
      </c>
    </row>
    <row r="2857" spans="2:3" x14ac:dyDescent="0.25">
      <c r="B2857" s="257">
        <v>2794</v>
      </c>
      <c r="C2857" s="256">
        <v>109.59820795014404</v>
      </c>
    </row>
    <row r="2858" spans="2:3" x14ac:dyDescent="0.25">
      <c r="B2858" s="257">
        <v>2795</v>
      </c>
      <c r="C2858" s="256">
        <v>101.60452879947218</v>
      </c>
    </row>
    <row r="2859" spans="2:3" x14ac:dyDescent="0.25">
      <c r="B2859" s="257">
        <v>2796</v>
      </c>
      <c r="C2859" s="256">
        <v>154.04615674533247</v>
      </c>
    </row>
    <row r="2860" spans="2:3" x14ac:dyDescent="0.25">
      <c r="B2860" s="257">
        <v>2797</v>
      </c>
      <c r="C2860" s="256">
        <v>131.65016780530686</v>
      </c>
    </row>
    <row r="2861" spans="2:3" x14ac:dyDescent="0.25">
      <c r="B2861" s="257">
        <v>2798</v>
      </c>
      <c r="C2861" s="256">
        <v>97.486937423399411</v>
      </c>
    </row>
    <row r="2862" spans="2:3" x14ac:dyDescent="0.25">
      <c r="B2862" s="257">
        <v>2799</v>
      </c>
      <c r="C2862" s="256">
        <v>147.03742448802765</v>
      </c>
    </row>
    <row r="2863" spans="2:3" x14ac:dyDescent="0.25">
      <c r="B2863" s="257">
        <v>2800</v>
      </c>
      <c r="C2863" s="256">
        <v>132.03094116243403</v>
      </c>
    </row>
    <row r="2864" spans="2:3" x14ac:dyDescent="0.25">
      <c r="B2864" s="257">
        <v>2801</v>
      </c>
      <c r="C2864" s="256">
        <v>117.09729632906713</v>
      </c>
    </row>
    <row r="2865" spans="2:3" x14ac:dyDescent="0.25">
      <c r="B2865" s="257">
        <v>2802</v>
      </c>
      <c r="C2865" s="256">
        <v>141.74520413980781</v>
      </c>
    </row>
    <row r="2866" spans="2:3" x14ac:dyDescent="0.25">
      <c r="B2866" s="257">
        <v>2803</v>
      </c>
      <c r="C2866" s="256">
        <v>105.24901815771759</v>
      </c>
    </row>
    <row r="2867" spans="2:3" x14ac:dyDescent="0.25">
      <c r="B2867" s="257">
        <v>2804</v>
      </c>
      <c r="C2867" s="256">
        <v>126.62008688233382</v>
      </c>
    </row>
    <row r="2868" spans="2:3" x14ac:dyDescent="0.25">
      <c r="B2868" s="257">
        <v>2805</v>
      </c>
      <c r="C2868" s="256">
        <v>87.227303620319475</v>
      </c>
    </row>
    <row r="2869" spans="2:3" x14ac:dyDescent="0.25">
      <c r="B2869" s="257">
        <v>2806</v>
      </c>
      <c r="C2869" s="256">
        <v>129.59533516363953</v>
      </c>
    </row>
    <row r="2870" spans="2:3" x14ac:dyDescent="0.25">
      <c r="B2870" s="257">
        <v>2807</v>
      </c>
      <c r="C2870" s="256">
        <v>128.63281140419264</v>
      </c>
    </row>
    <row r="2871" spans="2:3" x14ac:dyDescent="0.25">
      <c r="B2871" s="257">
        <v>2808</v>
      </c>
      <c r="C2871" s="256">
        <v>117.78363576377447</v>
      </c>
    </row>
    <row r="2872" spans="2:3" x14ac:dyDescent="0.25">
      <c r="B2872" s="257">
        <v>2809</v>
      </c>
      <c r="C2872" s="256">
        <v>140.77210624943268</v>
      </c>
    </row>
    <row r="2873" spans="2:3" x14ac:dyDescent="0.25">
      <c r="B2873" s="257">
        <v>2810</v>
      </c>
      <c r="C2873" s="256">
        <v>139.02826189376904</v>
      </c>
    </row>
    <row r="2874" spans="2:3" x14ac:dyDescent="0.25">
      <c r="B2874" s="257">
        <v>2811</v>
      </c>
      <c r="C2874" s="256">
        <v>117.02524789492486</v>
      </c>
    </row>
    <row r="2875" spans="2:3" x14ac:dyDescent="0.25">
      <c r="B2875" s="257">
        <v>2812</v>
      </c>
      <c r="C2875" s="256">
        <v>121.80815099831578</v>
      </c>
    </row>
    <row r="2876" spans="2:3" x14ac:dyDescent="0.25">
      <c r="B2876" s="257">
        <v>2813</v>
      </c>
      <c r="C2876" s="256">
        <v>162.28728369769595</v>
      </c>
    </row>
    <row r="2877" spans="2:3" x14ac:dyDescent="0.25">
      <c r="B2877" s="257">
        <v>2814</v>
      </c>
      <c r="C2877" s="256">
        <v>130.44993681935512</v>
      </c>
    </row>
    <row r="2878" spans="2:3" x14ac:dyDescent="0.25">
      <c r="B2878" s="257">
        <v>2815</v>
      </c>
      <c r="C2878" s="256">
        <v>110.4903209394227</v>
      </c>
    </row>
    <row r="2879" spans="2:3" x14ac:dyDescent="0.25">
      <c r="B2879" s="257">
        <v>2816</v>
      </c>
      <c r="C2879" s="256">
        <v>127.90194816543637</v>
      </c>
    </row>
    <row r="2880" spans="2:3" x14ac:dyDescent="0.25">
      <c r="B2880" s="257">
        <v>2817</v>
      </c>
      <c r="C2880" s="256">
        <v>116.38603937897052</v>
      </c>
    </row>
    <row r="2881" spans="2:3" x14ac:dyDescent="0.25">
      <c r="B2881" s="257">
        <v>2818</v>
      </c>
      <c r="C2881" s="256">
        <v>72.755963309554858</v>
      </c>
    </row>
    <row r="2882" spans="2:3" x14ac:dyDescent="0.25">
      <c r="B2882" s="257">
        <v>2819</v>
      </c>
      <c r="C2882" s="256">
        <v>130.52536988634478</v>
      </c>
    </row>
    <row r="2883" spans="2:3" x14ac:dyDescent="0.25">
      <c r="B2883" s="257">
        <v>2820</v>
      </c>
      <c r="C2883" s="256">
        <v>101.28825855215163</v>
      </c>
    </row>
    <row r="2884" spans="2:3" x14ac:dyDescent="0.25">
      <c r="B2884" s="257">
        <v>2821</v>
      </c>
      <c r="C2884" s="256">
        <v>118.27592719765833</v>
      </c>
    </row>
    <row r="2885" spans="2:3" x14ac:dyDescent="0.25">
      <c r="B2885" s="257">
        <v>2822</v>
      </c>
      <c r="C2885" s="256">
        <v>130.92480272983187</v>
      </c>
    </row>
    <row r="2886" spans="2:3" x14ac:dyDescent="0.25">
      <c r="B2886" s="257">
        <v>2823</v>
      </c>
      <c r="C2886" s="256">
        <v>79.532604373892752</v>
      </c>
    </row>
    <row r="2887" spans="2:3" x14ac:dyDescent="0.25">
      <c r="B2887" s="257">
        <v>2824</v>
      </c>
      <c r="C2887" s="256">
        <v>143.5314249108342</v>
      </c>
    </row>
    <row r="2888" spans="2:3" x14ac:dyDescent="0.25">
      <c r="B2888" s="257">
        <v>2825</v>
      </c>
      <c r="C2888" s="256">
        <v>148.38491272189611</v>
      </c>
    </row>
    <row r="2889" spans="2:3" x14ac:dyDescent="0.25">
      <c r="B2889" s="257">
        <v>2826</v>
      </c>
      <c r="C2889" s="256">
        <v>106.50935784591343</v>
      </c>
    </row>
    <row r="2890" spans="2:3" x14ac:dyDescent="0.25">
      <c r="B2890" s="257">
        <v>2827</v>
      </c>
      <c r="C2890" s="256">
        <v>131.61322867916078</v>
      </c>
    </row>
    <row r="2891" spans="2:3" x14ac:dyDescent="0.25">
      <c r="B2891" s="257">
        <v>2828</v>
      </c>
      <c r="C2891" s="256">
        <v>123.99281270841765</v>
      </c>
    </row>
    <row r="2892" spans="2:3" x14ac:dyDescent="0.25">
      <c r="B2892" s="257">
        <v>2829</v>
      </c>
      <c r="C2892" s="256">
        <v>112.59933598727679</v>
      </c>
    </row>
    <row r="2893" spans="2:3" x14ac:dyDescent="0.25">
      <c r="B2893" s="257">
        <v>2830</v>
      </c>
      <c r="C2893" s="256">
        <v>105.15759607890038</v>
      </c>
    </row>
    <row r="2894" spans="2:3" x14ac:dyDescent="0.25">
      <c r="B2894" s="257">
        <v>2831</v>
      </c>
      <c r="C2894" s="256">
        <v>147.91056691384199</v>
      </c>
    </row>
    <row r="2895" spans="2:3" x14ac:dyDescent="0.25">
      <c r="B2895" s="257">
        <v>2832</v>
      </c>
      <c r="C2895" s="256">
        <v>77.12754285875458</v>
      </c>
    </row>
    <row r="2896" spans="2:3" x14ac:dyDescent="0.25">
      <c r="B2896" s="257">
        <v>2833</v>
      </c>
      <c r="C2896" s="256">
        <v>120.5481215043262</v>
      </c>
    </row>
    <row r="2897" spans="2:3" x14ac:dyDescent="0.25">
      <c r="B2897" s="257">
        <v>2834</v>
      </c>
      <c r="C2897" s="256">
        <v>124.84822108872785</v>
      </c>
    </row>
    <row r="2898" spans="2:3" x14ac:dyDescent="0.25">
      <c r="B2898" s="257">
        <v>2835</v>
      </c>
      <c r="C2898" s="256">
        <v>96.353142845588565</v>
      </c>
    </row>
    <row r="2899" spans="2:3" x14ac:dyDescent="0.25">
      <c r="B2899" s="257">
        <v>2836</v>
      </c>
      <c r="C2899" s="256">
        <v>116.57841511547699</v>
      </c>
    </row>
    <row r="2900" spans="2:3" x14ac:dyDescent="0.25">
      <c r="B2900" s="257">
        <v>2837</v>
      </c>
      <c r="C2900" s="256">
        <v>103.81493143485091</v>
      </c>
    </row>
    <row r="2901" spans="2:3" x14ac:dyDescent="0.25">
      <c r="B2901" s="257">
        <v>2838</v>
      </c>
      <c r="C2901" s="256">
        <v>114.50261429489699</v>
      </c>
    </row>
    <row r="2902" spans="2:3" x14ac:dyDescent="0.25">
      <c r="B2902" s="257">
        <v>2839</v>
      </c>
      <c r="C2902" s="256">
        <v>93.979071100632325</v>
      </c>
    </row>
    <row r="2903" spans="2:3" x14ac:dyDescent="0.25">
      <c r="B2903" s="257">
        <v>2840</v>
      </c>
      <c r="C2903" s="256">
        <v>139.5735195768097</v>
      </c>
    </row>
    <row r="2904" spans="2:3" x14ac:dyDescent="0.25">
      <c r="B2904" s="257">
        <v>2841</v>
      </c>
      <c r="C2904" s="256">
        <v>103.63993064664476</v>
      </c>
    </row>
    <row r="2905" spans="2:3" x14ac:dyDescent="0.25">
      <c r="B2905" s="257">
        <v>2842</v>
      </c>
      <c r="C2905" s="256">
        <v>163.47583574673951</v>
      </c>
    </row>
    <row r="2906" spans="2:3" x14ac:dyDescent="0.25">
      <c r="B2906" s="257">
        <v>2843</v>
      </c>
      <c r="C2906" s="256">
        <v>143.68973177700991</v>
      </c>
    </row>
    <row r="2907" spans="2:3" x14ac:dyDescent="0.25">
      <c r="B2907" s="257">
        <v>2844</v>
      </c>
      <c r="C2907" s="256">
        <v>87.230675945434939</v>
      </c>
    </row>
    <row r="2908" spans="2:3" x14ac:dyDescent="0.25">
      <c r="B2908" s="257">
        <v>2845</v>
      </c>
      <c r="C2908" s="256">
        <v>95.324689298766884</v>
      </c>
    </row>
    <row r="2909" spans="2:3" x14ac:dyDescent="0.25">
      <c r="B2909" s="257">
        <v>2846</v>
      </c>
      <c r="C2909" s="256">
        <v>117.85714705712954</v>
      </c>
    </row>
    <row r="2910" spans="2:3" x14ac:dyDescent="0.25">
      <c r="B2910" s="257">
        <v>2847</v>
      </c>
      <c r="C2910" s="256">
        <v>132.33145873949681</v>
      </c>
    </row>
    <row r="2911" spans="2:3" x14ac:dyDescent="0.25">
      <c r="B2911" s="257">
        <v>2848</v>
      </c>
      <c r="C2911" s="256">
        <v>126.23427952119162</v>
      </c>
    </row>
    <row r="2912" spans="2:3" x14ac:dyDescent="0.25">
      <c r="B2912" s="257">
        <v>2849</v>
      </c>
      <c r="C2912" s="256">
        <v>147.7748628687786</v>
      </c>
    </row>
    <row r="2913" spans="2:3" x14ac:dyDescent="0.25">
      <c r="B2913" s="257">
        <v>2850</v>
      </c>
      <c r="C2913" s="256">
        <v>156.71402945088045</v>
      </c>
    </row>
    <row r="2914" spans="2:3" x14ac:dyDescent="0.25">
      <c r="B2914" s="257">
        <v>2851</v>
      </c>
      <c r="C2914" s="256">
        <v>94.130471216492822</v>
      </c>
    </row>
    <row r="2915" spans="2:3" x14ac:dyDescent="0.25">
      <c r="B2915" s="257">
        <v>2852</v>
      </c>
      <c r="C2915" s="256">
        <v>107.41676464774019</v>
      </c>
    </row>
    <row r="2916" spans="2:3" x14ac:dyDescent="0.25">
      <c r="B2916" s="257">
        <v>2853</v>
      </c>
      <c r="C2916" s="256">
        <v>92.440555246706566</v>
      </c>
    </row>
    <row r="2917" spans="2:3" x14ac:dyDescent="0.25">
      <c r="B2917" s="257">
        <v>2854</v>
      </c>
      <c r="C2917" s="256">
        <v>72.158999339976731</v>
      </c>
    </row>
    <row r="2918" spans="2:3" x14ac:dyDescent="0.25">
      <c r="B2918" s="257">
        <v>2855</v>
      </c>
      <c r="C2918" s="256">
        <v>127.11514490614697</v>
      </c>
    </row>
    <row r="2919" spans="2:3" x14ac:dyDescent="0.25">
      <c r="B2919" s="257">
        <v>2856</v>
      </c>
      <c r="C2919" s="256">
        <v>148.86007967406363</v>
      </c>
    </row>
    <row r="2920" spans="2:3" x14ac:dyDescent="0.25">
      <c r="B2920" s="257">
        <v>2857</v>
      </c>
      <c r="C2920" s="256">
        <v>160.5039269872735</v>
      </c>
    </row>
    <row r="2921" spans="2:3" x14ac:dyDescent="0.25">
      <c r="B2921" s="257">
        <v>2858</v>
      </c>
      <c r="C2921" s="256">
        <v>127.69509614196353</v>
      </c>
    </row>
    <row r="2922" spans="2:3" x14ac:dyDescent="0.25">
      <c r="B2922" s="257">
        <v>2859</v>
      </c>
      <c r="C2922" s="256">
        <v>97.841603651812719</v>
      </c>
    </row>
    <row r="2923" spans="2:3" x14ac:dyDescent="0.25">
      <c r="B2923" s="257">
        <v>2860</v>
      </c>
      <c r="C2923" s="256">
        <v>94.743817210252672</v>
      </c>
    </row>
    <row r="2924" spans="2:3" x14ac:dyDescent="0.25">
      <c r="B2924" s="257">
        <v>2861</v>
      </c>
      <c r="C2924" s="256">
        <v>95.656152904486589</v>
      </c>
    </row>
    <row r="2925" spans="2:3" x14ac:dyDescent="0.25">
      <c r="B2925" s="257">
        <v>2862</v>
      </c>
      <c r="C2925" s="256">
        <v>127.52630504680832</v>
      </c>
    </row>
    <row r="2926" spans="2:3" x14ac:dyDescent="0.25">
      <c r="B2926" s="257">
        <v>2863</v>
      </c>
      <c r="C2926" s="256">
        <v>131.96239105255114</v>
      </c>
    </row>
    <row r="2927" spans="2:3" x14ac:dyDescent="0.25">
      <c r="B2927" s="257">
        <v>2864</v>
      </c>
      <c r="C2927" s="256">
        <v>145.08549801733619</v>
      </c>
    </row>
    <row r="2928" spans="2:3" x14ac:dyDescent="0.25">
      <c r="B2928" s="257">
        <v>2865</v>
      </c>
      <c r="C2928" s="256">
        <v>105.17110030661283</v>
      </c>
    </row>
    <row r="2929" spans="2:3" x14ac:dyDescent="0.25">
      <c r="B2929" s="257">
        <v>2866</v>
      </c>
      <c r="C2929" s="256">
        <v>88.346761549721549</v>
      </c>
    </row>
    <row r="2930" spans="2:3" x14ac:dyDescent="0.25">
      <c r="B2930" s="257">
        <v>2867</v>
      </c>
      <c r="C2930" s="256">
        <v>149.84529446822677</v>
      </c>
    </row>
    <row r="2931" spans="2:3" x14ac:dyDescent="0.25">
      <c r="B2931" s="257">
        <v>2868</v>
      </c>
      <c r="C2931" s="256">
        <v>127.03614678074786</v>
      </c>
    </row>
    <row r="2932" spans="2:3" x14ac:dyDescent="0.25">
      <c r="B2932" s="257">
        <v>2869</v>
      </c>
      <c r="C2932" s="256">
        <v>144.0883500242287</v>
      </c>
    </row>
    <row r="2933" spans="2:3" x14ac:dyDescent="0.25">
      <c r="B2933" s="257">
        <v>2870</v>
      </c>
      <c r="C2933" s="256">
        <v>97.32123209031289</v>
      </c>
    </row>
    <row r="2934" spans="2:3" x14ac:dyDescent="0.25">
      <c r="B2934" s="257">
        <v>2871</v>
      </c>
      <c r="C2934" s="256">
        <v>132.42598227432939</v>
      </c>
    </row>
    <row r="2935" spans="2:3" x14ac:dyDescent="0.25">
      <c r="B2935" s="257">
        <v>2872</v>
      </c>
      <c r="C2935" s="256">
        <v>121.49004493080626</v>
      </c>
    </row>
    <row r="2936" spans="2:3" x14ac:dyDescent="0.25">
      <c r="B2936" s="257">
        <v>2873</v>
      </c>
      <c r="C2936" s="256">
        <v>114.63907495508903</v>
      </c>
    </row>
    <row r="2937" spans="2:3" x14ac:dyDescent="0.25">
      <c r="B2937" s="257">
        <v>2874</v>
      </c>
      <c r="C2937" s="256">
        <v>96.691866977784017</v>
      </c>
    </row>
    <row r="2938" spans="2:3" x14ac:dyDescent="0.25">
      <c r="B2938" s="257">
        <v>2875</v>
      </c>
      <c r="C2938" s="256">
        <v>143.86215823047331</v>
      </c>
    </row>
    <row r="2939" spans="2:3" x14ac:dyDescent="0.25">
      <c r="B2939" s="257">
        <v>2876</v>
      </c>
      <c r="C2939" s="256">
        <v>130.21362324787145</v>
      </c>
    </row>
    <row r="2940" spans="2:3" x14ac:dyDescent="0.25">
      <c r="B2940" s="257">
        <v>2877</v>
      </c>
      <c r="C2940" s="256">
        <v>140.90786396041983</v>
      </c>
    </row>
    <row r="2941" spans="2:3" x14ac:dyDescent="0.25">
      <c r="B2941" s="257">
        <v>2878</v>
      </c>
      <c r="C2941" s="256">
        <v>114.79081645331661</v>
      </c>
    </row>
    <row r="2942" spans="2:3" x14ac:dyDescent="0.25">
      <c r="B2942" s="257">
        <v>2879</v>
      </c>
      <c r="C2942" s="256">
        <v>145.60461223063433</v>
      </c>
    </row>
    <row r="2943" spans="2:3" x14ac:dyDescent="0.25">
      <c r="B2943" s="257">
        <v>2880</v>
      </c>
      <c r="C2943" s="256">
        <v>73.288344468060444</v>
      </c>
    </row>
    <row r="2944" spans="2:3" x14ac:dyDescent="0.25">
      <c r="B2944" s="257">
        <v>2881</v>
      </c>
      <c r="C2944" s="256">
        <v>110.82096026638472</v>
      </c>
    </row>
    <row r="2945" spans="2:3" x14ac:dyDescent="0.25">
      <c r="B2945" s="257">
        <v>2882</v>
      </c>
      <c r="C2945" s="256">
        <v>109.34526493494008</v>
      </c>
    </row>
    <row r="2946" spans="2:3" x14ac:dyDescent="0.25">
      <c r="B2946" s="257">
        <v>2883</v>
      </c>
      <c r="C2946" s="256">
        <v>104.41644627654566</v>
      </c>
    </row>
    <row r="2947" spans="2:3" x14ac:dyDescent="0.25">
      <c r="B2947" s="257">
        <v>2884</v>
      </c>
      <c r="C2947" s="256">
        <v>118.19950289614221</v>
      </c>
    </row>
    <row r="2948" spans="2:3" x14ac:dyDescent="0.25">
      <c r="B2948" s="257">
        <v>2885</v>
      </c>
      <c r="C2948" s="256">
        <v>101.66333743785398</v>
      </c>
    </row>
    <row r="2949" spans="2:3" x14ac:dyDescent="0.25">
      <c r="B2949" s="257">
        <v>2886</v>
      </c>
      <c r="C2949" s="256">
        <v>137.82433896827087</v>
      </c>
    </row>
    <row r="2950" spans="2:3" x14ac:dyDescent="0.25">
      <c r="B2950" s="257">
        <v>2887</v>
      </c>
      <c r="C2950" s="256">
        <v>85.597422953657286</v>
      </c>
    </row>
    <row r="2951" spans="2:3" x14ac:dyDescent="0.25">
      <c r="B2951" s="257">
        <v>2888</v>
      </c>
      <c r="C2951" s="256">
        <v>134.97464957572231</v>
      </c>
    </row>
    <row r="2952" spans="2:3" x14ac:dyDescent="0.25">
      <c r="B2952" s="257">
        <v>2889</v>
      </c>
      <c r="C2952" s="256">
        <v>128.91024927644511</v>
      </c>
    </row>
    <row r="2953" spans="2:3" x14ac:dyDescent="0.25">
      <c r="B2953" s="257">
        <v>2890</v>
      </c>
      <c r="C2953" s="256">
        <v>111.28400666694182</v>
      </c>
    </row>
    <row r="2954" spans="2:3" x14ac:dyDescent="0.25">
      <c r="B2954" s="257">
        <v>2891</v>
      </c>
      <c r="C2954" s="256">
        <v>110.6994541930956</v>
      </c>
    </row>
    <row r="2955" spans="2:3" x14ac:dyDescent="0.25">
      <c r="B2955" s="257">
        <v>2892</v>
      </c>
      <c r="C2955" s="256">
        <v>151.89890130747929</v>
      </c>
    </row>
    <row r="2956" spans="2:3" x14ac:dyDescent="0.25">
      <c r="B2956" s="257">
        <v>2893</v>
      </c>
      <c r="C2956" s="256">
        <v>148.2094419104879</v>
      </c>
    </row>
    <row r="2957" spans="2:3" x14ac:dyDescent="0.25">
      <c r="B2957" s="257">
        <v>2894</v>
      </c>
      <c r="C2957" s="256">
        <v>142.2173209642653</v>
      </c>
    </row>
    <row r="2958" spans="2:3" x14ac:dyDescent="0.25">
      <c r="B2958" s="257">
        <v>2895</v>
      </c>
      <c r="C2958" s="256">
        <v>130.82361276894125</v>
      </c>
    </row>
    <row r="2959" spans="2:3" x14ac:dyDescent="0.25">
      <c r="B2959" s="257">
        <v>2896</v>
      </c>
      <c r="C2959" s="256">
        <v>108.16357923435702</v>
      </c>
    </row>
    <row r="2960" spans="2:3" x14ac:dyDescent="0.25">
      <c r="B2960" s="257">
        <v>2897</v>
      </c>
      <c r="C2960" s="256">
        <v>119.89932296181703</v>
      </c>
    </row>
    <row r="2961" spans="2:3" x14ac:dyDescent="0.25">
      <c r="B2961" s="257">
        <v>2898</v>
      </c>
      <c r="C2961" s="256">
        <v>165.68302897190821</v>
      </c>
    </row>
    <row r="2962" spans="2:3" x14ac:dyDescent="0.25">
      <c r="B2962" s="257">
        <v>2899</v>
      </c>
      <c r="C2962" s="256">
        <v>99.29274327502074</v>
      </c>
    </row>
    <row r="2963" spans="2:3" x14ac:dyDescent="0.25">
      <c r="B2963" s="257">
        <v>2900</v>
      </c>
      <c r="C2963" s="256">
        <v>125.8916875653847</v>
      </c>
    </row>
    <row r="2964" spans="2:3" x14ac:dyDescent="0.25">
      <c r="B2964" s="257">
        <v>2901</v>
      </c>
      <c r="C2964" s="256">
        <v>112.72107543650868</v>
      </c>
    </row>
    <row r="2965" spans="2:3" x14ac:dyDescent="0.25">
      <c r="B2965" s="257">
        <v>2902</v>
      </c>
      <c r="C2965" s="256">
        <v>121.33216415168825</v>
      </c>
    </row>
    <row r="2966" spans="2:3" x14ac:dyDescent="0.25">
      <c r="B2966" s="257">
        <v>2903</v>
      </c>
      <c r="C2966" s="256">
        <v>130.14090994268761</v>
      </c>
    </row>
    <row r="2967" spans="2:3" x14ac:dyDescent="0.25">
      <c r="B2967" s="257">
        <v>2904</v>
      </c>
      <c r="C2967" s="256">
        <v>121.25337069987218</v>
      </c>
    </row>
    <row r="2968" spans="2:3" x14ac:dyDescent="0.25">
      <c r="B2968" s="257">
        <v>2905</v>
      </c>
      <c r="C2968" s="256">
        <v>107.83934971295096</v>
      </c>
    </row>
    <row r="2969" spans="2:3" x14ac:dyDescent="0.25">
      <c r="B2969" s="257">
        <v>2906</v>
      </c>
      <c r="C2969" s="256">
        <v>123.75603197711456</v>
      </c>
    </row>
    <row r="2970" spans="2:3" x14ac:dyDescent="0.25">
      <c r="B2970" s="257">
        <v>2907</v>
      </c>
      <c r="C2970" s="256">
        <v>101.90551555548753</v>
      </c>
    </row>
    <row r="2971" spans="2:3" x14ac:dyDescent="0.25">
      <c r="B2971" s="257">
        <v>2908</v>
      </c>
      <c r="C2971" s="256">
        <v>75.68174820305164</v>
      </c>
    </row>
    <row r="2972" spans="2:3" x14ac:dyDescent="0.25">
      <c r="B2972" s="257">
        <v>2909</v>
      </c>
      <c r="C2972" s="256">
        <v>137.15494970883208</v>
      </c>
    </row>
    <row r="2973" spans="2:3" x14ac:dyDescent="0.25">
      <c r="B2973" s="257">
        <v>2910</v>
      </c>
      <c r="C2973" s="256">
        <v>113.23959425920519</v>
      </c>
    </row>
    <row r="2974" spans="2:3" x14ac:dyDescent="0.25">
      <c r="B2974" s="257">
        <v>2911</v>
      </c>
      <c r="C2974" s="256">
        <v>106.44659442606073</v>
      </c>
    </row>
    <row r="2975" spans="2:3" x14ac:dyDescent="0.25">
      <c r="B2975" s="257">
        <v>2912</v>
      </c>
      <c r="C2975" s="256">
        <v>81.084826022607217</v>
      </c>
    </row>
    <row r="2976" spans="2:3" x14ac:dyDescent="0.25">
      <c r="B2976" s="257">
        <v>2913</v>
      </c>
      <c r="C2976" s="256">
        <v>94.763819517561842</v>
      </c>
    </row>
    <row r="2977" spans="2:3" x14ac:dyDescent="0.25">
      <c r="B2977" s="257">
        <v>2914</v>
      </c>
      <c r="C2977" s="256">
        <v>133.35798273668169</v>
      </c>
    </row>
    <row r="2978" spans="2:3" x14ac:dyDescent="0.25">
      <c r="B2978" s="257">
        <v>2915</v>
      </c>
      <c r="C2978" s="256">
        <v>137.85124004207677</v>
      </c>
    </row>
    <row r="2979" spans="2:3" x14ac:dyDescent="0.25">
      <c r="B2979" s="257">
        <v>2916</v>
      </c>
      <c r="C2979" s="256">
        <v>108.98500655748229</v>
      </c>
    </row>
    <row r="2980" spans="2:3" x14ac:dyDescent="0.25">
      <c r="B2980" s="257">
        <v>2917</v>
      </c>
      <c r="C2980" s="256">
        <v>139.85213693597433</v>
      </c>
    </row>
    <row r="2981" spans="2:3" x14ac:dyDescent="0.25">
      <c r="B2981" s="257">
        <v>2918</v>
      </c>
      <c r="C2981" s="256">
        <v>175.17896281704736</v>
      </c>
    </row>
    <row r="2982" spans="2:3" x14ac:dyDescent="0.25">
      <c r="B2982" s="257">
        <v>2919</v>
      </c>
      <c r="C2982" s="256">
        <v>127.00831866020205</v>
      </c>
    </row>
    <row r="2983" spans="2:3" x14ac:dyDescent="0.25">
      <c r="B2983" s="257">
        <v>2920</v>
      </c>
      <c r="C2983" s="256">
        <v>112.92045292620743</v>
      </c>
    </row>
    <row r="2984" spans="2:3" x14ac:dyDescent="0.25">
      <c r="B2984" s="257">
        <v>2921</v>
      </c>
      <c r="C2984" s="256">
        <v>96.070658677529451</v>
      </c>
    </row>
    <row r="2985" spans="2:3" x14ac:dyDescent="0.25">
      <c r="B2985" s="257">
        <v>2922</v>
      </c>
      <c r="C2985" s="256">
        <v>153.8229269206808</v>
      </c>
    </row>
    <row r="2986" spans="2:3" x14ac:dyDescent="0.25">
      <c r="B2986" s="257">
        <v>2923</v>
      </c>
      <c r="C2986" s="256">
        <v>120.66046527206359</v>
      </c>
    </row>
    <row r="2987" spans="2:3" x14ac:dyDescent="0.25">
      <c r="B2987" s="257">
        <v>2924</v>
      </c>
      <c r="C2987" s="256">
        <v>140.65931618992218</v>
      </c>
    </row>
    <row r="2988" spans="2:3" x14ac:dyDescent="0.25">
      <c r="B2988" s="257">
        <v>2925</v>
      </c>
      <c r="C2988" s="256">
        <v>114.65870853487493</v>
      </c>
    </row>
    <row r="2989" spans="2:3" x14ac:dyDescent="0.25">
      <c r="B2989" s="257">
        <v>2926</v>
      </c>
      <c r="C2989" s="256">
        <v>127.58370294789466</v>
      </c>
    </row>
    <row r="2990" spans="2:3" x14ac:dyDescent="0.25">
      <c r="B2990" s="257">
        <v>2927</v>
      </c>
      <c r="C2990" s="256">
        <v>121.95137062326137</v>
      </c>
    </row>
    <row r="2991" spans="2:3" x14ac:dyDescent="0.25">
      <c r="B2991" s="257">
        <v>2928</v>
      </c>
      <c r="C2991" s="256">
        <v>121.33988633511765</v>
      </c>
    </row>
    <row r="2992" spans="2:3" x14ac:dyDescent="0.25">
      <c r="B2992" s="257">
        <v>2929</v>
      </c>
      <c r="C2992" s="256">
        <v>94.667887126389274</v>
      </c>
    </row>
    <row r="2993" spans="2:3" x14ac:dyDescent="0.25">
      <c r="B2993" s="257">
        <v>2930</v>
      </c>
      <c r="C2993" s="256">
        <v>127.67681250253716</v>
      </c>
    </row>
    <row r="2994" spans="2:3" x14ac:dyDescent="0.25">
      <c r="B2994" s="257">
        <v>2931</v>
      </c>
      <c r="C2994" s="256">
        <v>126.69165851764473</v>
      </c>
    </row>
    <row r="2995" spans="2:3" x14ac:dyDescent="0.25">
      <c r="B2995" s="257">
        <v>2932</v>
      </c>
      <c r="C2995" s="256">
        <v>142.02484436852413</v>
      </c>
    </row>
    <row r="2996" spans="2:3" x14ac:dyDescent="0.25">
      <c r="B2996" s="257">
        <v>2933</v>
      </c>
      <c r="C2996" s="256">
        <v>133.71203818263109</v>
      </c>
    </row>
    <row r="2997" spans="2:3" x14ac:dyDescent="0.25">
      <c r="B2997" s="257">
        <v>2934</v>
      </c>
      <c r="C2997" s="256">
        <v>92.450411928570034</v>
      </c>
    </row>
    <row r="2998" spans="2:3" x14ac:dyDescent="0.25">
      <c r="B2998" s="257">
        <v>2935</v>
      </c>
      <c r="C2998" s="256">
        <v>74.5299375277651</v>
      </c>
    </row>
    <row r="2999" spans="2:3" x14ac:dyDescent="0.25">
      <c r="B2999" s="257">
        <v>2936</v>
      </c>
      <c r="C2999" s="256">
        <v>131.68492359410754</v>
      </c>
    </row>
    <row r="3000" spans="2:3" x14ac:dyDescent="0.25">
      <c r="B3000" s="257">
        <v>2937</v>
      </c>
      <c r="C3000" s="256">
        <v>145.82424484934003</v>
      </c>
    </row>
    <row r="3001" spans="2:3" x14ac:dyDescent="0.25">
      <c r="B3001" s="257">
        <v>2938</v>
      </c>
      <c r="C3001" s="256">
        <v>153.14795813754893</v>
      </c>
    </row>
    <row r="3002" spans="2:3" x14ac:dyDescent="0.25">
      <c r="B3002" s="257">
        <v>2939</v>
      </c>
      <c r="C3002" s="256">
        <v>156.43779727918994</v>
      </c>
    </row>
    <row r="3003" spans="2:3" x14ac:dyDescent="0.25">
      <c r="B3003" s="257">
        <v>2940</v>
      </c>
      <c r="C3003" s="256">
        <v>143.18421352578844</v>
      </c>
    </row>
    <row r="3004" spans="2:3" x14ac:dyDescent="0.25">
      <c r="B3004" s="257">
        <v>2941</v>
      </c>
      <c r="C3004" s="256">
        <v>123.32406817627772</v>
      </c>
    </row>
    <row r="3005" spans="2:3" x14ac:dyDescent="0.25">
      <c r="B3005" s="257">
        <v>2942</v>
      </c>
      <c r="C3005" s="256">
        <v>135.86032952774255</v>
      </c>
    </row>
    <row r="3006" spans="2:3" x14ac:dyDescent="0.25">
      <c r="B3006" s="257">
        <v>2943</v>
      </c>
      <c r="C3006" s="256">
        <v>143.97504884801697</v>
      </c>
    </row>
    <row r="3007" spans="2:3" x14ac:dyDescent="0.25">
      <c r="B3007" s="257">
        <v>2944</v>
      </c>
      <c r="C3007" s="256">
        <v>125.37734283191377</v>
      </c>
    </row>
    <row r="3008" spans="2:3" x14ac:dyDescent="0.25">
      <c r="B3008" s="257">
        <v>2945</v>
      </c>
      <c r="C3008" s="256">
        <v>131.39385851319722</v>
      </c>
    </row>
    <row r="3009" spans="2:3" x14ac:dyDescent="0.25">
      <c r="B3009" s="257">
        <v>2946</v>
      </c>
      <c r="C3009" s="256">
        <v>150.61527759362622</v>
      </c>
    </row>
    <row r="3010" spans="2:3" x14ac:dyDescent="0.25">
      <c r="B3010" s="257">
        <v>2947</v>
      </c>
      <c r="C3010" s="256">
        <v>98.745288878165454</v>
      </c>
    </row>
    <row r="3011" spans="2:3" x14ac:dyDescent="0.25">
      <c r="B3011" s="257">
        <v>2948</v>
      </c>
      <c r="C3011" s="256">
        <v>126.22534476374871</v>
      </c>
    </row>
    <row r="3012" spans="2:3" x14ac:dyDescent="0.25">
      <c r="B3012" s="257">
        <v>2949</v>
      </c>
      <c r="C3012" s="256">
        <v>115.70817061854581</v>
      </c>
    </row>
    <row r="3013" spans="2:3" x14ac:dyDescent="0.25">
      <c r="B3013" s="257">
        <v>2950</v>
      </c>
      <c r="C3013" s="256">
        <v>88.721809564685003</v>
      </c>
    </row>
    <row r="3014" spans="2:3" x14ac:dyDescent="0.25">
      <c r="B3014" s="257">
        <v>2951</v>
      </c>
      <c r="C3014" s="256">
        <v>120.89163279891405</v>
      </c>
    </row>
    <row r="3015" spans="2:3" x14ac:dyDescent="0.25">
      <c r="B3015" s="257">
        <v>2952</v>
      </c>
      <c r="C3015" s="256">
        <v>81.290930639112375</v>
      </c>
    </row>
    <row r="3016" spans="2:3" x14ac:dyDescent="0.25">
      <c r="B3016" s="257">
        <v>2953</v>
      </c>
      <c r="C3016" s="256">
        <v>180.30165034856739</v>
      </c>
    </row>
    <row r="3017" spans="2:3" x14ac:dyDescent="0.25">
      <c r="B3017" s="257">
        <v>2954</v>
      </c>
      <c r="C3017" s="256">
        <v>138.9393585906729</v>
      </c>
    </row>
    <row r="3018" spans="2:3" x14ac:dyDescent="0.25">
      <c r="B3018" s="257">
        <v>2955</v>
      </c>
      <c r="C3018" s="256">
        <v>136.3411383143262</v>
      </c>
    </row>
    <row r="3019" spans="2:3" x14ac:dyDescent="0.25">
      <c r="B3019" s="257">
        <v>2956</v>
      </c>
      <c r="C3019" s="256">
        <v>111.23510192386661</v>
      </c>
    </row>
    <row r="3020" spans="2:3" x14ac:dyDescent="0.25">
      <c r="B3020" s="257">
        <v>2957</v>
      </c>
      <c r="C3020" s="256">
        <v>153.65271719316988</v>
      </c>
    </row>
    <row r="3021" spans="2:3" x14ac:dyDescent="0.25">
      <c r="B3021" s="257">
        <v>2958</v>
      </c>
      <c r="C3021" s="256">
        <v>104.96329523722895</v>
      </c>
    </row>
    <row r="3022" spans="2:3" x14ac:dyDescent="0.25">
      <c r="B3022" s="257">
        <v>2959</v>
      </c>
      <c r="C3022" s="256">
        <v>126.25433116758109</v>
      </c>
    </row>
    <row r="3023" spans="2:3" x14ac:dyDescent="0.25">
      <c r="B3023" s="257">
        <v>2960</v>
      </c>
      <c r="C3023" s="256">
        <v>127.48336576596215</v>
      </c>
    </row>
    <row r="3024" spans="2:3" x14ac:dyDescent="0.25">
      <c r="B3024" s="257">
        <v>2961</v>
      </c>
      <c r="C3024" s="256">
        <v>149.65189148782068</v>
      </c>
    </row>
    <row r="3025" spans="2:3" x14ac:dyDescent="0.25">
      <c r="B3025" s="257">
        <v>2962</v>
      </c>
      <c r="C3025" s="256">
        <v>104.49824448601487</v>
      </c>
    </row>
    <row r="3026" spans="2:3" x14ac:dyDescent="0.25">
      <c r="B3026" s="257">
        <v>2963</v>
      </c>
      <c r="C3026" s="256">
        <v>84.061444342995543</v>
      </c>
    </row>
    <row r="3027" spans="2:3" x14ac:dyDescent="0.25">
      <c r="B3027" s="257">
        <v>2964</v>
      </c>
      <c r="C3027" s="256">
        <v>140.11537112617762</v>
      </c>
    </row>
    <row r="3028" spans="2:3" x14ac:dyDescent="0.25">
      <c r="B3028" s="257">
        <v>2965</v>
      </c>
      <c r="C3028" s="256">
        <v>123.43332831535588</v>
      </c>
    </row>
    <row r="3029" spans="2:3" x14ac:dyDescent="0.25">
      <c r="B3029" s="257">
        <v>2966</v>
      </c>
      <c r="C3029" s="256">
        <v>154.54507684261841</v>
      </c>
    </row>
    <row r="3030" spans="2:3" x14ac:dyDescent="0.25">
      <c r="B3030" s="257">
        <v>2967</v>
      </c>
      <c r="C3030" s="256">
        <v>74.237054417640124</v>
      </c>
    </row>
    <row r="3031" spans="2:3" x14ac:dyDescent="0.25">
      <c r="B3031" s="257">
        <v>2968</v>
      </c>
      <c r="C3031" s="256">
        <v>128.96889764798331</v>
      </c>
    </row>
    <row r="3032" spans="2:3" x14ac:dyDescent="0.25">
      <c r="B3032" s="257">
        <v>2969</v>
      </c>
      <c r="C3032" s="256">
        <v>118.04138798661296</v>
      </c>
    </row>
    <row r="3033" spans="2:3" x14ac:dyDescent="0.25">
      <c r="B3033" s="257">
        <v>2970</v>
      </c>
      <c r="C3033" s="256">
        <v>119.21089341947661</v>
      </c>
    </row>
    <row r="3034" spans="2:3" x14ac:dyDescent="0.25">
      <c r="B3034" s="257">
        <v>2971</v>
      </c>
      <c r="C3034" s="256">
        <v>59.83261283732439</v>
      </c>
    </row>
    <row r="3035" spans="2:3" x14ac:dyDescent="0.25">
      <c r="B3035" s="257">
        <v>2972</v>
      </c>
      <c r="C3035" s="256">
        <v>105.0278567596738</v>
      </c>
    </row>
    <row r="3036" spans="2:3" x14ac:dyDescent="0.25">
      <c r="B3036" s="257">
        <v>2973</v>
      </c>
      <c r="C3036" s="256">
        <v>102.51141771564563</v>
      </c>
    </row>
    <row r="3037" spans="2:3" x14ac:dyDescent="0.25">
      <c r="B3037" s="257">
        <v>2974</v>
      </c>
      <c r="C3037" s="256">
        <v>138.944965015554</v>
      </c>
    </row>
    <row r="3038" spans="2:3" x14ac:dyDescent="0.25">
      <c r="B3038" s="257">
        <v>2975</v>
      </c>
      <c r="C3038" s="256">
        <v>76.274216538938063</v>
      </c>
    </row>
    <row r="3039" spans="2:3" x14ac:dyDescent="0.25">
      <c r="B3039" s="257">
        <v>2976</v>
      </c>
      <c r="C3039" s="256">
        <v>133.26009908040049</v>
      </c>
    </row>
    <row r="3040" spans="2:3" x14ac:dyDescent="0.25">
      <c r="B3040" s="257">
        <v>2977</v>
      </c>
      <c r="C3040" s="256">
        <v>87.977826746669791</v>
      </c>
    </row>
    <row r="3041" spans="2:3" x14ac:dyDescent="0.25">
      <c r="B3041" s="257">
        <v>2978</v>
      </c>
      <c r="C3041" s="256">
        <v>98.789397210901029</v>
      </c>
    </row>
    <row r="3042" spans="2:3" x14ac:dyDescent="0.25">
      <c r="B3042" s="257">
        <v>2979</v>
      </c>
      <c r="C3042" s="256">
        <v>101.28503907152358</v>
      </c>
    </row>
    <row r="3043" spans="2:3" x14ac:dyDescent="0.25">
      <c r="B3043" s="257">
        <v>2980</v>
      </c>
      <c r="C3043" s="256">
        <v>154.56769845785669</v>
      </c>
    </row>
    <row r="3044" spans="2:3" x14ac:dyDescent="0.25">
      <c r="B3044" s="257">
        <v>2981</v>
      </c>
      <c r="C3044" s="256">
        <v>119.71051873630002</v>
      </c>
    </row>
    <row r="3045" spans="2:3" x14ac:dyDescent="0.25">
      <c r="B3045" s="257">
        <v>2982</v>
      </c>
      <c r="C3045" s="256">
        <v>127.42025932240411</v>
      </c>
    </row>
    <row r="3046" spans="2:3" x14ac:dyDescent="0.25">
      <c r="B3046" s="257">
        <v>2983</v>
      </c>
      <c r="C3046" s="256">
        <v>143.66950620775108</v>
      </c>
    </row>
    <row r="3047" spans="2:3" x14ac:dyDescent="0.25">
      <c r="B3047" s="257">
        <v>2984</v>
      </c>
      <c r="C3047" s="256">
        <v>125.42470302694373</v>
      </c>
    </row>
    <row r="3048" spans="2:3" x14ac:dyDescent="0.25">
      <c r="B3048" s="257">
        <v>2985</v>
      </c>
      <c r="C3048" s="256">
        <v>89.1455726147409</v>
      </c>
    </row>
    <row r="3049" spans="2:3" x14ac:dyDescent="0.25">
      <c r="B3049" s="257">
        <v>2986</v>
      </c>
      <c r="C3049" s="256">
        <v>148.77843214511364</v>
      </c>
    </row>
    <row r="3050" spans="2:3" x14ac:dyDescent="0.25">
      <c r="B3050" s="257">
        <v>2987</v>
      </c>
      <c r="C3050" s="256">
        <v>174.37516322008375</v>
      </c>
    </row>
    <row r="3051" spans="2:3" x14ac:dyDescent="0.25">
      <c r="B3051" s="257">
        <v>2988</v>
      </c>
      <c r="C3051" s="256">
        <v>189.36809768731285</v>
      </c>
    </row>
    <row r="3052" spans="2:3" x14ac:dyDescent="0.25">
      <c r="B3052" s="257">
        <v>2989</v>
      </c>
      <c r="C3052" s="256">
        <v>102.05897421675158</v>
      </c>
    </row>
    <row r="3053" spans="2:3" x14ac:dyDescent="0.25">
      <c r="B3053" s="257">
        <v>2990</v>
      </c>
      <c r="C3053" s="256">
        <v>118.3667919633518</v>
      </c>
    </row>
    <row r="3054" spans="2:3" x14ac:dyDescent="0.25">
      <c r="B3054" s="257">
        <v>2991</v>
      </c>
      <c r="C3054" s="256">
        <v>118.81755685566888</v>
      </c>
    </row>
    <row r="3055" spans="2:3" x14ac:dyDescent="0.25">
      <c r="B3055" s="257">
        <v>2992</v>
      </c>
      <c r="C3055" s="256">
        <v>90.61379533385869</v>
      </c>
    </row>
    <row r="3056" spans="2:3" x14ac:dyDescent="0.25">
      <c r="B3056" s="257">
        <v>2993</v>
      </c>
      <c r="C3056" s="256">
        <v>127.22366913228728</v>
      </c>
    </row>
    <row r="3057" spans="2:3" x14ac:dyDescent="0.25">
      <c r="B3057" s="257">
        <v>2994</v>
      </c>
      <c r="C3057" s="256">
        <v>125.60631503232938</v>
      </c>
    </row>
    <row r="3058" spans="2:3" x14ac:dyDescent="0.25">
      <c r="B3058" s="257">
        <v>2995</v>
      </c>
      <c r="C3058" s="256">
        <v>75.717206760580666</v>
      </c>
    </row>
    <row r="3059" spans="2:3" x14ac:dyDescent="0.25">
      <c r="B3059" s="257">
        <v>2996</v>
      </c>
      <c r="C3059" s="256">
        <v>118.35696665084865</v>
      </c>
    </row>
    <row r="3060" spans="2:3" x14ac:dyDescent="0.25">
      <c r="B3060" s="257">
        <v>2997</v>
      </c>
      <c r="C3060" s="256">
        <v>123.83791063770173</v>
      </c>
    </row>
    <row r="3061" spans="2:3" x14ac:dyDescent="0.25">
      <c r="B3061" s="257">
        <v>2998</v>
      </c>
      <c r="C3061" s="256">
        <v>129.9049430880346</v>
      </c>
    </row>
    <row r="3062" spans="2:3" x14ac:dyDescent="0.25">
      <c r="B3062" s="257">
        <v>2999</v>
      </c>
      <c r="C3062" s="256">
        <v>114.76280476138908</v>
      </c>
    </row>
    <row r="3063" spans="2:3" x14ac:dyDescent="0.25">
      <c r="B3063" s="257">
        <v>3000</v>
      </c>
      <c r="C3063" s="256">
        <v>97.119370661358346</v>
      </c>
    </row>
    <row r="3064" spans="2:3" x14ac:dyDescent="0.25">
      <c r="B3064" s="257">
        <v>3001</v>
      </c>
      <c r="C3064" s="256">
        <v>119.0482160766593</v>
      </c>
    </row>
    <row r="3065" spans="2:3" x14ac:dyDescent="0.25">
      <c r="B3065" s="257">
        <v>3002</v>
      </c>
      <c r="C3065" s="256">
        <v>121.73524195696619</v>
      </c>
    </row>
    <row r="3066" spans="2:3" x14ac:dyDescent="0.25">
      <c r="B3066" s="257">
        <v>3003</v>
      </c>
      <c r="C3066" s="256">
        <v>119.28749439035015</v>
      </c>
    </row>
    <row r="3067" spans="2:3" x14ac:dyDescent="0.25">
      <c r="B3067" s="257">
        <v>3004</v>
      </c>
      <c r="C3067" s="256">
        <v>135.4342241703815</v>
      </c>
    </row>
    <row r="3068" spans="2:3" x14ac:dyDescent="0.25">
      <c r="B3068" s="257">
        <v>3005</v>
      </c>
      <c r="C3068" s="256">
        <v>86.960745506132994</v>
      </c>
    </row>
    <row r="3069" spans="2:3" x14ac:dyDescent="0.25">
      <c r="B3069" s="257">
        <v>3006</v>
      </c>
      <c r="C3069" s="256">
        <v>143.65142664645629</v>
      </c>
    </row>
    <row r="3070" spans="2:3" x14ac:dyDescent="0.25">
      <c r="B3070" s="257">
        <v>3007</v>
      </c>
      <c r="C3070" s="256">
        <v>136.88759341302699</v>
      </c>
    </row>
    <row r="3071" spans="2:3" x14ac:dyDescent="0.25">
      <c r="B3071" s="257">
        <v>3008</v>
      </c>
      <c r="C3071" s="256">
        <v>157.62693307319796</v>
      </c>
    </row>
    <row r="3072" spans="2:3" x14ac:dyDescent="0.25">
      <c r="B3072" s="257">
        <v>3009</v>
      </c>
      <c r="C3072" s="256">
        <v>134.476273468426</v>
      </c>
    </row>
    <row r="3073" spans="2:3" x14ac:dyDescent="0.25">
      <c r="B3073" s="257">
        <v>3010</v>
      </c>
      <c r="C3073" s="256">
        <v>79.179547119790612</v>
      </c>
    </row>
    <row r="3074" spans="2:3" x14ac:dyDescent="0.25">
      <c r="B3074" s="257">
        <v>3011</v>
      </c>
      <c r="C3074" s="256">
        <v>151.14565059085868</v>
      </c>
    </row>
    <row r="3075" spans="2:3" x14ac:dyDescent="0.25">
      <c r="B3075" s="257">
        <v>3012</v>
      </c>
      <c r="C3075" s="256">
        <v>45.6141548175965</v>
      </c>
    </row>
    <row r="3076" spans="2:3" x14ac:dyDescent="0.25">
      <c r="B3076" s="257">
        <v>3013</v>
      </c>
      <c r="C3076" s="256">
        <v>101.23934175961043</v>
      </c>
    </row>
    <row r="3077" spans="2:3" x14ac:dyDescent="0.25">
      <c r="B3077" s="257">
        <v>3014</v>
      </c>
      <c r="C3077" s="256">
        <v>111.09544424327407</v>
      </c>
    </row>
    <row r="3078" spans="2:3" x14ac:dyDescent="0.25">
      <c r="B3078" s="257">
        <v>3015</v>
      </c>
      <c r="C3078" s="256">
        <v>129.36213856949811</v>
      </c>
    </row>
    <row r="3079" spans="2:3" x14ac:dyDescent="0.25">
      <c r="B3079" s="257">
        <v>3016</v>
      </c>
      <c r="C3079" s="256">
        <v>117.53411907695283</v>
      </c>
    </row>
    <row r="3080" spans="2:3" x14ac:dyDescent="0.25">
      <c r="B3080" s="257">
        <v>3017</v>
      </c>
      <c r="C3080" s="256">
        <v>92.988518171931503</v>
      </c>
    </row>
    <row r="3081" spans="2:3" x14ac:dyDescent="0.25">
      <c r="B3081" s="257">
        <v>3018</v>
      </c>
      <c r="C3081" s="256">
        <v>106.52957806663414</v>
      </c>
    </row>
    <row r="3082" spans="2:3" x14ac:dyDescent="0.25">
      <c r="B3082" s="257">
        <v>3019</v>
      </c>
      <c r="C3082" s="256">
        <v>111.95717110370725</v>
      </c>
    </row>
    <row r="3083" spans="2:3" x14ac:dyDescent="0.25">
      <c r="B3083" s="257">
        <v>3020</v>
      </c>
      <c r="C3083" s="256">
        <v>153.71282118021372</v>
      </c>
    </row>
    <row r="3084" spans="2:3" x14ac:dyDescent="0.25">
      <c r="B3084" s="257">
        <v>3021</v>
      </c>
      <c r="C3084" s="256">
        <v>21.560005734576777</v>
      </c>
    </row>
    <row r="3085" spans="2:3" x14ac:dyDescent="0.25">
      <c r="B3085" s="257">
        <v>3022</v>
      </c>
      <c r="C3085" s="256">
        <v>151.06268992251557</v>
      </c>
    </row>
    <row r="3086" spans="2:3" x14ac:dyDescent="0.25">
      <c r="B3086" s="257">
        <v>3023</v>
      </c>
      <c r="C3086" s="256">
        <v>143.22505004294626</v>
      </c>
    </row>
    <row r="3087" spans="2:3" x14ac:dyDescent="0.25">
      <c r="B3087" s="257">
        <v>3024</v>
      </c>
      <c r="C3087" s="256">
        <v>137.09470025837132</v>
      </c>
    </row>
    <row r="3088" spans="2:3" x14ac:dyDescent="0.25">
      <c r="B3088" s="257">
        <v>3025</v>
      </c>
      <c r="C3088" s="256">
        <v>122.54012139477079</v>
      </c>
    </row>
    <row r="3089" spans="2:3" x14ac:dyDescent="0.25">
      <c r="B3089" s="257">
        <v>3026</v>
      </c>
      <c r="C3089" s="256">
        <v>127.50229296193474</v>
      </c>
    </row>
    <row r="3090" spans="2:3" x14ac:dyDescent="0.25">
      <c r="B3090" s="257">
        <v>3027</v>
      </c>
      <c r="C3090" s="256">
        <v>154.16182227896965</v>
      </c>
    </row>
    <row r="3091" spans="2:3" x14ac:dyDescent="0.25">
      <c r="B3091" s="257">
        <v>3028</v>
      </c>
      <c r="C3091" s="256">
        <v>127.44154372853609</v>
      </c>
    </row>
    <row r="3092" spans="2:3" x14ac:dyDescent="0.25">
      <c r="B3092" s="257">
        <v>3029</v>
      </c>
      <c r="C3092" s="256">
        <v>162.14576641018434</v>
      </c>
    </row>
    <row r="3093" spans="2:3" x14ac:dyDescent="0.25">
      <c r="B3093" s="257">
        <v>3030</v>
      </c>
      <c r="C3093" s="256">
        <v>110.23919668972009</v>
      </c>
    </row>
    <row r="3094" spans="2:3" x14ac:dyDescent="0.25">
      <c r="B3094" s="257">
        <v>3031</v>
      </c>
      <c r="C3094" s="256">
        <v>76.203368665272123</v>
      </c>
    </row>
    <row r="3095" spans="2:3" x14ac:dyDescent="0.25">
      <c r="B3095" s="257">
        <v>3032</v>
      </c>
      <c r="C3095" s="256">
        <v>142.99135912901787</v>
      </c>
    </row>
    <row r="3096" spans="2:3" x14ac:dyDescent="0.25">
      <c r="B3096" s="257">
        <v>3033</v>
      </c>
      <c r="C3096" s="256">
        <v>103.35227990206903</v>
      </c>
    </row>
    <row r="3097" spans="2:3" x14ac:dyDescent="0.25">
      <c r="B3097" s="257">
        <v>3034</v>
      </c>
      <c r="C3097" s="256">
        <v>146.21233752007538</v>
      </c>
    </row>
    <row r="3098" spans="2:3" x14ac:dyDescent="0.25">
      <c r="B3098" s="257">
        <v>3035</v>
      </c>
      <c r="C3098" s="256">
        <v>92.468944362585944</v>
      </c>
    </row>
    <row r="3099" spans="2:3" x14ac:dyDescent="0.25">
      <c r="B3099" s="257">
        <v>3036</v>
      </c>
      <c r="C3099" s="256">
        <v>123.47495196068243</v>
      </c>
    </row>
    <row r="3100" spans="2:3" x14ac:dyDescent="0.25">
      <c r="B3100" s="257">
        <v>3037</v>
      </c>
      <c r="C3100" s="256">
        <v>144.78791918221808</v>
      </c>
    </row>
    <row r="3101" spans="2:3" x14ac:dyDescent="0.25">
      <c r="B3101" s="257">
        <v>3038</v>
      </c>
      <c r="C3101" s="256">
        <v>154.25191191323731</v>
      </c>
    </row>
    <row r="3102" spans="2:3" x14ac:dyDescent="0.25">
      <c r="B3102" s="257">
        <v>3039</v>
      </c>
      <c r="C3102" s="256">
        <v>143.61360405142287</v>
      </c>
    </row>
    <row r="3103" spans="2:3" x14ac:dyDescent="0.25">
      <c r="B3103" s="257">
        <v>3040</v>
      </c>
      <c r="C3103" s="256">
        <v>93.969913022472753</v>
      </c>
    </row>
    <row r="3104" spans="2:3" x14ac:dyDescent="0.25">
      <c r="B3104" s="257">
        <v>3041</v>
      </c>
      <c r="C3104" s="256">
        <v>149.35541814447419</v>
      </c>
    </row>
    <row r="3105" spans="2:3" x14ac:dyDescent="0.25">
      <c r="B3105" s="257">
        <v>3042</v>
      </c>
      <c r="C3105" s="256">
        <v>118.89825734719781</v>
      </c>
    </row>
    <row r="3106" spans="2:3" x14ac:dyDescent="0.25">
      <c r="B3106" s="257">
        <v>3043</v>
      </c>
      <c r="C3106" s="256">
        <v>129.14055027649587</v>
      </c>
    </row>
    <row r="3107" spans="2:3" x14ac:dyDescent="0.25">
      <c r="B3107" s="257">
        <v>3044</v>
      </c>
      <c r="C3107" s="256">
        <v>96.304384200102859</v>
      </c>
    </row>
    <row r="3108" spans="2:3" x14ac:dyDescent="0.25">
      <c r="B3108" s="257">
        <v>3045</v>
      </c>
      <c r="C3108" s="256">
        <v>98.508927329649538</v>
      </c>
    </row>
    <row r="3109" spans="2:3" x14ac:dyDescent="0.25">
      <c r="B3109" s="257">
        <v>3046</v>
      </c>
      <c r="C3109" s="256">
        <v>113.43391738510726</v>
      </c>
    </row>
    <row r="3110" spans="2:3" x14ac:dyDescent="0.25">
      <c r="B3110" s="257">
        <v>3047</v>
      </c>
      <c r="C3110" s="256">
        <v>119.98438575091239</v>
      </c>
    </row>
    <row r="3111" spans="2:3" x14ac:dyDescent="0.25">
      <c r="B3111" s="257">
        <v>3048</v>
      </c>
      <c r="C3111" s="256">
        <v>116.39559819984251</v>
      </c>
    </row>
    <row r="3112" spans="2:3" x14ac:dyDescent="0.25">
      <c r="B3112" s="257">
        <v>3049</v>
      </c>
      <c r="C3112" s="256">
        <v>129.5690521582674</v>
      </c>
    </row>
    <row r="3113" spans="2:3" x14ac:dyDescent="0.25">
      <c r="B3113" s="257">
        <v>3050</v>
      </c>
      <c r="C3113" s="256">
        <v>158.91187154507932</v>
      </c>
    </row>
    <row r="3114" spans="2:3" x14ac:dyDescent="0.25">
      <c r="B3114" s="257">
        <v>3051</v>
      </c>
      <c r="C3114" s="256">
        <v>122.04427646350048</v>
      </c>
    </row>
    <row r="3115" spans="2:3" x14ac:dyDescent="0.25">
      <c r="B3115" s="257">
        <v>3052</v>
      </c>
      <c r="C3115" s="256">
        <v>104.76249951781108</v>
      </c>
    </row>
    <row r="3116" spans="2:3" x14ac:dyDescent="0.25">
      <c r="B3116" s="257">
        <v>3053</v>
      </c>
      <c r="C3116" s="256">
        <v>140.12948536582905</v>
      </c>
    </row>
    <row r="3117" spans="2:3" x14ac:dyDescent="0.25">
      <c r="B3117" s="257">
        <v>3054</v>
      </c>
      <c r="C3117" s="256">
        <v>120.0860124230268</v>
      </c>
    </row>
    <row r="3118" spans="2:3" x14ac:dyDescent="0.25">
      <c r="B3118" s="257">
        <v>3055</v>
      </c>
      <c r="C3118" s="256">
        <v>139.23704377560958</v>
      </c>
    </row>
    <row r="3119" spans="2:3" x14ac:dyDescent="0.25">
      <c r="B3119" s="257">
        <v>3056</v>
      </c>
      <c r="C3119" s="256">
        <v>137.68402071167685</v>
      </c>
    </row>
    <row r="3120" spans="2:3" x14ac:dyDescent="0.25">
      <c r="B3120" s="257">
        <v>3057</v>
      </c>
      <c r="C3120" s="256">
        <v>79.612398474963356</v>
      </c>
    </row>
    <row r="3121" spans="2:3" x14ac:dyDescent="0.25">
      <c r="B3121" s="257">
        <v>3058</v>
      </c>
      <c r="C3121" s="256">
        <v>100.8009724746113</v>
      </c>
    </row>
    <row r="3122" spans="2:3" x14ac:dyDescent="0.25">
      <c r="B3122" s="257">
        <v>3059</v>
      </c>
      <c r="C3122" s="256">
        <v>129.36347605091601</v>
      </c>
    </row>
    <row r="3123" spans="2:3" x14ac:dyDescent="0.25">
      <c r="B3123" s="257">
        <v>3060</v>
      </c>
      <c r="C3123" s="256">
        <v>138.10889464460908</v>
      </c>
    </row>
    <row r="3124" spans="2:3" x14ac:dyDescent="0.25">
      <c r="B3124" s="257">
        <v>3061</v>
      </c>
      <c r="C3124" s="256">
        <v>125.19659141413143</v>
      </c>
    </row>
    <row r="3125" spans="2:3" x14ac:dyDescent="0.25">
      <c r="B3125" s="257">
        <v>3062</v>
      </c>
      <c r="C3125" s="256">
        <v>120.97627628449598</v>
      </c>
    </row>
    <row r="3126" spans="2:3" x14ac:dyDescent="0.25">
      <c r="B3126" s="257">
        <v>3063</v>
      </c>
      <c r="C3126" s="256">
        <v>122.12089397319558</v>
      </c>
    </row>
    <row r="3127" spans="2:3" x14ac:dyDescent="0.25">
      <c r="B3127" s="257">
        <v>3064</v>
      </c>
      <c r="C3127" s="256">
        <v>105.14085045436553</v>
      </c>
    </row>
    <row r="3128" spans="2:3" x14ac:dyDescent="0.25">
      <c r="B3128" s="257">
        <v>3065</v>
      </c>
      <c r="C3128" s="256">
        <v>107.41382304435109</v>
      </c>
    </row>
    <row r="3129" spans="2:3" x14ac:dyDescent="0.25">
      <c r="B3129" s="257">
        <v>3066</v>
      </c>
      <c r="C3129" s="256">
        <v>74.898241547134859</v>
      </c>
    </row>
    <row r="3130" spans="2:3" x14ac:dyDescent="0.25">
      <c r="B3130" s="257">
        <v>3067</v>
      </c>
      <c r="C3130" s="256">
        <v>146.91537594960113</v>
      </c>
    </row>
    <row r="3131" spans="2:3" x14ac:dyDescent="0.25">
      <c r="B3131" s="257">
        <v>3068</v>
      </c>
      <c r="C3131" s="256">
        <v>110.84620595103762</v>
      </c>
    </row>
    <row r="3132" spans="2:3" x14ac:dyDescent="0.25">
      <c r="B3132" s="257">
        <v>3069</v>
      </c>
      <c r="C3132" s="256">
        <v>119.36708490986676</v>
      </c>
    </row>
    <row r="3133" spans="2:3" x14ac:dyDescent="0.25">
      <c r="B3133" s="257">
        <v>3070</v>
      </c>
      <c r="C3133" s="256">
        <v>131.43217945687664</v>
      </c>
    </row>
    <row r="3134" spans="2:3" x14ac:dyDescent="0.25">
      <c r="B3134" s="257">
        <v>3071</v>
      </c>
      <c r="C3134" s="256">
        <v>176.77772065529209</v>
      </c>
    </row>
    <row r="3135" spans="2:3" x14ac:dyDescent="0.25">
      <c r="B3135" s="257">
        <v>3072</v>
      </c>
      <c r="C3135" s="256">
        <v>134.84368943388108</v>
      </c>
    </row>
    <row r="3136" spans="2:3" x14ac:dyDescent="0.25">
      <c r="B3136" s="257">
        <v>3073</v>
      </c>
      <c r="C3136" s="256">
        <v>125.16467166612169</v>
      </c>
    </row>
    <row r="3137" spans="2:3" x14ac:dyDescent="0.25">
      <c r="B3137" s="257">
        <v>3074</v>
      </c>
      <c r="C3137" s="256">
        <v>111.12198151165067</v>
      </c>
    </row>
    <row r="3138" spans="2:3" x14ac:dyDescent="0.25">
      <c r="B3138" s="257">
        <v>3075</v>
      </c>
      <c r="C3138" s="256">
        <v>94.626094631803568</v>
      </c>
    </row>
    <row r="3139" spans="2:3" x14ac:dyDescent="0.25">
      <c r="B3139" s="257">
        <v>3076</v>
      </c>
      <c r="C3139" s="256">
        <v>151.40928658812697</v>
      </c>
    </row>
    <row r="3140" spans="2:3" x14ac:dyDescent="0.25">
      <c r="B3140" s="257">
        <v>3077</v>
      </c>
      <c r="C3140" s="256">
        <v>100.03913534955856</v>
      </c>
    </row>
    <row r="3141" spans="2:3" x14ac:dyDescent="0.25">
      <c r="B3141" s="257">
        <v>3078</v>
      </c>
      <c r="C3141" s="256">
        <v>186.06203037462905</v>
      </c>
    </row>
    <row r="3142" spans="2:3" x14ac:dyDescent="0.25">
      <c r="B3142" s="257">
        <v>3079</v>
      </c>
      <c r="C3142" s="256">
        <v>44.345516993247315</v>
      </c>
    </row>
    <row r="3143" spans="2:3" x14ac:dyDescent="0.25">
      <c r="B3143" s="257">
        <v>3080</v>
      </c>
      <c r="C3143" s="256">
        <v>110.06209712923325</v>
      </c>
    </row>
    <row r="3144" spans="2:3" x14ac:dyDescent="0.25">
      <c r="B3144" s="257">
        <v>3081</v>
      </c>
      <c r="C3144" s="256">
        <v>75.350420975348044</v>
      </c>
    </row>
    <row r="3145" spans="2:3" x14ac:dyDescent="0.25">
      <c r="B3145" s="257">
        <v>3082</v>
      </c>
      <c r="C3145" s="256">
        <v>125.11467970662305</v>
      </c>
    </row>
    <row r="3146" spans="2:3" x14ac:dyDescent="0.25">
      <c r="B3146" s="257">
        <v>3083</v>
      </c>
      <c r="C3146" s="256">
        <v>129.95775452672561</v>
      </c>
    </row>
    <row r="3147" spans="2:3" x14ac:dyDescent="0.25">
      <c r="B3147" s="257">
        <v>3084</v>
      </c>
      <c r="C3147" s="256">
        <v>118.613833612424</v>
      </c>
    </row>
    <row r="3148" spans="2:3" x14ac:dyDescent="0.25">
      <c r="B3148" s="257">
        <v>3085</v>
      </c>
      <c r="C3148" s="256">
        <v>128.25323263085627</v>
      </c>
    </row>
    <row r="3149" spans="2:3" x14ac:dyDescent="0.25">
      <c r="B3149" s="257">
        <v>3086</v>
      </c>
      <c r="C3149" s="256">
        <v>140.98151261021764</v>
      </c>
    </row>
    <row r="3150" spans="2:3" x14ac:dyDescent="0.25">
      <c r="B3150" s="257">
        <v>3087</v>
      </c>
      <c r="C3150" s="256">
        <v>154.8066739647895</v>
      </c>
    </row>
    <row r="3151" spans="2:3" x14ac:dyDescent="0.25">
      <c r="B3151" s="257">
        <v>3088</v>
      </c>
      <c r="C3151" s="256">
        <v>94.458883955766055</v>
      </c>
    </row>
    <row r="3152" spans="2:3" x14ac:dyDescent="0.25">
      <c r="B3152" s="257">
        <v>3089</v>
      </c>
      <c r="C3152" s="256">
        <v>118.38788273204413</v>
      </c>
    </row>
    <row r="3153" spans="2:3" x14ac:dyDescent="0.25">
      <c r="B3153" s="257">
        <v>3090</v>
      </c>
      <c r="C3153" s="256">
        <v>122.40084270076625</v>
      </c>
    </row>
    <row r="3154" spans="2:3" x14ac:dyDescent="0.25">
      <c r="B3154" s="257">
        <v>3091</v>
      </c>
      <c r="C3154" s="256">
        <v>105.39021862118632</v>
      </c>
    </row>
    <row r="3155" spans="2:3" x14ac:dyDescent="0.25">
      <c r="B3155" s="257">
        <v>3092</v>
      </c>
      <c r="C3155" s="256">
        <v>132.92248664537061</v>
      </c>
    </row>
    <row r="3156" spans="2:3" x14ac:dyDescent="0.25">
      <c r="B3156" s="257">
        <v>3093</v>
      </c>
      <c r="C3156" s="256">
        <v>151.75015519552232</v>
      </c>
    </row>
    <row r="3157" spans="2:3" x14ac:dyDescent="0.25">
      <c r="B3157" s="257">
        <v>3094</v>
      </c>
      <c r="C3157" s="256">
        <v>125.12901845307455</v>
      </c>
    </row>
    <row r="3158" spans="2:3" x14ac:dyDescent="0.25">
      <c r="B3158" s="257">
        <v>3095</v>
      </c>
      <c r="C3158" s="256">
        <v>98.92390054636769</v>
      </c>
    </row>
    <row r="3159" spans="2:3" x14ac:dyDescent="0.25">
      <c r="B3159" s="257">
        <v>3096</v>
      </c>
      <c r="C3159" s="256">
        <v>129.04774780385338</v>
      </c>
    </row>
    <row r="3160" spans="2:3" x14ac:dyDescent="0.25">
      <c r="B3160" s="257">
        <v>3097</v>
      </c>
      <c r="C3160" s="256">
        <v>162.57709076662547</v>
      </c>
    </row>
    <row r="3161" spans="2:3" x14ac:dyDescent="0.25">
      <c r="B3161" s="257">
        <v>3098</v>
      </c>
      <c r="C3161" s="256">
        <v>89.237376021957303</v>
      </c>
    </row>
    <row r="3162" spans="2:3" x14ac:dyDescent="0.25">
      <c r="B3162" s="257">
        <v>3099</v>
      </c>
      <c r="C3162" s="256">
        <v>93.987754259035526</v>
      </c>
    </row>
    <row r="3163" spans="2:3" x14ac:dyDescent="0.25">
      <c r="B3163" s="257">
        <v>3100</v>
      </c>
      <c r="C3163" s="256">
        <v>146.63664710704961</v>
      </c>
    </row>
    <row r="3164" spans="2:3" x14ac:dyDescent="0.25">
      <c r="B3164" s="257">
        <v>3101</v>
      </c>
      <c r="C3164" s="256">
        <v>128.74432405760808</v>
      </c>
    </row>
    <row r="3165" spans="2:3" x14ac:dyDescent="0.25">
      <c r="B3165" s="257">
        <v>3102</v>
      </c>
      <c r="C3165" s="256">
        <v>126.23317482110902</v>
      </c>
    </row>
    <row r="3166" spans="2:3" x14ac:dyDescent="0.25">
      <c r="B3166" s="257">
        <v>3103</v>
      </c>
      <c r="C3166" s="256">
        <v>155.61233755503517</v>
      </c>
    </row>
    <row r="3167" spans="2:3" x14ac:dyDescent="0.25">
      <c r="B3167" s="257">
        <v>3104</v>
      </c>
      <c r="C3167" s="256">
        <v>145.02826444498419</v>
      </c>
    </row>
    <row r="3168" spans="2:3" x14ac:dyDescent="0.25">
      <c r="B3168" s="257">
        <v>3105</v>
      </c>
      <c r="C3168" s="256">
        <v>130.88265905701095</v>
      </c>
    </row>
    <row r="3169" spans="2:3" x14ac:dyDescent="0.25">
      <c r="B3169" s="257">
        <v>3106</v>
      </c>
      <c r="C3169" s="256">
        <v>117.42258836473778</v>
      </c>
    </row>
    <row r="3170" spans="2:3" x14ac:dyDescent="0.25">
      <c r="B3170" s="257">
        <v>3107</v>
      </c>
      <c r="C3170" s="256">
        <v>112.02318663552867</v>
      </c>
    </row>
    <row r="3171" spans="2:3" x14ac:dyDescent="0.25">
      <c r="B3171" s="257">
        <v>3108</v>
      </c>
      <c r="C3171" s="256">
        <v>118.23443442865131</v>
      </c>
    </row>
    <row r="3172" spans="2:3" x14ac:dyDescent="0.25">
      <c r="B3172" s="257">
        <v>3109</v>
      </c>
      <c r="C3172" s="256">
        <v>141.47605410816573</v>
      </c>
    </row>
    <row r="3173" spans="2:3" x14ac:dyDescent="0.25">
      <c r="B3173" s="257">
        <v>3110</v>
      </c>
      <c r="C3173" s="256">
        <v>106.3063919221127</v>
      </c>
    </row>
    <row r="3174" spans="2:3" x14ac:dyDescent="0.25">
      <c r="B3174" s="257">
        <v>3111</v>
      </c>
      <c r="C3174" s="256">
        <v>121.14018303059441</v>
      </c>
    </row>
    <row r="3175" spans="2:3" x14ac:dyDescent="0.25">
      <c r="B3175" s="257">
        <v>3112</v>
      </c>
      <c r="C3175" s="256">
        <v>141.27939780568951</v>
      </c>
    </row>
    <row r="3176" spans="2:3" x14ac:dyDescent="0.25">
      <c r="B3176" s="257">
        <v>3113</v>
      </c>
      <c r="C3176" s="256">
        <v>116.3895576575901</v>
      </c>
    </row>
    <row r="3177" spans="2:3" x14ac:dyDescent="0.25">
      <c r="B3177" s="257">
        <v>3114</v>
      </c>
      <c r="C3177" s="256">
        <v>142.88870041414461</v>
      </c>
    </row>
    <row r="3178" spans="2:3" x14ac:dyDescent="0.25">
      <c r="B3178" s="257">
        <v>3115</v>
      </c>
      <c r="C3178" s="256">
        <v>108.48761861700851</v>
      </c>
    </row>
    <row r="3179" spans="2:3" x14ac:dyDescent="0.25">
      <c r="B3179" s="257">
        <v>3116</v>
      </c>
      <c r="C3179" s="256">
        <v>108.96138599546347</v>
      </c>
    </row>
    <row r="3180" spans="2:3" x14ac:dyDescent="0.25">
      <c r="B3180" s="257">
        <v>3117</v>
      </c>
      <c r="C3180" s="256">
        <v>90.587798199250031</v>
      </c>
    </row>
    <row r="3181" spans="2:3" x14ac:dyDescent="0.25">
      <c r="B3181" s="257">
        <v>3118</v>
      </c>
      <c r="C3181" s="256">
        <v>104.87639944420567</v>
      </c>
    </row>
    <row r="3182" spans="2:3" x14ac:dyDescent="0.25">
      <c r="B3182" s="257">
        <v>3119</v>
      </c>
      <c r="C3182" s="256">
        <v>101.09630078970784</v>
      </c>
    </row>
    <row r="3183" spans="2:3" x14ac:dyDescent="0.25">
      <c r="B3183" s="257">
        <v>3120</v>
      </c>
      <c r="C3183" s="256">
        <v>106.02541005035555</v>
      </c>
    </row>
    <row r="3184" spans="2:3" x14ac:dyDescent="0.25">
      <c r="B3184" s="257">
        <v>3121</v>
      </c>
      <c r="C3184" s="256">
        <v>125.52347351089293</v>
      </c>
    </row>
    <row r="3185" spans="2:3" x14ac:dyDescent="0.25">
      <c r="B3185" s="257">
        <v>3122</v>
      </c>
      <c r="C3185" s="256">
        <v>135.58842357213965</v>
      </c>
    </row>
    <row r="3186" spans="2:3" x14ac:dyDescent="0.25">
      <c r="B3186" s="257">
        <v>3123</v>
      </c>
      <c r="C3186" s="256">
        <v>123.71013101248089</v>
      </c>
    </row>
    <row r="3187" spans="2:3" x14ac:dyDescent="0.25">
      <c r="B3187" s="257">
        <v>3124</v>
      </c>
      <c r="C3187" s="256">
        <v>125.99122383079229</v>
      </c>
    </row>
    <row r="3188" spans="2:3" x14ac:dyDescent="0.25">
      <c r="B3188" s="257">
        <v>3125</v>
      </c>
      <c r="C3188" s="256">
        <v>137.52320150472468</v>
      </c>
    </row>
    <row r="3189" spans="2:3" x14ac:dyDescent="0.25">
      <c r="B3189" s="257">
        <v>3126</v>
      </c>
      <c r="C3189" s="256">
        <v>100.94310888482455</v>
      </c>
    </row>
    <row r="3190" spans="2:3" x14ac:dyDescent="0.25">
      <c r="B3190" s="257">
        <v>3127</v>
      </c>
      <c r="C3190" s="256">
        <v>129.37967652771425</v>
      </c>
    </row>
    <row r="3191" spans="2:3" x14ac:dyDescent="0.25">
      <c r="B3191" s="257">
        <v>3128</v>
      </c>
      <c r="C3191" s="256">
        <v>120.49861158085268</v>
      </c>
    </row>
    <row r="3192" spans="2:3" x14ac:dyDescent="0.25">
      <c r="B3192" s="257">
        <v>3129</v>
      </c>
      <c r="C3192" s="256">
        <v>150.19007691336796</v>
      </c>
    </row>
    <row r="3193" spans="2:3" x14ac:dyDescent="0.25">
      <c r="B3193" s="257">
        <v>3130</v>
      </c>
      <c r="C3193" s="256">
        <v>63.236405789212256</v>
      </c>
    </row>
    <row r="3194" spans="2:3" x14ac:dyDescent="0.25">
      <c r="B3194" s="257">
        <v>3131</v>
      </c>
      <c r="C3194" s="256">
        <v>122.52087097932215</v>
      </c>
    </row>
    <row r="3195" spans="2:3" x14ac:dyDescent="0.25">
      <c r="B3195" s="257">
        <v>3132</v>
      </c>
      <c r="C3195" s="256">
        <v>124.22551391343801</v>
      </c>
    </row>
    <row r="3196" spans="2:3" x14ac:dyDescent="0.25">
      <c r="B3196" s="257">
        <v>3133</v>
      </c>
      <c r="C3196" s="256">
        <v>162.53723831382393</v>
      </c>
    </row>
    <row r="3197" spans="2:3" x14ac:dyDescent="0.25">
      <c r="B3197" s="257">
        <v>3134</v>
      </c>
      <c r="C3197" s="256">
        <v>92.260849237441263</v>
      </c>
    </row>
    <row r="3198" spans="2:3" x14ac:dyDescent="0.25">
      <c r="B3198" s="257">
        <v>3135</v>
      </c>
      <c r="C3198" s="256">
        <v>112.86370010968626</v>
      </c>
    </row>
    <row r="3199" spans="2:3" x14ac:dyDescent="0.25">
      <c r="B3199" s="257">
        <v>3136</v>
      </c>
      <c r="C3199" s="256">
        <v>84.851019287901408</v>
      </c>
    </row>
    <row r="3200" spans="2:3" x14ac:dyDescent="0.25">
      <c r="B3200" s="257">
        <v>3137</v>
      </c>
      <c r="C3200" s="256">
        <v>122.97012195606581</v>
      </c>
    </row>
    <row r="3201" spans="2:3" x14ac:dyDescent="0.25">
      <c r="B3201" s="257">
        <v>3138</v>
      </c>
      <c r="C3201" s="256">
        <v>171.85379727026162</v>
      </c>
    </row>
    <row r="3202" spans="2:3" x14ac:dyDescent="0.25">
      <c r="B3202" s="257">
        <v>3139</v>
      </c>
      <c r="C3202" s="256">
        <v>82.033346361106993</v>
      </c>
    </row>
    <row r="3203" spans="2:3" x14ac:dyDescent="0.25">
      <c r="B3203" s="257">
        <v>3140</v>
      </c>
      <c r="C3203" s="256">
        <v>94.12336504079299</v>
      </c>
    </row>
    <row r="3204" spans="2:3" x14ac:dyDescent="0.25">
      <c r="B3204" s="257">
        <v>3141</v>
      </c>
      <c r="C3204" s="256">
        <v>125.57765067703849</v>
      </c>
    </row>
    <row r="3205" spans="2:3" x14ac:dyDescent="0.25">
      <c r="B3205" s="257">
        <v>3142</v>
      </c>
      <c r="C3205" s="256">
        <v>124.99615056338682</v>
      </c>
    </row>
    <row r="3206" spans="2:3" x14ac:dyDescent="0.25">
      <c r="B3206" s="257">
        <v>3143</v>
      </c>
      <c r="C3206" s="256">
        <v>96.90665403809551</v>
      </c>
    </row>
    <row r="3207" spans="2:3" x14ac:dyDescent="0.25">
      <c r="B3207" s="257">
        <v>3144</v>
      </c>
      <c r="C3207" s="256">
        <v>117.88156538429656</v>
      </c>
    </row>
    <row r="3208" spans="2:3" x14ac:dyDescent="0.25">
      <c r="B3208" s="257">
        <v>3145</v>
      </c>
      <c r="C3208" s="256">
        <v>117.00459154018357</v>
      </c>
    </row>
    <row r="3209" spans="2:3" x14ac:dyDescent="0.25">
      <c r="B3209" s="257">
        <v>3146</v>
      </c>
      <c r="C3209" s="256">
        <v>75.157718497374688</v>
      </c>
    </row>
    <row r="3210" spans="2:3" x14ac:dyDescent="0.25">
      <c r="B3210" s="257">
        <v>3147</v>
      </c>
      <c r="C3210" s="256">
        <v>122.74406881507983</v>
      </c>
    </row>
    <row r="3211" spans="2:3" x14ac:dyDescent="0.25">
      <c r="B3211" s="257">
        <v>3148</v>
      </c>
      <c r="C3211" s="256">
        <v>95.555389060476216</v>
      </c>
    </row>
    <row r="3212" spans="2:3" x14ac:dyDescent="0.25">
      <c r="B3212" s="257">
        <v>3149</v>
      </c>
      <c r="C3212" s="256">
        <v>114.32650534907228</v>
      </c>
    </row>
    <row r="3213" spans="2:3" x14ac:dyDescent="0.25">
      <c r="B3213" s="257">
        <v>3150</v>
      </c>
      <c r="C3213" s="256">
        <v>162.1274335294662</v>
      </c>
    </row>
    <row r="3214" spans="2:3" x14ac:dyDescent="0.25">
      <c r="B3214" s="257">
        <v>3151</v>
      </c>
      <c r="C3214" s="256">
        <v>128.18235401176838</v>
      </c>
    </row>
    <row r="3215" spans="2:3" x14ac:dyDescent="0.25">
      <c r="B3215" s="257">
        <v>3152</v>
      </c>
      <c r="C3215" s="256">
        <v>92.098201024233177</v>
      </c>
    </row>
    <row r="3216" spans="2:3" x14ac:dyDescent="0.25">
      <c r="B3216" s="257">
        <v>3153</v>
      </c>
      <c r="C3216" s="256">
        <v>93.698463709515039</v>
      </c>
    </row>
    <row r="3217" spans="2:3" x14ac:dyDescent="0.25">
      <c r="B3217" s="257">
        <v>3154</v>
      </c>
      <c r="C3217" s="256">
        <v>79.924562849563046</v>
      </c>
    </row>
    <row r="3218" spans="2:3" x14ac:dyDescent="0.25">
      <c r="B3218" s="257">
        <v>3155</v>
      </c>
      <c r="C3218" s="256">
        <v>123.38772418105073</v>
      </c>
    </row>
    <row r="3219" spans="2:3" x14ac:dyDescent="0.25">
      <c r="B3219" s="257">
        <v>3156</v>
      </c>
      <c r="C3219" s="256">
        <v>77.833360753648549</v>
      </c>
    </row>
    <row r="3220" spans="2:3" x14ac:dyDescent="0.25">
      <c r="B3220" s="257">
        <v>3157</v>
      </c>
      <c r="C3220" s="256">
        <v>134.50377992783476</v>
      </c>
    </row>
    <row r="3221" spans="2:3" x14ac:dyDescent="0.25">
      <c r="B3221" s="257">
        <v>3158</v>
      </c>
      <c r="C3221" s="256">
        <v>179.73691982502078</v>
      </c>
    </row>
    <row r="3222" spans="2:3" x14ac:dyDescent="0.25">
      <c r="B3222" s="257">
        <v>3159</v>
      </c>
      <c r="C3222" s="256">
        <v>127.12223621438478</v>
      </c>
    </row>
    <row r="3223" spans="2:3" x14ac:dyDescent="0.25">
      <c r="B3223" s="257">
        <v>3160</v>
      </c>
      <c r="C3223" s="256">
        <v>139.58520537862796</v>
      </c>
    </row>
    <row r="3224" spans="2:3" x14ac:dyDescent="0.25">
      <c r="B3224" s="257">
        <v>3161</v>
      </c>
      <c r="C3224" s="256">
        <v>123.30452550338183</v>
      </c>
    </row>
    <row r="3225" spans="2:3" x14ac:dyDescent="0.25">
      <c r="B3225" s="257">
        <v>3162</v>
      </c>
      <c r="C3225" s="256">
        <v>147.86822276397569</v>
      </c>
    </row>
    <row r="3226" spans="2:3" x14ac:dyDescent="0.25">
      <c r="B3226" s="257">
        <v>3163</v>
      </c>
      <c r="C3226" s="256">
        <v>132.90295046282907</v>
      </c>
    </row>
    <row r="3227" spans="2:3" x14ac:dyDescent="0.25">
      <c r="B3227" s="257">
        <v>3164</v>
      </c>
      <c r="C3227" s="256">
        <v>141.82809747119512</v>
      </c>
    </row>
    <row r="3228" spans="2:3" x14ac:dyDescent="0.25">
      <c r="B3228" s="257">
        <v>3165</v>
      </c>
      <c r="C3228" s="256">
        <v>90.333255217132631</v>
      </c>
    </row>
    <row r="3229" spans="2:3" x14ac:dyDescent="0.25">
      <c r="B3229" s="257">
        <v>3166</v>
      </c>
      <c r="C3229" s="256">
        <v>85.443952076003725</v>
      </c>
    </row>
    <row r="3230" spans="2:3" x14ac:dyDescent="0.25">
      <c r="B3230" s="257">
        <v>3167</v>
      </c>
      <c r="C3230" s="256">
        <v>139.09585199427571</v>
      </c>
    </row>
    <row r="3231" spans="2:3" x14ac:dyDescent="0.25">
      <c r="B3231" s="257">
        <v>3168</v>
      </c>
      <c r="C3231" s="256">
        <v>79.287232625395887</v>
      </c>
    </row>
    <row r="3232" spans="2:3" x14ac:dyDescent="0.25">
      <c r="B3232" s="257">
        <v>3169</v>
      </c>
      <c r="C3232" s="256">
        <v>133.15791810712898</v>
      </c>
    </row>
    <row r="3233" spans="2:3" x14ac:dyDescent="0.25">
      <c r="B3233" s="257">
        <v>3170</v>
      </c>
      <c r="C3233" s="256">
        <v>73.773576663205063</v>
      </c>
    </row>
    <row r="3234" spans="2:3" x14ac:dyDescent="0.25">
      <c r="B3234" s="257">
        <v>3171</v>
      </c>
      <c r="C3234" s="256">
        <v>116.95133768498066</v>
      </c>
    </row>
    <row r="3235" spans="2:3" x14ac:dyDescent="0.25">
      <c r="B3235" s="257">
        <v>3172</v>
      </c>
      <c r="C3235" s="256">
        <v>129.06773895209358</v>
      </c>
    </row>
    <row r="3236" spans="2:3" x14ac:dyDescent="0.25">
      <c r="B3236" s="257">
        <v>3173</v>
      </c>
      <c r="C3236" s="256">
        <v>131.17668921170696</v>
      </c>
    </row>
    <row r="3237" spans="2:3" x14ac:dyDescent="0.25">
      <c r="B3237" s="257">
        <v>3174</v>
      </c>
      <c r="C3237" s="256">
        <v>99.329708128081663</v>
      </c>
    </row>
    <row r="3238" spans="2:3" x14ac:dyDescent="0.25">
      <c r="B3238" s="257">
        <v>3175</v>
      </c>
      <c r="C3238" s="256">
        <v>128.13191189331621</v>
      </c>
    </row>
    <row r="3239" spans="2:3" x14ac:dyDescent="0.25">
      <c r="B3239" s="257">
        <v>3176</v>
      </c>
      <c r="C3239" s="256">
        <v>74.6259177839774</v>
      </c>
    </row>
    <row r="3240" spans="2:3" x14ac:dyDescent="0.25">
      <c r="B3240" s="257">
        <v>3177</v>
      </c>
      <c r="C3240" s="256">
        <v>143.52248383184664</v>
      </c>
    </row>
    <row r="3241" spans="2:3" x14ac:dyDescent="0.25">
      <c r="B3241" s="257">
        <v>3178</v>
      </c>
      <c r="C3241" s="256">
        <v>119.39914621402175</v>
      </c>
    </row>
    <row r="3242" spans="2:3" x14ac:dyDescent="0.25">
      <c r="B3242" s="257">
        <v>3179</v>
      </c>
      <c r="C3242" s="256">
        <v>116.37582268735756</v>
      </c>
    </row>
    <row r="3243" spans="2:3" x14ac:dyDescent="0.25">
      <c r="B3243" s="257">
        <v>3180</v>
      </c>
      <c r="C3243" s="256">
        <v>138.17922559833937</v>
      </c>
    </row>
    <row r="3244" spans="2:3" x14ac:dyDescent="0.25">
      <c r="B3244" s="257">
        <v>3181</v>
      </c>
      <c r="C3244" s="256">
        <v>134.80403431429886</v>
      </c>
    </row>
    <row r="3245" spans="2:3" x14ac:dyDescent="0.25">
      <c r="B3245" s="257">
        <v>3182</v>
      </c>
      <c r="C3245" s="256">
        <v>68.499793584387589</v>
      </c>
    </row>
    <row r="3246" spans="2:3" x14ac:dyDescent="0.25">
      <c r="B3246" s="257">
        <v>3183</v>
      </c>
      <c r="C3246" s="256">
        <v>137.66346847222229</v>
      </c>
    </row>
    <row r="3247" spans="2:3" x14ac:dyDescent="0.25">
      <c r="B3247" s="257">
        <v>3184</v>
      </c>
      <c r="C3247" s="256">
        <v>151.91779511526175</v>
      </c>
    </row>
    <row r="3248" spans="2:3" x14ac:dyDescent="0.25">
      <c r="B3248" s="257">
        <v>3185</v>
      </c>
      <c r="C3248" s="256">
        <v>104.73593993394859</v>
      </c>
    </row>
    <row r="3249" spans="2:3" x14ac:dyDescent="0.25">
      <c r="B3249" s="257">
        <v>3186</v>
      </c>
      <c r="C3249" s="256">
        <v>101.07919975799931</v>
      </c>
    </row>
    <row r="3250" spans="2:3" x14ac:dyDescent="0.25">
      <c r="B3250" s="257">
        <v>3187</v>
      </c>
      <c r="C3250" s="256">
        <v>141.38748828795735</v>
      </c>
    </row>
    <row r="3251" spans="2:3" x14ac:dyDescent="0.25">
      <c r="B3251" s="257">
        <v>3188</v>
      </c>
      <c r="C3251" s="256">
        <v>123.35806576011286</v>
      </c>
    </row>
    <row r="3252" spans="2:3" x14ac:dyDescent="0.25">
      <c r="B3252" s="257">
        <v>3189</v>
      </c>
      <c r="C3252" s="256">
        <v>74.43443714645214</v>
      </c>
    </row>
    <row r="3253" spans="2:3" x14ac:dyDescent="0.25">
      <c r="B3253" s="257">
        <v>3190</v>
      </c>
      <c r="C3253" s="256">
        <v>136.13703029907001</v>
      </c>
    </row>
    <row r="3254" spans="2:3" x14ac:dyDescent="0.25">
      <c r="B3254" s="257">
        <v>3191</v>
      </c>
      <c r="C3254" s="256">
        <v>134.95523014570148</v>
      </c>
    </row>
    <row r="3255" spans="2:3" x14ac:dyDescent="0.25">
      <c r="B3255" s="257">
        <v>3192</v>
      </c>
      <c r="C3255" s="256">
        <v>131.58073566270699</v>
      </c>
    </row>
    <row r="3256" spans="2:3" x14ac:dyDescent="0.25">
      <c r="B3256" s="257">
        <v>3193</v>
      </c>
      <c r="C3256" s="256">
        <v>96.57722028853911</v>
      </c>
    </row>
    <row r="3257" spans="2:3" x14ac:dyDescent="0.25">
      <c r="B3257" s="257">
        <v>3194</v>
      </c>
      <c r="C3257" s="256">
        <v>133.65634648578322</v>
      </c>
    </row>
    <row r="3258" spans="2:3" x14ac:dyDescent="0.25">
      <c r="B3258" s="257">
        <v>3195</v>
      </c>
      <c r="C3258" s="256">
        <v>130.90165921938848</v>
      </c>
    </row>
    <row r="3259" spans="2:3" x14ac:dyDescent="0.25">
      <c r="B3259" s="257">
        <v>3196</v>
      </c>
      <c r="C3259" s="256">
        <v>127.93478981632771</v>
      </c>
    </row>
    <row r="3260" spans="2:3" x14ac:dyDescent="0.25">
      <c r="B3260" s="257">
        <v>3197</v>
      </c>
      <c r="C3260" s="256">
        <v>145.27999154190232</v>
      </c>
    </row>
    <row r="3261" spans="2:3" x14ac:dyDescent="0.25">
      <c r="B3261" s="257">
        <v>3198</v>
      </c>
      <c r="C3261" s="256">
        <v>144.84389235320469</v>
      </c>
    </row>
    <row r="3262" spans="2:3" x14ac:dyDescent="0.25">
      <c r="B3262" s="257">
        <v>3199</v>
      </c>
      <c r="C3262" s="256">
        <v>153.29186119947803</v>
      </c>
    </row>
    <row r="3263" spans="2:3" x14ac:dyDescent="0.25">
      <c r="B3263" s="257">
        <v>3200</v>
      </c>
      <c r="C3263" s="256">
        <v>154.30123423784406</v>
      </c>
    </row>
    <row r="3264" spans="2:3" x14ac:dyDescent="0.25">
      <c r="B3264" s="257">
        <v>3201</v>
      </c>
      <c r="C3264" s="256">
        <v>105.18719731516913</v>
      </c>
    </row>
    <row r="3265" spans="2:3" x14ac:dyDescent="0.25">
      <c r="B3265" s="257">
        <v>3202</v>
      </c>
      <c r="C3265" s="256">
        <v>114.43366303069347</v>
      </c>
    </row>
    <row r="3266" spans="2:3" x14ac:dyDescent="0.25">
      <c r="B3266" s="257">
        <v>3203</v>
      </c>
      <c r="C3266" s="256">
        <v>100.36860149364506</v>
      </c>
    </row>
    <row r="3267" spans="2:3" x14ac:dyDescent="0.25">
      <c r="B3267" s="257">
        <v>3204</v>
      </c>
      <c r="C3267" s="256">
        <v>130.87807925421771</v>
      </c>
    </row>
    <row r="3268" spans="2:3" x14ac:dyDescent="0.25">
      <c r="B3268" s="257">
        <v>3205</v>
      </c>
      <c r="C3268" s="256">
        <v>106.9285525786876</v>
      </c>
    </row>
    <row r="3269" spans="2:3" x14ac:dyDescent="0.25">
      <c r="B3269" s="257">
        <v>3206</v>
      </c>
      <c r="C3269" s="256">
        <v>135.10165584999336</v>
      </c>
    </row>
    <row r="3270" spans="2:3" x14ac:dyDescent="0.25">
      <c r="B3270" s="257">
        <v>3207</v>
      </c>
      <c r="C3270" s="256">
        <v>124.80618964381098</v>
      </c>
    </row>
    <row r="3271" spans="2:3" x14ac:dyDescent="0.25">
      <c r="B3271" s="257">
        <v>3208</v>
      </c>
      <c r="C3271" s="256">
        <v>124.28550198415705</v>
      </c>
    </row>
    <row r="3272" spans="2:3" x14ac:dyDescent="0.25">
      <c r="B3272" s="257">
        <v>3209</v>
      </c>
      <c r="C3272" s="256">
        <v>123.93873489336886</v>
      </c>
    </row>
    <row r="3273" spans="2:3" x14ac:dyDescent="0.25">
      <c r="B3273" s="257">
        <v>3210</v>
      </c>
      <c r="C3273" s="256">
        <v>90.990298794276768</v>
      </c>
    </row>
    <row r="3274" spans="2:3" x14ac:dyDescent="0.25">
      <c r="B3274" s="257">
        <v>3211</v>
      </c>
      <c r="C3274" s="256">
        <v>113.04038499665663</v>
      </c>
    </row>
    <row r="3275" spans="2:3" x14ac:dyDescent="0.25">
      <c r="B3275" s="257">
        <v>3212</v>
      </c>
      <c r="C3275" s="256">
        <v>116.63496812203174</v>
      </c>
    </row>
    <row r="3276" spans="2:3" x14ac:dyDescent="0.25">
      <c r="B3276" s="257">
        <v>3213</v>
      </c>
      <c r="C3276" s="256">
        <v>95.550337543078626</v>
      </c>
    </row>
    <row r="3277" spans="2:3" x14ac:dyDescent="0.25">
      <c r="B3277" s="257">
        <v>3214</v>
      </c>
      <c r="C3277" s="256">
        <v>115.19180310167781</v>
      </c>
    </row>
    <row r="3278" spans="2:3" x14ac:dyDescent="0.25">
      <c r="B3278" s="257">
        <v>3215</v>
      </c>
      <c r="C3278" s="256">
        <v>137.95277435839424</v>
      </c>
    </row>
    <row r="3279" spans="2:3" x14ac:dyDescent="0.25">
      <c r="B3279" s="257">
        <v>3216</v>
      </c>
      <c r="C3279" s="256">
        <v>136.1916783702149</v>
      </c>
    </row>
    <row r="3280" spans="2:3" x14ac:dyDescent="0.25">
      <c r="B3280" s="257">
        <v>3217</v>
      </c>
      <c r="C3280" s="256">
        <v>113.79211257743256</v>
      </c>
    </row>
    <row r="3281" spans="2:3" x14ac:dyDescent="0.25">
      <c r="B3281" s="257">
        <v>3218</v>
      </c>
      <c r="C3281" s="256">
        <v>168.08623001710384</v>
      </c>
    </row>
    <row r="3282" spans="2:3" x14ac:dyDescent="0.25">
      <c r="B3282" s="257">
        <v>3219</v>
      </c>
      <c r="C3282" s="256">
        <v>92.619351417522111</v>
      </c>
    </row>
    <row r="3283" spans="2:3" x14ac:dyDescent="0.25">
      <c r="B3283" s="257">
        <v>3220</v>
      </c>
      <c r="C3283" s="256">
        <v>112.766374134608</v>
      </c>
    </row>
    <row r="3284" spans="2:3" x14ac:dyDescent="0.25">
      <c r="B3284" s="257">
        <v>3221</v>
      </c>
      <c r="C3284" s="256">
        <v>164.34095124959049</v>
      </c>
    </row>
    <row r="3285" spans="2:3" x14ac:dyDescent="0.25">
      <c r="B3285" s="257">
        <v>3222</v>
      </c>
      <c r="C3285" s="256">
        <v>131.05363899663115</v>
      </c>
    </row>
    <row r="3286" spans="2:3" x14ac:dyDescent="0.25">
      <c r="B3286" s="257">
        <v>3223</v>
      </c>
      <c r="C3286" s="256">
        <v>138.26400788267915</v>
      </c>
    </row>
    <row r="3287" spans="2:3" x14ac:dyDescent="0.25">
      <c r="B3287" s="257">
        <v>3224</v>
      </c>
      <c r="C3287" s="256">
        <v>103.81628892578622</v>
      </c>
    </row>
    <row r="3288" spans="2:3" x14ac:dyDescent="0.25">
      <c r="B3288" s="257">
        <v>3225</v>
      </c>
      <c r="C3288" s="256">
        <v>131.70367676215443</v>
      </c>
    </row>
    <row r="3289" spans="2:3" x14ac:dyDescent="0.25">
      <c r="B3289" s="257">
        <v>3226</v>
      </c>
      <c r="C3289" s="256">
        <v>118.65913985659822</v>
      </c>
    </row>
    <row r="3290" spans="2:3" x14ac:dyDescent="0.25">
      <c r="B3290" s="257">
        <v>3227</v>
      </c>
      <c r="C3290" s="256">
        <v>167.87289150938477</v>
      </c>
    </row>
    <row r="3291" spans="2:3" x14ac:dyDescent="0.25">
      <c r="B3291" s="257">
        <v>3228</v>
      </c>
      <c r="C3291" s="256">
        <v>152.18388985333058</v>
      </c>
    </row>
    <row r="3292" spans="2:3" x14ac:dyDescent="0.25">
      <c r="B3292" s="257">
        <v>3229</v>
      </c>
      <c r="C3292" s="256">
        <v>150.00331367359868</v>
      </c>
    </row>
    <row r="3293" spans="2:3" x14ac:dyDescent="0.25">
      <c r="B3293" s="257">
        <v>3230</v>
      </c>
      <c r="C3293" s="256">
        <v>90.203836852091442</v>
      </c>
    </row>
    <row r="3294" spans="2:3" x14ac:dyDescent="0.25">
      <c r="B3294" s="257">
        <v>3231</v>
      </c>
      <c r="C3294" s="256">
        <v>101.62360289451684</v>
      </c>
    </row>
    <row r="3295" spans="2:3" x14ac:dyDescent="0.25">
      <c r="B3295" s="257">
        <v>3232</v>
      </c>
      <c r="C3295" s="256">
        <v>108.96829663906112</v>
      </c>
    </row>
    <row r="3296" spans="2:3" x14ac:dyDescent="0.25">
      <c r="B3296" s="257">
        <v>3233</v>
      </c>
      <c r="C3296" s="256">
        <v>175.93373888701493</v>
      </c>
    </row>
    <row r="3297" spans="2:3" x14ac:dyDescent="0.25">
      <c r="B3297" s="257">
        <v>3234</v>
      </c>
      <c r="C3297" s="256">
        <v>138.04170735850781</v>
      </c>
    </row>
    <row r="3298" spans="2:3" x14ac:dyDescent="0.25">
      <c r="B3298" s="257">
        <v>3235</v>
      </c>
      <c r="C3298" s="256">
        <v>89.976994146978797</v>
      </c>
    </row>
    <row r="3299" spans="2:3" x14ac:dyDescent="0.25">
      <c r="B3299" s="257">
        <v>3236</v>
      </c>
      <c r="C3299" s="256">
        <v>93.235143026132732</v>
      </c>
    </row>
    <row r="3300" spans="2:3" x14ac:dyDescent="0.25">
      <c r="B3300" s="257">
        <v>3237</v>
      </c>
      <c r="C3300" s="256">
        <v>138.82090289920487</v>
      </c>
    </row>
    <row r="3301" spans="2:3" x14ac:dyDescent="0.25">
      <c r="B3301" s="257">
        <v>3238</v>
      </c>
      <c r="C3301" s="256">
        <v>133.75985780341148</v>
      </c>
    </row>
    <row r="3302" spans="2:3" x14ac:dyDescent="0.25">
      <c r="B3302" s="257">
        <v>3239</v>
      </c>
      <c r="C3302" s="256">
        <v>117.99612016228967</v>
      </c>
    </row>
    <row r="3303" spans="2:3" x14ac:dyDescent="0.25">
      <c r="B3303" s="257">
        <v>3240</v>
      </c>
      <c r="C3303" s="256">
        <v>136.50029003237552</v>
      </c>
    </row>
    <row r="3304" spans="2:3" x14ac:dyDescent="0.25">
      <c r="B3304" s="257">
        <v>3241</v>
      </c>
      <c r="C3304" s="256">
        <v>91.504205675352978</v>
      </c>
    </row>
    <row r="3305" spans="2:3" x14ac:dyDescent="0.25">
      <c r="B3305" s="257">
        <v>3242</v>
      </c>
      <c r="C3305" s="256">
        <v>100.62487323142949</v>
      </c>
    </row>
    <row r="3306" spans="2:3" x14ac:dyDescent="0.25">
      <c r="B3306" s="257">
        <v>3243</v>
      </c>
      <c r="C3306" s="256">
        <v>151.86130136240371</v>
      </c>
    </row>
    <row r="3307" spans="2:3" x14ac:dyDescent="0.25">
      <c r="B3307" s="257">
        <v>3244</v>
      </c>
      <c r="C3307" s="256">
        <v>95.64220810777357</v>
      </c>
    </row>
    <row r="3308" spans="2:3" x14ac:dyDescent="0.25">
      <c r="B3308" s="257">
        <v>3245</v>
      </c>
      <c r="C3308" s="256">
        <v>139.01930613448448</v>
      </c>
    </row>
    <row r="3309" spans="2:3" x14ac:dyDescent="0.25">
      <c r="B3309" s="257">
        <v>3246</v>
      </c>
      <c r="C3309" s="256">
        <v>117.06428664519908</v>
      </c>
    </row>
    <row r="3310" spans="2:3" x14ac:dyDescent="0.25">
      <c r="B3310" s="257">
        <v>3247</v>
      </c>
      <c r="C3310" s="256">
        <v>129.35521461891597</v>
      </c>
    </row>
    <row r="3311" spans="2:3" x14ac:dyDescent="0.25">
      <c r="B3311" s="257">
        <v>3248</v>
      </c>
      <c r="C3311" s="256">
        <v>112.40660202562283</v>
      </c>
    </row>
    <row r="3312" spans="2:3" x14ac:dyDescent="0.25">
      <c r="B3312" s="257">
        <v>3249</v>
      </c>
      <c r="C3312" s="256">
        <v>143.90397224920886</v>
      </c>
    </row>
    <row r="3313" spans="2:3" x14ac:dyDescent="0.25">
      <c r="B3313" s="257">
        <v>3250</v>
      </c>
      <c r="C3313" s="256">
        <v>153.08716576864813</v>
      </c>
    </row>
    <row r="3314" spans="2:3" x14ac:dyDescent="0.25">
      <c r="B3314" s="257">
        <v>3251</v>
      </c>
      <c r="C3314" s="256">
        <v>144.6252423639686</v>
      </c>
    </row>
    <row r="3315" spans="2:3" x14ac:dyDescent="0.25">
      <c r="B3315" s="257">
        <v>3252</v>
      </c>
      <c r="C3315" s="256">
        <v>153.97286498308563</v>
      </c>
    </row>
    <row r="3316" spans="2:3" x14ac:dyDescent="0.25">
      <c r="B3316" s="257">
        <v>3253</v>
      </c>
      <c r="C3316" s="256">
        <v>115.45316214610448</v>
      </c>
    </row>
    <row r="3317" spans="2:3" x14ac:dyDescent="0.25">
      <c r="B3317" s="257">
        <v>3254</v>
      </c>
      <c r="C3317" s="256">
        <v>128.68847190381729</v>
      </c>
    </row>
    <row r="3318" spans="2:3" x14ac:dyDescent="0.25">
      <c r="B3318" s="257">
        <v>3255</v>
      </c>
      <c r="C3318" s="256">
        <v>123.41717206352726</v>
      </c>
    </row>
    <row r="3319" spans="2:3" x14ac:dyDescent="0.25">
      <c r="B3319" s="257">
        <v>3256</v>
      </c>
      <c r="C3319" s="256">
        <v>136.87033272659619</v>
      </c>
    </row>
    <row r="3320" spans="2:3" x14ac:dyDescent="0.25">
      <c r="B3320" s="257">
        <v>3257</v>
      </c>
      <c r="C3320" s="256">
        <v>116.76268670528785</v>
      </c>
    </row>
    <row r="3321" spans="2:3" x14ac:dyDescent="0.25">
      <c r="B3321" s="257">
        <v>3258</v>
      </c>
      <c r="C3321" s="256">
        <v>99.392010197670018</v>
      </c>
    </row>
    <row r="3322" spans="2:3" x14ac:dyDescent="0.25">
      <c r="B3322" s="257">
        <v>3259</v>
      </c>
      <c r="C3322" s="256">
        <v>158.23243889175353</v>
      </c>
    </row>
    <row r="3323" spans="2:3" x14ac:dyDescent="0.25">
      <c r="B3323" s="257">
        <v>3260</v>
      </c>
      <c r="C3323" s="256">
        <v>129.86278879462014</v>
      </c>
    </row>
    <row r="3324" spans="2:3" x14ac:dyDescent="0.25">
      <c r="B3324" s="257">
        <v>3261</v>
      </c>
      <c r="C3324" s="256">
        <v>120.68234620710328</v>
      </c>
    </row>
    <row r="3325" spans="2:3" x14ac:dyDescent="0.25">
      <c r="B3325" s="257">
        <v>3262</v>
      </c>
      <c r="C3325" s="256">
        <v>127.07840639997153</v>
      </c>
    </row>
    <row r="3326" spans="2:3" x14ac:dyDescent="0.25">
      <c r="B3326" s="257">
        <v>3263</v>
      </c>
      <c r="C3326" s="256">
        <v>128.79934274238909</v>
      </c>
    </row>
    <row r="3327" spans="2:3" x14ac:dyDescent="0.25">
      <c r="B3327" s="257">
        <v>3264</v>
      </c>
      <c r="C3327" s="256">
        <v>162.63260065818122</v>
      </c>
    </row>
    <row r="3328" spans="2:3" x14ac:dyDescent="0.25">
      <c r="B3328" s="257">
        <v>3265</v>
      </c>
      <c r="C3328" s="256">
        <v>105.71325733648906</v>
      </c>
    </row>
    <row r="3329" spans="2:3" x14ac:dyDescent="0.25">
      <c r="B3329" s="257">
        <v>3266</v>
      </c>
      <c r="C3329" s="256">
        <v>139.04656161673159</v>
      </c>
    </row>
    <row r="3330" spans="2:3" x14ac:dyDescent="0.25">
      <c r="B3330" s="257">
        <v>3267</v>
      </c>
      <c r="C3330" s="256">
        <v>152.57320433325276</v>
      </c>
    </row>
    <row r="3331" spans="2:3" x14ac:dyDescent="0.25">
      <c r="B3331" s="257">
        <v>3268</v>
      </c>
      <c r="C3331" s="256">
        <v>102.46215195690024</v>
      </c>
    </row>
    <row r="3332" spans="2:3" x14ac:dyDescent="0.25">
      <c r="B3332" s="257">
        <v>3269</v>
      </c>
      <c r="C3332" s="256">
        <v>104.24790069288291</v>
      </c>
    </row>
    <row r="3333" spans="2:3" x14ac:dyDescent="0.25">
      <c r="B3333" s="257">
        <v>3270</v>
      </c>
      <c r="C3333" s="256">
        <v>117.34742015498517</v>
      </c>
    </row>
    <row r="3334" spans="2:3" x14ac:dyDescent="0.25">
      <c r="B3334" s="257">
        <v>3271</v>
      </c>
      <c r="C3334" s="256">
        <v>107.54709368589032</v>
      </c>
    </row>
    <row r="3335" spans="2:3" x14ac:dyDescent="0.25">
      <c r="B3335" s="257">
        <v>3272</v>
      </c>
      <c r="C3335" s="256">
        <v>104.01387790478095</v>
      </c>
    </row>
    <row r="3336" spans="2:3" x14ac:dyDescent="0.25">
      <c r="B3336" s="257">
        <v>3273</v>
      </c>
      <c r="C3336" s="256">
        <v>113.3739439032676</v>
      </c>
    </row>
    <row r="3337" spans="2:3" x14ac:dyDescent="0.25">
      <c r="B3337" s="257">
        <v>3274</v>
      </c>
      <c r="C3337" s="256">
        <v>119.2037639184517</v>
      </c>
    </row>
    <row r="3338" spans="2:3" x14ac:dyDescent="0.25">
      <c r="B3338" s="257">
        <v>3275</v>
      </c>
      <c r="C3338" s="256">
        <v>123.96698834429084</v>
      </c>
    </row>
    <row r="3339" spans="2:3" x14ac:dyDescent="0.25">
      <c r="B3339" s="257">
        <v>3276</v>
      </c>
      <c r="C3339" s="256">
        <v>126.44105092043809</v>
      </c>
    </row>
    <row r="3340" spans="2:3" x14ac:dyDescent="0.25">
      <c r="B3340" s="257">
        <v>3277</v>
      </c>
      <c r="C3340" s="256">
        <v>94.905348571589386</v>
      </c>
    </row>
    <row r="3341" spans="2:3" x14ac:dyDescent="0.25">
      <c r="B3341" s="257">
        <v>3278</v>
      </c>
      <c r="C3341" s="256">
        <v>97.210197828543016</v>
      </c>
    </row>
    <row r="3342" spans="2:3" x14ac:dyDescent="0.25">
      <c r="B3342" s="257">
        <v>3279</v>
      </c>
      <c r="C3342" s="256">
        <v>112.92133779224218</v>
      </c>
    </row>
    <row r="3343" spans="2:3" x14ac:dyDescent="0.25">
      <c r="B3343" s="257">
        <v>3280</v>
      </c>
      <c r="C3343" s="256">
        <v>73.885155587909622</v>
      </c>
    </row>
    <row r="3344" spans="2:3" x14ac:dyDescent="0.25">
      <c r="B3344" s="257">
        <v>3281</v>
      </c>
      <c r="C3344" s="256">
        <v>92.7970322399227</v>
      </c>
    </row>
    <row r="3345" spans="2:3" x14ac:dyDescent="0.25">
      <c r="B3345" s="257">
        <v>3282</v>
      </c>
      <c r="C3345" s="256">
        <v>146.30697984997056</v>
      </c>
    </row>
    <row r="3346" spans="2:3" x14ac:dyDescent="0.25">
      <c r="B3346" s="257">
        <v>3283</v>
      </c>
      <c r="C3346" s="256">
        <v>81.399952542309137</v>
      </c>
    </row>
    <row r="3347" spans="2:3" x14ac:dyDescent="0.25">
      <c r="B3347" s="257">
        <v>3284</v>
      </c>
      <c r="C3347" s="256">
        <v>149.74863579305662</v>
      </c>
    </row>
    <row r="3348" spans="2:3" x14ac:dyDescent="0.25">
      <c r="B3348" s="257">
        <v>3285</v>
      </c>
      <c r="C3348" s="256">
        <v>149.6294266066447</v>
      </c>
    </row>
    <row r="3349" spans="2:3" x14ac:dyDescent="0.25">
      <c r="B3349" s="257">
        <v>3286</v>
      </c>
      <c r="C3349" s="256">
        <v>82.855558087165846</v>
      </c>
    </row>
    <row r="3350" spans="2:3" x14ac:dyDescent="0.25">
      <c r="B3350" s="257">
        <v>3287</v>
      </c>
      <c r="C3350" s="256">
        <v>100.6635070666257</v>
      </c>
    </row>
    <row r="3351" spans="2:3" x14ac:dyDescent="0.25">
      <c r="B3351" s="257">
        <v>3288</v>
      </c>
      <c r="C3351" s="256">
        <v>106.14373604678615</v>
      </c>
    </row>
    <row r="3352" spans="2:3" x14ac:dyDescent="0.25">
      <c r="B3352" s="257">
        <v>3289</v>
      </c>
      <c r="C3352" s="256">
        <v>94.02828975729129</v>
      </c>
    </row>
    <row r="3353" spans="2:3" x14ac:dyDescent="0.25">
      <c r="B3353" s="257">
        <v>3290</v>
      </c>
      <c r="C3353" s="256">
        <v>122.43429699717394</v>
      </c>
    </row>
    <row r="3354" spans="2:3" x14ac:dyDescent="0.25">
      <c r="B3354" s="257">
        <v>3291</v>
      </c>
      <c r="C3354" s="256">
        <v>125.71488115417655</v>
      </c>
    </row>
    <row r="3355" spans="2:3" x14ac:dyDescent="0.25">
      <c r="B3355" s="257">
        <v>3292</v>
      </c>
      <c r="C3355" s="256">
        <v>140.03702707381638</v>
      </c>
    </row>
    <row r="3356" spans="2:3" x14ac:dyDescent="0.25">
      <c r="B3356" s="257">
        <v>3293</v>
      </c>
      <c r="C3356" s="256">
        <v>135.43994190009616</v>
      </c>
    </row>
    <row r="3357" spans="2:3" x14ac:dyDescent="0.25">
      <c r="B3357" s="257">
        <v>3294</v>
      </c>
      <c r="C3357" s="256">
        <v>111.85999716828783</v>
      </c>
    </row>
    <row r="3358" spans="2:3" x14ac:dyDescent="0.25">
      <c r="B3358" s="257">
        <v>3295</v>
      </c>
      <c r="C3358" s="256">
        <v>108.39756937980147</v>
      </c>
    </row>
    <row r="3359" spans="2:3" x14ac:dyDescent="0.25">
      <c r="B3359" s="257">
        <v>3296</v>
      </c>
      <c r="C3359" s="256">
        <v>136.91353717042225</v>
      </c>
    </row>
    <row r="3360" spans="2:3" x14ac:dyDescent="0.25">
      <c r="B3360" s="257">
        <v>3297</v>
      </c>
      <c r="C3360" s="256">
        <v>135.11419366095228</v>
      </c>
    </row>
    <row r="3361" spans="2:3" x14ac:dyDescent="0.25">
      <c r="B3361" s="257">
        <v>3298</v>
      </c>
      <c r="C3361" s="256">
        <v>139.15727867055406</v>
      </c>
    </row>
    <row r="3362" spans="2:3" x14ac:dyDescent="0.25">
      <c r="B3362" s="257">
        <v>3299</v>
      </c>
      <c r="C3362" s="256">
        <v>101.46234921537328</v>
      </c>
    </row>
    <row r="3363" spans="2:3" x14ac:dyDescent="0.25">
      <c r="B3363" s="257">
        <v>3300</v>
      </c>
      <c r="C3363" s="256">
        <v>130.25884094519179</v>
      </c>
    </row>
    <row r="3364" spans="2:3" x14ac:dyDescent="0.25">
      <c r="B3364" s="257">
        <v>3301</v>
      </c>
      <c r="C3364" s="256">
        <v>96.806352522971935</v>
      </c>
    </row>
    <row r="3365" spans="2:3" x14ac:dyDescent="0.25">
      <c r="B3365" s="257">
        <v>3302</v>
      </c>
      <c r="C3365" s="256">
        <v>123.48545785505178</v>
      </c>
    </row>
    <row r="3366" spans="2:3" x14ac:dyDescent="0.25">
      <c r="B3366" s="257">
        <v>3303</v>
      </c>
      <c r="C3366" s="256">
        <v>71.778115527523113</v>
      </c>
    </row>
    <row r="3367" spans="2:3" x14ac:dyDescent="0.25">
      <c r="B3367" s="257">
        <v>3304</v>
      </c>
      <c r="C3367" s="256">
        <v>163.05473399905506</v>
      </c>
    </row>
    <row r="3368" spans="2:3" x14ac:dyDescent="0.25">
      <c r="B3368" s="257">
        <v>3305</v>
      </c>
      <c r="C3368" s="256">
        <v>144.16418558610553</v>
      </c>
    </row>
    <row r="3369" spans="2:3" x14ac:dyDescent="0.25">
      <c r="B3369" s="257">
        <v>3306</v>
      </c>
      <c r="C3369" s="256">
        <v>112.48198912969694</v>
      </c>
    </row>
    <row r="3370" spans="2:3" x14ac:dyDescent="0.25">
      <c r="B3370" s="257">
        <v>3307</v>
      </c>
      <c r="C3370" s="256">
        <v>118.94519557081715</v>
      </c>
    </row>
    <row r="3371" spans="2:3" x14ac:dyDescent="0.25">
      <c r="B3371" s="257">
        <v>3308</v>
      </c>
      <c r="C3371" s="256">
        <v>72.147956043732194</v>
      </c>
    </row>
    <row r="3372" spans="2:3" x14ac:dyDescent="0.25">
      <c r="B3372" s="257">
        <v>3309</v>
      </c>
      <c r="C3372" s="256">
        <v>96.712159627414181</v>
      </c>
    </row>
    <row r="3373" spans="2:3" x14ac:dyDescent="0.25">
      <c r="B3373" s="257">
        <v>3310</v>
      </c>
      <c r="C3373" s="256">
        <v>156.08387568422546</v>
      </c>
    </row>
    <row r="3374" spans="2:3" x14ac:dyDescent="0.25">
      <c r="B3374" s="257">
        <v>3311</v>
      </c>
      <c r="C3374" s="256">
        <v>128.10476433440215</v>
      </c>
    </row>
    <row r="3375" spans="2:3" x14ac:dyDescent="0.25">
      <c r="B3375" s="257">
        <v>3312</v>
      </c>
      <c r="C3375" s="256">
        <v>145.5287340210437</v>
      </c>
    </row>
    <row r="3376" spans="2:3" x14ac:dyDescent="0.25">
      <c r="B3376" s="257">
        <v>3313</v>
      </c>
      <c r="C3376" s="256">
        <v>86.171907644344373</v>
      </c>
    </row>
    <row r="3377" spans="2:3" x14ac:dyDescent="0.25">
      <c r="B3377" s="257">
        <v>3314</v>
      </c>
      <c r="C3377" s="256">
        <v>103.13767728191095</v>
      </c>
    </row>
    <row r="3378" spans="2:3" x14ac:dyDescent="0.25">
      <c r="B3378" s="257">
        <v>3315</v>
      </c>
      <c r="C3378" s="256">
        <v>104.92937083829703</v>
      </c>
    </row>
    <row r="3379" spans="2:3" x14ac:dyDescent="0.25">
      <c r="B3379" s="257">
        <v>3316</v>
      </c>
      <c r="C3379" s="256">
        <v>110.85502074758156</v>
      </c>
    </row>
    <row r="3380" spans="2:3" x14ac:dyDescent="0.25">
      <c r="B3380" s="257">
        <v>3317</v>
      </c>
      <c r="C3380" s="256">
        <v>116.92767193178625</v>
      </c>
    </row>
    <row r="3381" spans="2:3" x14ac:dyDescent="0.25">
      <c r="B3381" s="257">
        <v>3318</v>
      </c>
      <c r="C3381" s="256">
        <v>170.37134757784736</v>
      </c>
    </row>
    <row r="3382" spans="2:3" x14ac:dyDescent="0.25">
      <c r="B3382" s="257">
        <v>3319</v>
      </c>
      <c r="C3382" s="256">
        <v>141.07834609286539</v>
      </c>
    </row>
    <row r="3383" spans="2:3" x14ac:dyDescent="0.25">
      <c r="B3383" s="257">
        <v>3320</v>
      </c>
      <c r="C3383" s="256">
        <v>111.36471429575846</v>
      </c>
    </row>
    <row r="3384" spans="2:3" x14ac:dyDescent="0.25">
      <c r="B3384" s="257">
        <v>3321</v>
      </c>
      <c r="C3384" s="256">
        <v>118.84053616908507</v>
      </c>
    </row>
    <row r="3385" spans="2:3" x14ac:dyDescent="0.25">
      <c r="B3385" s="257">
        <v>3322</v>
      </c>
      <c r="C3385" s="256">
        <v>121.4021927650939</v>
      </c>
    </row>
    <row r="3386" spans="2:3" x14ac:dyDescent="0.25">
      <c r="B3386" s="257">
        <v>3323</v>
      </c>
      <c r="C3386" s="256">
        <v>161.8897154244232</v>
      </c>
    </row>
    <row r="3387" spans="2:3" x14ac:dyDescent="0.25">
      <c r="B3387" s="257">
        <v>3324</v>
      </c>
      <c r="C3387" s="256">
        <v>127.68522014392454</v>
      </c>
    </row>
    <row r="3388" spans="2:3" x14ac:dyDescent="0.25">
      <c r="B3388" s="257">
        <v>3325</v>
      </c>
      <c r="C3388" s="256">
        <v>151.25595881263521</v>
      </c>
    </row>
    <row r="3389" spans="2:3" x14ac:dyDescent="0.25">
      <c r="B3389" s="257">
        <v>3326</v>
      </c>
      <c r="C3389" s="256">
        <v>142.68956642661036</v>
      </c>
    </row>
    <row r="3390" spans="2:3" x14ac:dyDescent="0.25">
      <c r="B3390" s="257">
        <v>3327</v>
      </c>
      <c r="C3390" s="256">
        <v>127.87579186764995</v>
      </c>
    </row>
    <row r="3391" spans="2:3" x14ac:dyDescent="0.25">
      <c r="B3391" s="257">
        <v>3328</v>
      </c>
      <c r="C3391" s="256">
        <v>119.8115561000112</v>
      </c>
    </row>
    <row r="3392" spans="2:3" x14ac:dyDescent="0.25">
      <c r="B3392" s="257">
        <v>3329</v>
      </c>
      <c r="C3392" s="256">
        <v>151.13478951501298</v>
      </c>
    </row>
    <row r="3393" spans="2:3" x14ac:dyDescent="0.25">
      <c r="B3393" s="257">
        <v>3330</v>
      </c>
      <c r="C3393" s="256">
        <v>146.14878378602273</v>
      </c>
    </row>
    <row r="3394" spans="2:3" x14ac:dyDescent="0.25">
      <c r="B3394" s="257">
        <v>3331</v>
      </c>
      <c r="C3394" s="256">
        <v>76.664301981630373</v>
      </c>
    </row>
    <row r="3395" spans="2:3" x14ac:dyDescent="0.25">
      <c r="B3395" s="257">
        <v>3332</v>
      </c>
      <c r="C3395" s="256">
        <v>107.41351015924147</v>
      </c>
    </row>
    <row r="3396" spans="2:3" x14ac:dyDescent="0.25">
      <c r="B3396" s="257">
        <v>3333</v>
      </c>
      <c r="C3396" s="256">
        <v>106.97074447301941</v>
      </c>
    </row>
    <row r="3397" spans="2:3" x14ac:dyDescent="0.25">
      <c r="B3397" s="257">
        <v>3334</v>
      </c>
      <c r="C3397" s="256">
        <v>85.370831900632083</v>
      </c>
    </row>
    <row r="3398" spans="2:3" x14ac:dyDescent="0.25">
      <c r="B3398" s="257">
        <v>3335</v>
      </c>
      <c r="C3398" s="256">
        <v>141.53747501475266</v>
      </c>
    </row>
    <row r="3399" spans="2:3" x14ac:dyDescent="0.25">
      <c r="B3399" s="257">
        <v>3336</v>
      </c>
      <c r="C3399" s="256">
        <v>118.30372990249384</v>
      </c>
    </row>
    <row r="3400" spans="2:3" x14ac:dyDescent="0.25">
      <c r="B3400" s="257">
        <v>3337</v>
      </c>
      <c r="C3400" s="256">
        <v>125.63809592432219</v>
      </c>
    </row>
    <row r="3401" spans="2:3" x14ac:dyDescent="0.25">
      <c r="B3401" s="257">
        <v>3338</v>
      </c>
      <c r="C3401" s="256">
        <v>110.68851062693363</v>
      </c>
    </row>
    <row r="3402" spans="2:3" x14ac:dyDescent="0.25">
      <c r="B3402" s="257">
        <v>3339</v>
      </c>
      <c r="C3402" s="256">
        <v>111.24930514362006</v>
      </c>
    </row>
    <row r="3403" spans="2:3" x14ac:dyDescent="0.25">
      <c r="B3403" s="257">
        <v>3340</v>
      </c>
      <c r="C3403" s="256">
        <v>109.54509067229911</v>
      </c>
    </row>
    <row r="3404" spans="2:3" x14ac:dyDescent="0.25">
      <c r="B3404" s="257">
        <v>3341</v>
      </c>
      <c r="C3404" s="256">
        <v>102.41260673356668</v>
      </c>
    </row>
    <row r="3405" spans="2:3" x14ac:dyDescent="0.25">
      <c r="B3405" s="257">
        <v>3342</v>
      </c>
      <c r="C3405" s="256">
        <v>101.52827702077275</v>
      </c>
    </row>
    <row r="3406" spans="2:3" x14ac:dyDescent="0.25">
      <c r="B3406" s="257">
        <v>3343</v>
      </c>
      <c r="C3406" s="256">
        <v>121.20987341238532</v>
      </c>
    </row>
    <row r="3407" spans="2:3" x14ac:dyDescent="0.25">
      <c r="B3407" s="257">
        <v>3344</v>
      </c>
      <c r="C3407" s="256">
        <v>125.10776032828446</v>
      </c>
    </row>
    <row r="3408" spans="2:3" x14ac:dyDescent="0.25">
      <c r="B3408" s="257">
        <v>3345</v>
      </c>
      <c r="C3408" s="256">
        <v>77.011038976829326</v>
      </c>
    </row>
    <row r="3409" spans="2:3" x14ac:dyDescent="0.25">
      <c r="B3409" s="257">
        <v>3346</v>
      </c>
      <c r="C3409" s="256">
        <v>124.62438750054294</v>
      </c>
    </row>
    <row r="3410" spans="2:3" x14ac:dyDescent="0.25">
      <c r="B3410" s="257">
        <v>3347</v>
      </c>
      <c r="C3410" s="256">
        <v>96.858495794654175</v>
      </c>
    </row>
    <row r="3411" spans="2:3" x14ac:dyDescent="0.25">
      <c r="B3411" s="257">
        <v>3348</v>
      </c>
      <c r="C3411" s="256">
        <v>92.216766994176709</v>
      </c>
    </row>
    <row r="3412" spans="2:3" x14ac:dyDescent="0.25">
      <c r="B3412" s="257">
        <v>3349</v>
      </c>
      <c r="C3412" s="256">
        <v>130.91099191626671</v>
      </c>
    </row>
    <row r="3413" spans="2:3" x14ac:dyDescent="0.25">
      <c r="B3413" s="257">
        <v>3350</v>
      </c>
      <c r="C3413" s="256">
        <v>103.72975676161299</v>
      </c>
    </row>
    <row r="3414" spans="2:3" x14ac:dyDescent="0.25">
      <c r="B3414" s="257">
        <v>3351</v>
      </c>
      <c r="C3414" s="256">
        <v>120.61091712212094</v>
      </c>
    </row>
    <row r="3415" spans="2:3" x14ac:dyDescent="0.25">
      <c r="B3415" s="257">
        <v>3352</v>
      </c>
      <c r="C3415" s="256">
        <v>118.34156087836358</v>
      </c>
    </row>
    <row r="3416" spans="2:3" x14ac:dyDescent="0.25">
      <c r="B3416" s="257">
        <v>3353</v>
      </c>
      <c r="C3416" s="256">
        <v>107.46947174185001</v>
      </c>
    </row>
    <row r="3417" spans="2:3" x14ac:dyDescent="0.25">
      <c r="B3417" s="257">
        <v>3354</v>
      </c>
      <c r="C3417" s="256">
        <v>152.66855843281422</v>
      </c>
    </row>
    <row r="3418" spans="2:3" x14ac:dyDescent="0.25">
      <c r="B3418" s="257">
        <v>3355</v>
      </c>
      <c r="C3418" s="256">
        <v>148.58216306658696</v>
      </c>
    </row>
    <row r="3419" spans="2:3" x14ac:dyDescent="0.25">
      <c r="B3419" s="257">
        <v>3356</v>
      </c>
      <c r="C3419" s="256">
        <v>134.45646048793517</v>
      </c>
    </row>
    <row r="3420" spans="2:3" x14ac:dyDescent="0.25">
      <c r="B3420" s="257">
        <v>3357</v>
      </c>
      <c r="C3420" s="256">
        <v>91.267400512841959</v>
      </c>
    </row>
    <row r="3421" spans="2:3" x14ac:dyDescent="0.25">
      <c r="B3421" s="257">
        <v>3358</v>
      </c>
      <c r="C3421" s="256">
        <v>107.48636937991276</v>
      </c>
    </row>
    <row r="3422" spans="2:3" x14ac:dyDescent="0.25">
      <c r="B3422" s="257">
        <v>3359</v>
      </c>
      <c r="C3422" s="256">
        <v>103.86338492205223</v>
      </c>
    </row>
    <row r="3423" spans="2:3" x14ac:dyDescent="0.25">
      <c r="B3423" s="257">
        <v>3360</v>
      </c>
      <c r="C3423" s="256">
        <v>125.97543669298248</v>
      </c>
    </row>
    <row r="3424" spans="2:3" x14ac:dyDescent="0.25">
      <c r="B3424" s="257">
        <v>3361</v>
      </c>
      <c r="C3424" s="256">
        <v>82.896796286552799</v>
      </c>
    </row>
    <row r="3425" spans="2:3" x14ac:dyDescent="0.25">
      <c r="B3425" s="257">
        <v>3362</v>
      </c>
      <c r="C3425" s="256">
        <v>121.77799398497231</v>
      </c>
    </row>
    <row r="3426" spans="2:3" x14ac:dyDescent="0.25">
      <c r="B3426" s="257">
        <v>3363</v>
      </c>
      <c r="C3426" s="256">
        <v>119.22161528485354</v>
      </c>
    </row>
    <row r="3427" spans="2:3" x14ac:dyDescent="0.25">
      <c r="B3427" s="257">
        <v>3364</v>
      </c>
      <c r="C3427" s="256">
        <v>134.41056895626093</v>
      </c>
    </row>
    <row r="3428" spans="2:3" x14ac:dyDescent="0.25">
      <c r="B3428" s="257">
        <v>3365</v>
      </c>
      <c r="C3428" s="256">
        <v>97.9300933452691</v>
      </c>
    </row>
    <row r="3429" spans="2:3" x14ac:dyDescent="0.25">
      <c r="B3429" s="257">
        <v>3366</v>
      </c>
      <c r="C3429" s="256">
        <v>110.09640764374838</v>
      </c>
    </row>
    <row r="3430" spans="2:3" x14ac:dyDescent="0.25">
      <c r="B3430" s="257">
        <v>3367</v>
      </c>
      <c r="C3430" s="256">
        <v>114.73076457645119</v>
      </c>
    </row>
    <row r="3431" spans="2:3" x14ac:dyDescent="0.25">
      <c r="B3431" s="257">
        <v>3368</v>
      </c>
      <c r="C3431" s="256">
        <v>118.15353271428711</v>
      </c>
    </row>
    <row r="3432" spans="2:3" x14ac:dyDescent="0.25">
      <c r="B3432" s="257">
        <v>3369</v>
      </c>
      <c r="C3432" s="256">
        <v>130.69777090377272</v>
      </c>
    </row>
    <row r="3433" spans="2:3" x14ac:dyDescent="0.25">
      <c r="B3433" s="257">
        <v>3370</v>
      </c>
      <c r="C3433" s="256">
        <v>141.5151629369002</v>
      </c>
    </row>
    <row r="3434" spans="2:3" x14ac:dyDescent="0.25">
      <c r="B3434" s="257">
        <v>3371</v>
      </c>
      <c r="C3434" s="256">
        <v>118.88696774258877</v>
      </c>
    </row>
    <row r="3435" spans="2:3" x14ac:dyDescent="0.25">
      <c r="B3435" s="257">
        <v>3372</v>
      </c>
      <c r="C3435" s="256">
        <v>100.21732184582294</v>
      </c>
    </row>
    <row r="3436" spans="2:3" x14ac:dyDescent="0.25">
      <c r="B3436" s="257">
        <v>3373</v>
      </c>
      <c r="C3436" s="256">
        <v>80.825457465177507</v>
      </c>
    </row>
    <row r="3437" spans="2:3" x14ac:dyDescent="0.25">
      <c r="B3437" s="257">
        <v>3374</v>
      </c>
      <c r="C3437" s="256">
        <v>90.453437498006721</v>
      </c>
    </row>
    <row r="3438" spans="2:3" x14ac:dyDescent="0.25">
      <c r="B3438" s="257">
        <v>3375</v>
      </c>
      <c r="C3438" s="256">
        <v>131.22034683883277</v>
      </c>
    </row>
    <row r="3439" spans="2:3" x14ac:dyDescent="0.25">
      <c r="B3439" s="257">
        <v>3376</v>
      </c>
      <c r="C3439" s="256">
        <v>129.95753110918838</v>
      </c>
    </row>
    <row r="3440" spans="2:3" x14ac:dyDescent="0.25">
      <c r="B3440" s="257">
        <v>3377</v>
      </c>
      <c r="C3440" s="256">
        <v>86.609769636062154</v>
      </c>
    </row>
    <row r="3441" spans="2:3" x14ac:dyDescent="0.25">
      <c r="B3441" s="257">
        <v>3378</v>
      </c>
      <c r="C3441" s="256">
        <v>107.72210205469484</v>
      </c>
    </row>
    <row r="3442" spans="2:3" x14ac:dyDescent="0.25">
      <c r="B3442" s="257">
        <v>3379</v>
      </c>
      <c r="C3442" s="256">
        <v>127.1018674517163</v>
      </c>
    </row>
    <row r="3443" spans="2:3" x14ac:dyDescent="0.25">
      <c r="B3443" s="257">
        <v>3380</v>
      </c>
      <c r="C3443" s="256">
        <v>111.79031893877116</v>
      </c>
    </row>
    <row r="3444" spans="2:3" x14ac:dyDescent="0.25">
      <c r="B3444" s="257">
        <v>3381</v>
      </c>
      <c r="C3444" s="256">
        <v>126.90423000058675</v>
      </c>
    </row>
    <row r="3445" spans="2:3" x14ac:dyDescent="0.25">
      <c r="B3445" s="257">
        <v>3382</v>
      </c>
      <c r="C3445" s="256">
        <v>134.81032001703801</v>
      </c>
    </row>
    <row r="3446" spans="2:3" x14ac:dyDescent="0.25">
      <c r="B3446" s="257">
        <v>3383</v>
      </c>
      <c r="C3446" s="256">
        <v>98.01925763207538</v>
      </c>
    </row>
    <row r="3447" spans="2:3" x14ac:dyDescent="0.25">
      <c r="B3447" s="257">
        <v>3384</v>
      </c>
      <c r="C3447" s="256">
        <v>130.38063262269344</v>
      </c>
    </row>
    <row r="3448" spans="2:3" x14ac:dyDescent="0.25">
      <c r="B3448" s="257">
        <v>3385</v>
      </c>
      <c r="C3448" s="256">
        <v>101.60266251797954</v>
      </c>
    </row>
    <row r="3449" spans="2:3" x14ac:dyDescent="0.25">
      <c r="B3449" s="257">
        <v>3386</v>
      </c>
      <c r="C3449" s="256">
        <v>136.50142002360326</v>
      </c>
    </row>
    <row r="3450" spans="2:3" x14ac:dyDescent="0.25">
      <c r="B3450" s="257">
        <v>3387</v>
      </c>
      <c r="C3450" s="256">
        <v>147.39510310090037</v>
      </c>
    </row>
    <row r="3451" spans="2:3" x14ac:dyDescent="0.25">
      <c r="B3451" s="257">
        <v>3388</v>
      </c>
      <c r="C3451" s="256">
        <v>122.19561821372881</v>
      </c>
    </row>
    <row r="3452" spans="2:3" x14ac:dyDescent="0.25">
      <c r="B3452" s="257">
        <v>3389</v>
      </c>
      <c r="C3452" s="256">
        <v>89.28751858029122</v>
      </c>
    </row>
    <row r="3453" spans="2:3" x14ac:dyDescent="0.25">
      <c r="B3453" s="257">
        <v>3390</v>
      </c>
      <c r="C3453" s="256">
        <v>109.61958700823038</v>
      </c>
    </row>
    <row r="3454" spans="2:3" x14ac:dyDescent="0.25">
      <c r="B3454" s="257">
        <v>3391</v>
      </c>
      <c r="C3454" s="256">
        <v>114.33831044327169</v>
      </c>
    </row>
    <row r="3455" spans="2:3" x14ac:dyDescent="0.25">
      <c r="B3455" s="257">
        <v>3392</v>
      </c>
      <c r="C3455" s="256">
        <v>142.11602656178516</v>
      </c>
    </row>
    <row r="3456" spans="2:3" x14ac:dyDescent="0.25">
      <c r="B3456" s="257">
        <v>3393</v>
      </c>
      <c r="C3456" s="256">
        <v>131.49148372480457</v>
      </c>
    </row>
    <row r="3457" spans="2:3" x14ac:dyDescent="0.25">
      <c r="B3457" s="257">
        <v>3394</v>
      </c>
      <c r="C3457" s="256">
        <v>109.29602575355699</v>
      </c>
    </row>
    <row r="3458" spans="2:3" x14ac:dyDescent="0.25">
      <c r="B3458" s="257">
        <v>3395</v>
      </c>
      <c r="C3458" s="256">
        <v>93.063215108998662</v>
      </c>
    </row>
    <row r="3459" spans="2:3" x14ac:dyDescent="0.25">
      <c r="B3459" s="257">
        <v>3396</v>
      </c>
      <c r="C3459" s="256">
        <v>115.82613040614467</v>
      </c>
    </row>
    <row r="3460" spans="2:3" x14ac:dyDescent="0.25">
      <c r="B3460" s="257">
        <v>3397</v>
      </c>
      <c r="C3460" s="256">
        <v>124.06277040733079</v>
      </c>
    </row>
    <row r="3461" spans="2:3" x14ac:dyDescent="0.25">
      <c r="B3461" s="257">
        <v>3398</v>
      </c>
      <c r="C3461" s="256">
        <v>139.23079213539432</v>
      </c>
    </row>
    <row r="3462" spans="2:3" x14ac:dyDescent="0.25">
      <c r="B3462" s="257">
        <v>3399</v>
      </c>
      <c r="C3462" s="256">
        <v>100.55333777278607</v>
      </c>
    </row>
    <row r="3463" spans="2:3" x14ac:dyDescent="0.25">
      <c r="B3463" s="257">
        <v>3400</v>
      </c>
      <c r="C3463" s="256">
        <v>109.46716733844688</v>
      </c>
    </row>
    <row r="3464" spans="2:3" x14ac:dyDescent="0.25">
      <c r="B3464" s="257">
        <v>3401</v>
      </c>
      <c r="C3464" s="256">
        <v>100.61815194134343</v>
      </c>
    </row>
    <row r="3465" spans="2:3" x14ac:dyDescent="0.25">
      <c r="B3465" s="257">
        <v>3402</v>
      </c>
      <c r="C3465" s="256">
        <v>119.13315420742572</v>
      </c>
    </row>
    <row r="3466" spans="2:3" x14ac:dyDescent="0.25">
      <c r="B3466" s="257">
        <v>3403</v>
      </c>
      <c r="C3466" s="256">
        <v>118.36307484713642</v>
      </c>
    </row>
    <row r="3467" spans="2:3" x14ac:dyDescent="0.25">
      <c r="B3467" s="257">
        <v>3404</v>
      </c>
      <c r="C3467" s="256">
        <v>79.433159054122171</v>
      </c>
    </row>
    <row r="3468" spans="2:3" x14ac:dyDescent="0.25">
      <c r="B3468" s="257">
        <v>3405</v>
      </c>
      <c r="C3468" s="256">
        <v>139.8924548147094</v>
      </c>
    </row>
    <row r="3469" spans="2:3" x14ac:dyDescent="0.25">
      <c r="B3469" s="257">
        <v>3406</v>
      </c>
      <c r="C3469" s="256">
        <v>134.77031131134675</v>
      </c>
    </row>
    <row r="3470" spans="2:3" x14ac:dyDescent="0.25">
      <c r="B3470" s="257">
        <v>3407</v>
      </c>
      <c r="C3470" s="256">
        <v>97.855989041490432</v>
      </c>
    </row>
    <row r="3471" spans="2:3" x14ac:dyDescent="0.25">
      <c r="B3471" s="257">
        <v>3408</v>
      </c>
      <c r="C3471" s="256">
        <v>117.37721554776434</v>
      </c>
    </row>
    <row r="3472" spans="2:3" x14ac:dyDescent="0.25">
      <c r="B3472" s="257">
        <v>3409</v>
      </c>
      <c r="C3472" s="256">
        <v>141.63848666836273</v>
      </c>
    </row>
    <row r="3473" spans="2:3" x14ac:dyDescent="0.25">
      <c r="B3473" s="257">
        <v>3410</v>
      </c>
      <c r="C3473" s="256">
        <v>105.09248445286033</v>
      </c>
    </row>
    <row r="3474" spans="2:3" x14ac:dyDescent="0.25">
      <c r="B3474" s="257">
        <v>3411</v>
      </c>
      <c r="C3474" s="256">
        <v>67.71153169619636</v>
      </c>
    </row>
    <row r="3475" spans="2:3" x14ac:dyDescent="0.25">
      <c r="B3475" s="257">
        <v>3412</v>
      </c>
      <c r="C3475" s="256">
        <v>76.085136325475972</v>
      </c>
    </row>
    <row r="3476" spans="2:3" x14ac:dyDescent="0.25">
      <c r="B3476" s="257">
        <v>3413</v>
      </c>
      <c r="C3476" s="256">
        <v>98.290873317792162</v>
      </c>
    </row>
    <row r="3477" spans="2:3" x14ac:dyDescent="0.25">
      <c r="B3477" s="257">
        <v>3414</v>
      </c>
      <c r="C3477" s="256">
        <v>125.741852605988</v>
      </c>
    </row>
    <row r="3478" spans="2:3" x14ac:dyDescent="0.25">
      <c r="B3478" s="257">
        <v>3415</v>
      </c>
      <c r="C3478" s="256">
        <v>79.12369301058061</v>
      </c>
    </row>
    <row r="3479" spans="2:3" x14ac:dyDescent="0.25">
      <c r="B3479" s="257">
        <v>3416</v>
      </c>
      <c r="C3479" s="256">
        <v>103.31364723989213</v>
      </c>
    </row>
    <row r="3480" spans="2:3" x14ac:dyDescent="0.25">
      <c r="B3480" s="257">
        <v>3417</v>
      </c>
      <c r="C3480" s="256">
        <v>146.34602822029734</v>
      </c>
    </row>
    <row r="3481" spans="2:3" x14ac:dyDescent="0.25">
      <c r="B3481" s="257">
        <v>3418</v>
      </c>
      <c r="C3481" s="256">
        <v>127.27016171635017</v>
      </c>
    </row>
    <row r="3482" spans="2:3" x14ac:dyDescent="0.25">
      <c r="B3482" s="257">
        <v>3419</v>
      </c>
      <c r="C3482" s="256">
        <v>117.7536156568751</v>
      </c>
    </row>
    <row r="3483" spans="2:3" x14ac:dyDescent="0.25">
      <c r="B3483" s="257">
        <v>3420</v>
      </c>
      <c r="C3483" s="256">
        <v>101.04924890065243</v>
      </c>
    </row>
    <row r="3484" spans="2:3" x14ac:dyDescent="0.25">
      <c r="B3484" s="257">
        <v>3421</v>
      </c>
      <c r="C3484" s="256">
        <v>116.81675214805993</v>
      </c>
    </row>
    <row r="3485" spans="2:3" x14ac:dyDescent="0.25">
      <c r="B3485" s="257">
        <v>3422</v>
      </c>
      <c r="C3485" s="256">
        <v>131.70668268272004</v>
      </c>
    </row>
    <row r="3486" spans="2:3" x14ac:dyDescent="0.25">
      <c r="B3486" s="257">
        <v>3423</v>
      </c>
      <c r="C3486" s="256">
        <v>96.73331547278336</v>
      </c>
    </row>
    <row r="3487" spans="2:3" x14ac:dyDescent="0.25">
      <c r="B3487" s="257">
        <v>3424</v>
      </c>
      <c r="C3487" s="256">
        <v>97.405553960919235</v>
      </c>
    </row>
    <row r="3488" spans="2:3" x14ac:dyDescent="0.25">
      <c r="B3488" s="257">
        <v>3425</v>
      </c>
      <c r="C3488" s="256">
        <v>154.85545495248238</v>
      </c>
    </row>
    <row r="3489" spans="2:3" x14ac:dyDescent="0.25">
      <c r="B3489" s="257">
        <v>3426</v>
      </c>
      <c r="C3489" s="256">
        <v>105.88463123058979</v>
      </c>
    </row>
    <row r="3490" spans="2:3" x14ac:dyDescent="0.25">
      <c r="B3490" s="257">
        <v>3427</v>
      </c>
      <c r="C3490" s="256">
        <v>123.14253513510609</v>
      </c>
    </row>
    <row r="3491" spans="2:3" x14ac:dyDescent="0.25">
      <c r="B3491" s="257">
        <v>3428</v>
      </c>
      <c r="C3491" s="256">
        <v>130.21692049891337</v>
      </c>
    </row>
    <row r="3492" spans="2:3" x14ac:dyDescent="0.25">
      <c r="B3492" s="257">
        <v>3429</v>
      </c>
      <c r="C3492" s="256">
        <v>122.26435521857283</v>
      </c>
    </row>
    <row r="3493" spans="2:3" x14ac:dyDescent="0.25">
      <c r="B3493" s="257">
        <v>3430</v>
      </c>
      <c r="C3493" s="256">
        <v>171.25353427002446</v>
      </c>
    </row>
    <row r="3494" spans="2:3" x14ac:dyDescent="0.25">
      <c r="B3494" s="257">
        <v>3431</v>
      </c>
      <c r="C3494" s="256">
        <v>134.39231794836962</v>
      </c>
    </row>
    <row r="3495" spans="2:3" x14ac:dyDescent="0.25">
      <c r="B3495" s="257">
        <v>3432</v>
      </c>
      <c r="C3495" s="256">
        <v>167.06265276484351</v>
      </c>
    </row>
    <row r="3496" spans="2:3" x14ac:dyDescent="0.25">
      <c r="B3496" s="257">
        <v>3433</v>
      </c>
      <c r="C3496" s="256">
        <v>99.537746186278682</v>
      </c>
    </row>
    <row r="3497" spans="2:3" x14ac:dyDescent="0.25">
      <c r="B3497" s="257">
        <v>3434</v>
      </c>
      <c r="C3497" s="256">
        <v>140.11818361833178</v>
      </c>
    </row>
    <row r="3498" spans="2:3" x14ac:dyDescent="0.25">
      <c r="B3498" s="257">
        <v>3435</v>
      </c>
      <c r="C3498" s="256">
        <v>103.36160030982393</v>
      </c>
    </row>
    <row r="3499" spans="2:3" x14ac:dyDescent="0.25">
      <c r="B3499" s="257">
        <v>3436</v>
      </c>
      <c r="C3499" s="256">
        <v>149.01986861961592</v>
      </c>
    </row>
    <row r="3500" spans="2:3" x14ac:dyDescent="0.25">
      <c r="B3500" s="257">
        <v>3437</v>
      </c>
      <c r="C3500" s="256">
        <v>80.750662373524989</v>
      </c>
    </row>
    <row r="3501" spans="2:3" x14ac:dyDescent="0.25">
      <c r="B3501" s="257">
        <v>3438</v>
      </c>
      <c r="C3501" s="256">
        <v>146.30409845418288</v>
      </c>
    </row>
    <row r="3502" spans="2:3" x14ac:dyDescent="0.25">
      <c r="B3502" s="257">
        <v>3439</v>
      </c>
      <c r="C3502" s="256">
        <v>119.90560020686418</v>
      </c>
    </row>
    <row r="3503" spans="2:3" x14ac:dyDescent="0.25">
      <c r="B3503" s="257">
        <v>3440</v>
      </c>
      <c r="C3503" s="256">
        <v>126.84110778845221</v>
      </c>
    </row>
    <row r="3504" spans="2:3" x14ac:dyDescent="0.25">
      <c r="B3504" s="257">
        <v>3441</v>
      </c>
      <c r="C3504" s="256">
        <v>143.32631988799164</v>
      </c>
    </row>
    <row r="3505" spans="2:3" x14ac:dyDescent="0.25">
      <c r="B3505" s="257">
        <v>3442</v>
      </c>
      <c r="C3505" s="256">
        <v>150.10721657359801</v>
      </c>
    </row>
    <row r="3506" spans="2:3" x14ac:dyDescent="0.25">
      <c r="B3506" s="257">
        <v>3443</v>
      </c>
      <c r="C3506" s="256">
        <v>92.850467343130518</v>
      </c>
    </row>
    <row r="3507" spans="2:3" x14ac:dyDescent="0.25">
      <c r="B3507" s="257">
        <v>3444</v>
      </c>
      <c r="C3507" s="256">
        <v>71.624667116454702</v>
      </c>
    </row>
    <row r="3508" spans="2:3" x14ac:dyDescent="0.25">
      <c r="B3508" s="257">
        <v>3445</v>
      </c>
      <c r="C3508" s="256">
        <v>137.02738165524977</v>
      </c>
    </row>
    <row r="3509" spans="2:3" x14ac:dyDescent="0.25">
      <c r="B3509" s="257">
        <v>3446</v>
      </c>
      <c r="C3509" s="256">
        <v>145.8055323390704</v>
      </c>
    </row>
    <row r="3510" spans="2:3" x14ac:dyDescent="0.25">
      <c r="B3510" s="257">
        <v>3447</v>
      </c>
      <c r="C3510" s="256">
        <v>118.28691896294561</v>
      </c>
    </row>
    <row r="3511" spans="2:3" x14ac:dyDescent="0.25">
      <c r="B3511" s="257">
        <v>3448</v>
      </c>
      <c r="C3511" s="256">
        <v>140.86736691418994</v>
      </c>
    </row>
    <row r="3512" spans="2:3" x14ac:dyDescent="0.25">
      <c r="B3512" s="257">
        <v>3449</v>
      </c>
      <c r="C3512" s="256">
        <v>101.07639644007561</v>
      </c>
    </row>
    <row r="3513" spans="2:3" x14ac:dyDescent="0.25">
      <c r="B3513" s="257">
        <v>3450</v>
      </c>
      <c r="C3513" s="256">
        <v>144.3975090421437</v>
      </c>
    </row>
    <row r="3514" spans="2:3" x14ac:dyDescent="0.25">
      <c r="B3514" s="257">
        <v>3451</v>
      </c>
      <c r="C3514" s="256">
        <v>139.86258262361389</v>
      </c>
    </row>
    <row r="3515" spans="2:3" x14ac:dyDescent="0.25">
      <c r="B3515" s="257">
        <v>3452</v>
      </c>
      <c r="C3515" s="256">
        <v>103.80358530701606</v>
      </c>
    </row>
    <row r="3516" spans="2:3" x14ac:dyDescent="0.25">
      <c r="B3516" s="257">
        <v>3453</v>
      </c>
      <c r="C3516" s="256">
        <v>107.62783209837393</v>
      </c>
    </row>
    <row r="3517" spans="2:3" x14ac:dyDescent="0.25">
      <c r="B3517" s="257">
        <v>3454</v>
      </c>
      <c r="C3517" s="256">
        <v>132.00274451102905</v>
      </c>
    </row>
    <row r="3518" spans="2:3" x14ac:dyDescent="0.25">
      <c r="B3518" s="257">
        <v>3455</v>
      </c>
      <c r="C3518" s="256">
        <v>133.1297493834218</v>
      </c>
    </row>
    <row r="3519" spans="2:3" x14ac:dyDescent="0.25">
      <c r="B3519" s="257">
        <v>3456</v>
      </c>
      <c r="C3519" s="256">
        <v>124.92079086605972</v>
      </c>
    </row>
    <row r="3520" spans="2:3" x14ac:dyDescent="0.25">
      <c r="B3520" s="257">
        <v>3457</v>
      </c>
      <c r="C3520" s="256">
        <v>87.628591950893366</v>
      </c>
    </row>
    <row r="3521" spans="2:3" x14ac:dyDescent="0.25">
      <c r="B3521" s="257">
        <v>3458</v>
      </c>
      <c r="C3521" s="256">
        <v>127.44819637066105</v>
      </c>
    </row>
    <row r="3522" spans="2:3" x14ac:dyDescent="0.25">
      <c r="B3522" s="257">
        <v>3459</v>
      </c>
      <c r="C3522" s="256">
        <v>132.93752357978559</v>
      </c>
    </row>
    <row r="3523" spans="2:3" x14ac:dyDescent="0.25">
      <c r="B3523" s="257">
        <v>3460</v>
      </c>
      <c r="C3523" s="256">
        <v>89.838144336400717</v>
      </c>
    </row>
    <row r="3524" spans="2:3" x14ac:dyDescent="0.25">
      <c r="B3524" s="257">
        <v>3461</v>
      </c>
      <c r="C3524" s="256">
        <v>90.857274476367166</v>
      </c>
    </row>
    <row r="3525" spans="2:3" x14ac:dyDescent="0.25">
      <c r="B3525" s="257">
        <v>3462</v>
      </c>
      <c r="C3525" s="256">
        <v>76.691043687898983</v>
      </c>
    </row>
    <row r="3526" spans="2:3" x14ac:dyDescent="0.25">
      <c r="B3526" s="257">
        <v>3463</v>
      </c>
      <c r="C3526" s="256">
        <v>144.86877555218319</v>
      </c>
    </row>
    <row r="3527" spans="2:3" x14ac:dyDescent="0.25">
      <c r="B3527" s="257">
        <v>3464</v>
      </c>
      <c r="C3527" s="256">
        <v>179.92356710517831</v>
      </c>
    </row>
    <row r="3528" spans="2:3" x14ac:dyDescent="0.25">
      <c r="B3528" s="257">
        <v>3465</v>
      </c>
      <c r="C3528" s="256">
        <v>126.17601726430978</v>
      </c>
    </row>
    <row r="3529" spans="2:3" x14ac:dyDescent="0.25">
      <c r="B3529" s="257">
        <v>3466</v>
      </c>
      <c r="C3529" s="256">
        <v>110.10996435833231</v>
      </c>
    </row>
    <row r="3530" spans="2:3" x14ac:dyDescent="0.25">
      <c r="B3530" s="257">
        <v>3467</v>
      </c>
      <c r="C3530" s="256">
        <v>96.372965475753986</v>
      </c>
    </row>
    <row r="3531" spans="2:3" x14ac:dyDescent="0.25">
      <c r="B3531" s="257">
        <v>3468</v>
      </c>
      <c r="C3531" s="256">
        <v>125.06398870419027</v>
      </c>
    </row>
    <row r="3532" spans="2:3" x14ac:dyDescent="0.25">
      <c r="B3532" s="257">
        <v>3469</v>
      </c>
      <c r="C3532" s="256">
        <v>166.81135356945117</v>
      </c>
    </row>
    <row r="3533" spans="2:3" x14ac:dyDescent="0.25">
      <c r="B3533" s="257">
        <v>3470</v>
      </c>
      <c r="C3533" s="256">
        <v>117.35505710199827</v>
      </c>
    </row>
    <row r="3534" spans="2:3" x14ac:dyDescent="0.25">
      <c r="B3534" s="257">
        <v>3471</v>
      </c>
      <c r="C3534" s="256">
        <v>121.79954663437147</v>
      </c>
    </row>
    <row r="3535" spans="2:3" x14ac:dyDescent="0.25">
      <c r="B3535" s="257">
        <v>3472</v>
      </c>
      <c r="C3535" s="256">
        <v>133.38157070819446</v>
      </c>
    </row>
    <row r="3536" spans="2:3" x14ac:dyDescent="0.25">
      <c r="B3536" s="257">
        <v>3473</v>
      </c>
      <c r="C3536" s="256">
        <v>115.5875582756837</v>
      </c>
    </row>
    <row r="3537" spans="2:3" x14ac:dyDescent="0.25">
      <c r="B3537" s="257">
        <v>3474</v>
      </c>
      <c r="C3537" s="256">
        <v>93.495760180001184</v>
      </c>
    </row>
    <row r="3538" spans="2:3" x14ac:dyDescent="0.25">
      <c r="B3538" s="257">
        <v>3475</v>
      </c>
      <c r="C3538" s="256">
        <v>113.81550243259154</v>
      </c>
    </row>
    <row r="3539" spans="2:3" x14ac:dyDescent="0.25">
      <c r="B3539" s="257">
        <v>3476</v>
      </c>
      <c r="C3539" s="256">
        <v>75.388499710477532</v>
      </c>
    </row>
    <row r="3540" spans="2:3" x14ac:dyDescent="0.25">
      <c r="B3540" s="257">
        <v>3477</v>
      </c>
      <c r="C3540" s="256">
        <v>96.419530124728922</v>
      </c>
    </row>
    <row r="3541" spans="2:3" x14ac:dyDescent="0.25">
      <c r="B3541" s="257">
        <v>3478</v>
      </c>
      <c r="C3541" s="256">
        <v>123.14391366572895</v>
      </c>
    </row>
    <row r="3542" spans="2:3" x14ac:dyDescent="0.25">
      <c r="B3542" s="257">
        <v>3479</v>
      </c>
      <c r="C3542" s="256">
        <v>135.60163354653926</v>
      </c>
    </row>
    <row r="3543" spans="2:3" x14ac:dyDescent="0.25">
      <c r="B3543" s="257">
        <v>3480</v>
      </c>
      <c r="C3543" s="256">
        <v>89.018470518691316</v>
      </c>
    </row>
    <row r="3544" spans="2:3" x14ac:dyDescent="0.25">
      <c r="B3544" s="257">
        <v>3481</v>
      </c>
      <c r="C3544" s="256">
        <v>97.296422683120426</v>
      </c>
    </row>
    <row r="3545" spans="2:3" x14ac:dyDescent="0.25">
      <c r="B3545" s="257">
        <v>3482</v>
      </c>
      <c r="C3545" s="256">
        <v>102.57640905446281</v>
      </c>
    </row>
    <row r="3546" spans="2:3" x14ac:dyDescent="0.25">
      <c r="B3546" s="257">
        <v>3483</v>
      </c>
      <c r="C3546" s="256">
        <v>114.95905768379551</v>
      </c>
    </row>
    <row r="3547" spans="2:3" x14ac:dyDescent="0.25">
      <c r="B3547" s="257">
        <v>3484</v>
      </c>
      <c r="C3547" s="256">
        <v>148.59109119488326</v>
      </c>
    </row>
    <row r="3548" spans="2:3" x14ac:dyDescent="0.25">
      <c r="B3548" s="257">
        <v>3485</v>
      </c>
      <c r="C3548" s="256">
        <v>177.09747126400381</v>
      </c>
    </row>
    <row r="3549" spans="2:3" x14ac:dyDescent="0.25">
      <c r="B3549" s="257">
        <v>3486</v>
      </c>
      <c r="C3549" s="256">
        <v>69.779617154315119</v>
      </c>
    </row>
    <row r="3550" spans="2:3" x14ac:dyDescent="0.25">
      <c r="B3550" s="257">
        <v>3487</v>
      </c>
      <c r="C3550" s="256">
        <v>143.52960266027705</v>
      </c>
    </row>
    <row r="3551" spans="2:3" x14ac:dyDescent="0.25">
      <c r="B3551" s="257">
        <v>3488</v>
      </c>
      <c r="C3551" s="256">
        <v>104.27426655411902</v>
      </c>
    </row>
    <row r="3552" spans="2:3" x14ac:dyDescent="0.25">
      <c r="B3552" s="257">
        <v>3489</v>
      </c>
      <c r="C3552" s="256">
        <v>83.980977002540982</v>
      </c>
    </row>
    <row r="3553" spans="2:3" x14ac:dyDescent="0.25">
      <c r="B3553" s="257">
        <v>3490</v>
      </c>
      <c r="C3553" s="256">
        <v>138.73127295153176</v>
      </c>
    </row>
    <row r="3554" spans="2:3" x14ac:dyDescent="0.25">
      <c r="B3554" s="257">
        <v>3491</v>
      </c>
      <c r="C3554" s="256">
        <v>136.45403320423523</v>
      </c>
    </row>
    <row r="3555" spans="2:3" x14ac:dyDescent="0.25">
      <c r="B3555" s="257">
        <v>3492</v>
      </c>
      <c r="C3555" s="256">
        <v>99.900374023798889</v>
      </c>
    </row>
    <row r="3556" spans="2:3" x14ac:dyDescent="0.25">
      <c r="B3556" s="257">
        <v>3493</v>
      </c>
      <c r="C3556" s="256">
        <v>129.64481194104579</v>
      </c>
    </row>
    <row r="3557" spans="2:3" x14ac:dyDescent="0.25">
      <c r="B3557" s="257">
        <v>3494</v>
      </c>
      <c r="C3557" s="256">
        <v>91.642601658878277</v>
      </c>
    </row>
    <row r="3558" spans="2:3" x14ac:dyDescent="0.25">
      <c r="B3558" s="257">
        <v>3495</v>
      </c>
      <c r="C3558" s="256">
        <v>135.4005106987461</v>
      </c>
    </row>
    <row r="3559" spans="2:3" x14ac:dyDescent="0.25">
      <c r="B3559" s="257">
        <v>3496</v>
      </c>
      <c r="C3559" s="256">
        <v>121.93613414990067</v>
      </c>
    </row>
    <row r="3560" spans="2:3" x14ac:dyDescent="0.25">
      <c r="B3560" s="257">
        <v>3497</v>
      </c>
      <c r="C3560" s="256">
        <v>151.45095732077215</v>
      </c>
    </row>
    <row r="3561" spans="2:3" x14ac:dyDescent="0.25">
      <c r="B3561" s="257">
        <v>3498</v>
      </c>
      <c r="C3561" s="256">
        <v>154.74384118632815</v>
      </c>
    </row>
    <row r="3562" spans="2:3" x14ac:dyDescent="0.25">
      <c r="B3562" s="257">
        <v>3499</v>
      </c>
      <c r="C3562" s="256">
        <v>101.96500465285277</v>
      </c>
    </row>
    <row r="3563" spans="2:3" x14ac:dyDescent="0.25">
      <c r="B3563" s="257">
        <v>3500</v>
      </c>
      <c r="C3563" s="256">
        <v>128.49908161899992</v>
      </c>
    </row>
    <row r="3564" spans="2:3" x14ac:dyDescent="0.25">
      <c r="B3564" s="257">
        <v>3501</v>
      </c>
      <c r="C3564" s="256">
        <v>105.39404218741002</v>
      </c>
    </row>
    <row r="3565" spans="2:3" x14ac:dyDescent="0.25">
      <c r="B3565" s="257">
        <v>3502</v>
      </c>
      <c r="C3565" s="256">
        <v>78.846552647452413</v>
      </c>
    </row>
    <row r="3566" spans="2:3" x14ac:dyDescent="0.25">
      <c r="B3566" s="257">
        <v>3503</v>
      </c>
      <c r="C3566" s="256">
        <v>143.39796014558098</v>
      </c>
    </row>
    <row r="3567" spans="2:3" x14ac:dyDescent="0.25">
      <c r="B3567" s="257">
        <v>3504</v>
      </c>
      <c r="C3567" s="256">
        <v>176.32144899441184</v>
      </c>
    </row>
    <row r="3568" spans="2:3" x14ac:dyDescent="0.25">
      <c r="B3568" s="257">
        <v>3505</v>
      </c>
      <c r="C3568" s="256">
        <v>127.53183606437892</v>
      </c>
    </row>
    <row r="3569" spans="2:3" x14ac:dyDescent="0.25">
      <c r="B3569" s="257">
        <v>3506</v>
      </c>
      <c r="C3569" s="256">
        <v>145.51940823308155</v>
      </c>
    </row>
    <row r="3570" spans="2:3" x14ac:dyDescent="0.25">
      <c r="B3570" s="257">
        <v>3507</v>
      </c>
      <c r="C3570" s="256">
        <v>164.33711838875234</v>
      </c>
    </row>
    <row r="3571" spans="2:3" x14ac:dyDescent="0.25">
      <c r="B3571" s="257">
        <v>3508</v>
      </c>
      <c r="C3571" s="256">
        <v>110.61451908162024</v>
      </c>
    </row>
    <row r="3572" spans="2:3" x14ac:dyDescent="0.25">
      <c r="B3572" s="257">
        <v>3509</v>
      </c>
      <c r="C3572" s="256">
        <v>114.52279189223597</v>
      </c>
    </row>
    <row r="3573" spans="2:3" x14ac:dyDescent="0.25">
      <c r="B3573" s="257">
        <v>3510</v>
      </c>
      <c r="C3573" s="256">
        <v>119.37016061374989</v>
      </c>
    </row>
    <row r="3574" spans="2:3" x14ac:dyDescent="0.25">
      <c r="B3574" s="257">
        <v>3511</v>
      </c>
      <c r="C3574" s="256">
        <v>125.96429354253726</v>
      </c>
    </row>
    <row r="3575" spans="2:3" x14ac:dyDescent="0.25">
      <c r="B3575" s="257">
        <v>3512</v>
      </c>
      <c r="C3575" s="256">
        <v>125.2343182768885</v>
      </c>
    </row>
    <row r="3576" spans="2:3" x14ac:dyDescent="0.25">
      <c r="B3576" s="257">
        <v>3513</v>
      </c>
      <c r="C3576" s="256">
        <v>141.93361243339149</v>
      </c>
    </row>
    <row r="3577" spans="2:3" x14ac:dyDescent="0.25">
      <c r="B3577" s="257">
        <v>3514</v>
      </c>
      <c r="C3577" s="256">
        <v>90.856138645100145</v>
      </c>
    </row>
    <row r="3578" spans="2:3" x14ac:dyDescent="0.25">
      <c r="B3578" s="257">
        <v>3515</v>
      </c>
      <c r="C3578" s="256">
        <v>125.61348129471459</v>
      </c>
    </row>
    <row r="3579" spans="2:3" x14ac:dyDescent="0.25">
      <c r="B3579" s="257">
        <v>3516</v>
      </c>
      <c r="C3579" s="256">
        <v>87.926293185631664</v>
      </c>
    </row>
    <row r="3580" spans="2:3" x14ac:dyDescent="0.25">
      <c r="B3580" s="257">
        <v>3517</v>
      </c>
      <c r="C3580" s="256">
        <v>104.36621516647365</v>
      </c>
    </row>
    <row r="3581" spans="2:3" x14ac:dyDescent="0.25">
      <c r="B3581" s="257">
        <v>3518</v>
      </c>
      <c r="C3581" s="256">
        <v>87.686395376117304</v>
      </c>
    </row>
    <row r="3582" spans="2:3" x14ac:dyDescent="0.25">
      <c r="B3582" s="257">
        <v>3519</v>
      </c>
      <c r="C3582" s="256">
        <v>86.230148733921467</v>
      </c>
    </row>
    <row r="3583" spans="2:3" x14ac:dyDescent="0.25">
      <c r="B3583" s="257">
        <v>3520</v>
      </c>
      <c r="C3583" s="256">
        <v>111.99723922687342</v>
      </c>
    </row>
    <row r="3584" spans="2:3" x14ac:dyDescent="0.25">
      <c r="B3584" s="257">
        <v>3521</v>
      </c>
      <c r="C3584" s="256">
        <v>124.44533958400531</v>
      </c>
    </row>
    <row r="3585" spans="2:3" x14ac:dyDescent="0.25">
      <c r="B3585" s="257">
        <v>3522</v>
      </c>
      <c r="C3585" s="256">
        <v>145.86229344429256</v>
      </c>
    </row>
    <row r="3586" spans="2:3" x14ac:dyDescent="0.25">
      <c r="B3586" s="257">
        <v>3523</v>
      </c>
      <c r="C3586" s="256">
        <v>96.804368015052276</v>
      </c>
    </row>
    <row r="3587" spans="2:3" x14ac:dyDescent="0.25">
      <c r="B3587" s="257">
        <v>3524</v>
      </c>
      <c r="C3587" s="256">
        <v>86.172070273968345</v>
      </c>
    </row>
    <row r="3588" spans="2:3" x14ac:dyDescent="0.25">
      <c r="B3588" s="257">
        <v>3525</v>
      </c>
      <c r="C3588" s="256">
        <v>154.47877137247397</v>
      </c>
    </row>
    <row r="3589" spans="2:3" x14ac:dyDescent="0.25">
      <c r="B3589" s="257">
        <v>3526</v>
      </c>
      <c r="C3589" s="256">
        <v>87.868240957954356</v>
      </c>
    </row>
    <row r="3590" spans="2:3" x14ac:dyDescent="0.25">
      <c r="B3590" s="257">
        <v>3527</v>
      </c>
      <c r="C3590" s="256">
        <v>92.943656591424002</v>
      </c>
    </row>
    <row r="3591" spans="2:3" x14ac:dyDescent="0.25">
      <c r="B3591" s="257">
        <v>3528</v>
      </c>
      <c r="C3591" s="256">
        <v>173.87245729939863</v>
      </c>
    </row>
    <row r="3592" spans="2:3" x14ac:dyDescent="0.25">
      <c r="B3592" s="257">
        <v>3529</v>
      </c>
      <c r="C3592" s="256">
        <v>143.65750471190114</v>
      </c>
    </row>
    <row r="3593" spans="2:3" x14ac:dyDescent="0.25">
      <c r="B3593" s="257">
        <v>3530</v>
      </c>
      <c r="C3593" s="256">
        <v>120.11765113448536</v>
      </c>
    </row>
    <row r="3594" spans="2:3" x14ac:dyDescent="0.25">
      <c r="B3594" s="257">
        <v>3531</v>
      </c>
      <c r="C3594" s="256">
        <v>130.85859364300612</v>
      </c>
    </row>
    <row r="3595" spans="2:3" x14ac:dyDescent="0.25">
      <c r="B3595" s="257">
        <v>3532</v>
      </c>
      <c r="C3595" s="256">
        <v>141.02058672681633</v>
      </c>
    </row>
    <row r="3596" spans="2:3" x14ac:dyDescent="0.25">
      <c r="B3596" s="257">
        <v>3533</v>
      </c>
      <c r="C3596" s="256">
        <v>144.57264310308267</v>
      </c>
    </row>
    <row r="3597" spans="2:3" x14ac:dyDescent="0.25">
      <c r="B3597" s="257">
        <v>3534</v>
      </c>
      <c r="C3597" s="256">
        <v>131.97050436969099</v>
      </c>
    </row>
    <row r="3598" spans="2:3" x14ac:dyDescent="0.25">
      <c r="B3598" s="257">
        <v>3535</v>
      </c>
      <c r="C3598" s="256">
        <v>129.18317376448945</v>
      </c>
    </row>
    <row r="3599" spans="2:3" x14ac:dyDescent="0.25">
      <c r="B3599" s="257">
        <v>3536</v>
      </c>
      <c r="C3599" s="256">
        <v>89.992903038316229</v>
      </c>
    </row>
    <row r="3600" spans="2:3" x14ac:dyDescent="0.25">
      <c r="B3600" s="257">
        <v>3537</v>
      </c>
      <c r="C3600" s="256">
        <v>106.23593413614736</v>
      </c>
    </row>
    <row r="3601" spans="2:3" x14ac:dyDescent="0.25">
      <c r="B3601" s="257">
        <v>3538</v>
      </c>
      <c r="C3601" s="256">
        <v>72.370117184009331</v>
      </c>
    </row>
    <row r="3602" spans="2:3" x14ac:dyDescent="0.25">
      <c r="B3602" s="257">
        <v>3539</v>
      </c>
      <c r="C3602" s="256">
        <v>122.99925650913391</v>
      </c>
    </row>
    <row r="3603" spans="2:3" x14ac:dyDescent="0.25">
      <c r="B3603" s="257">
        <v>3540</v>
      </c>
      <c r="C3603" s="256">
        <v>146.52078211052824</v>
      </c>
    </row>
    <row r="3604" spans="2:3" x14ac:dyDescent="0.25">
      <c r="B3604" s="257">
        <v>3541</v>
      </c>
      <c r="C3604" s="256">
        <v>134.89328091793973</v>
      </c>
    </row>
    <row r="3605" spans="2:3" x14ac:dyDescent="0.25">
      <c r="B3605" s="257">
        <v>3542</v>
      </c>
      <c r="C3605" s="256">
        <v>119.15874955715113</v>
      </c>
    </row>
    <row r="3606" spans="2:3" x14ac:dyDescent="0.25">
      <c r="B3606" s="257">
        <v>3543</v>
      </c>
      <c r="C3606" s="256">
        <v>160.4864573276071</v>
      </c>
    </row>
    <row r="3607" spans="2:3" x14ac:dyDescent="0.25">
      <c r="B3607" s="257">
        <v>3544</v>
      </c>
      <c r="C3607" s="256">
        <v>100.43733017142812</v>
      </c>
    </row>
    <row r="3608" spans="2:3" x14ac:dyDescent="0.25">
      <c r="B3608" s="257">
        <v>3545</v>
      </c>
      <c r="C3608" s="256">
        <v>129.5157177070715</v>
      </c>
    </row>
    <row r="3609" spans="2:3" x14ac:dyDescent="0.25">
      <c r="B3609" s="257">
        <v>3546</v>
      </c>
      <c r="C3609" s="256">
        <v>141.84499990614546</v>
      </c>
    </row>
    <row r="3610" spans="2:3" x14ac:dyDescent="0.25">
      <c r="B3610" s="257">
        <v>3547</v>
      </c>
      <c r="C3610" s="256">
        <v>126.63826804797819</v>
      </c>
    </row>
    <row r="3611" spans="2:3" x14ac:dyDescent="0.25">
      <c r="B3611" s="257">
        <v>3548</v>
      </c>
      <c r="C3611" s="256">
        <v>152.8532118843857</v>
      </c>
    </row>
    <row r="3612" spans="2:3" x14ac:dyDescent="0.25">
      <c r="B3612" s="257">
        <v>3549</v>
      </c>
      <c r="C3612" s="256">
        <v>138.71431036987605</v>
      </c>
    </row>
    <row r="3613" spans="2:3" x14ac:dyDescent="0.25">
      <c r="B3613" s="257">
        <v>3550</v>
      </c>
      <c r="C3613" s="256">
        <v>120.46754154036049</v>
      </c>
    </row>
    <row r="3614" spans="2:3" x14ac:dyDescent="0.25">
      <c r="B3614" s="257">
        <v>3551</v>
      </c>
      <c r="C3614" s="256">
        <v>147.42831786628267</v>
      </c>
    </row>
    <row r="3615" spans="2:3" x14ac:dyDescent="0.25">
      <c r="B3615" s="257">
        <v>3552</v>
      </c>
      <c r="C3615" s="256">
        <v>133.9384163171257</v>
      </c>
    </row>
    <row r="3616" spans="2:3" x14ac:dyDescent="0.25">
      <c r="B3616" s="257">
        <v>3553</v>
      </c>
      <c r="C3616" s="256">
        <v>109.04051102215891</v>
      </c>
    </row>
    <row r="3617" spans="2:3" x14ac:dyDescent="0.25">
      <c r="B3617" s="257">
        <v>3554</v>
      </c>
      <c r="C3617" s="256">
        <v>118.09337759246095</v>
      </c>
    </row>
    <row r="3618" spans="2:3" x14ac:dyDescent="0.25">
      <c r="B3618" s="257">
        <v>3555</v>
      </c>
      <c r="C3618" s="256">
        <v>121.65876620978358</v>
      </c>
    </row>
    <row r="3619" spans="2:3" x14ac:dyDescent="0.25">
      <c r="B3619" s="257">
        <v>3556</v>
      </c>
      <c r="C3619" s="256">
        <v>103.82379323731726</v>
      </c>
    </row>
    <row r="3620" spans="2:3" x14ac:dyDescent="0.25">
      <c r="B3620" s="257">
        <v>3557</v>
      </c>
      <c r="C3620" s="256">
        <v>95.352413355346968</v>
      </c>
    </row>
    <row r="3621" spans="2:3" x14ac:dyDescent="0.25">
      <c r="B3621" s="257">
        <v>3558</v>
      </c>
      <c r="C3621" s="256">
        <v>117.34759777103503</v>
      </c>
    </row>
    <row r="3622" spans="2:3" x14ac:dyDescent="0.25">
      <c r="B3622" s="257">
        <v>3559</v>
      </c>
      <c r="C3622" s="256">
        <v>94.435190841949975</v>
      </c>
    </row>
    <row r="3623" spans="2:3" x14ac:dyDescent="0.25">
      <c r="B3623" s="257">
        <v>3560</v>
      </c>
      <c r="C3623" s="256">
        <v>144.15281360899644</v>
      </c>
    </row>
    <row r="3624" spans="2:3" x14ac:dyDescent="0.25">
      <c r="B3624" s="257">
        <v>3561</v>
      </c>
      <c r="C3624" s="256">
        <v>125.27734533445836</v>
      </c>
    </row>
    <row r="3625" spans="2:3" x14ac:dyDescent="0.25">
      <c r="B3625" s="257">
        <v>3562</v>
      </c>
      <c r="C3625" s="256">
        <v>84.582303951956959</v>
      </c>
    </row>
    <row r="3626" spans="2:3" x14ac:dyDescent="0.25">
      <c r="B3626" s="257">
        <v>3563</v>
      </c>
      <c r="C3626" s="256">
        <v>127.96302521224457</v>
      </c>
    </row>
    <row r="3627" spans="2:3" x14ac:dyDescent="0.25">
      <c r="B3627" s="257">
        <v>3564</v>
      </c>
      <c r="C3627" s="256">
        <v>95.866104636031636</v>
      </c>
    </row>
    <row r="3628" spans="2:3" x14ac:dyDescent="0.25">
      <c r="B3628" s="257">
        <v>3565</v>
      </c>
      <c r="C3628" s="256">
        <v>122.72147072129709</v>
      </c>
    </row>
    <row r="3629" spans="2:3" x14ac:dyDescent="0.25">
      <c r="B3629" s="257">
        <v>3566</v>
      </c>
      <c r="C3629" s="256">
        <v>118.09393837294965</v>
      </c>
    </row>
    <row r="3630" spans="2:3" x14ac:dyDescent="0.25">
      <c r="B3630" s="257">
        <v>3567</v>
      </c>
      <c r="C3630" s="256">
        <v>155.04711658165064</v>
      </c>
    </row>
    <row r="3631" spans="2:3" x14ac:dyDescent="0.25">
      <c r="B3631" s="257">
        <v>3568</v>
      </c>
      <c r="C3631" s="256">
        <v>89.775864308885261</v>
      </c>
    </row>
    <row r="3632" spans="2:3" x14ac:dyDescent="0.25">
      <c r="B3632" s="257">
        <v>3569</v>
      </c>
      <c r="C3632" s="256">
        <v>175.35288393626882</v>
      </c>
    </row>
    <row r="3633" spans="2:3" x14ac:dyDescent="0.25">
      <c r="B3633" s="257">
        <v>3570</v>
      </c>
      <c r="C3633" s="256">
        <v>165.63048393422986</v>
      </c>
    </row>
    <row r="3634" spans="2:3" x14ac:dyDescent="0.25">
      <c r="B3634" s="257">
        <v>3571</v>
      </c>
      <c r="C3634" s="256">
        <v>126.55196611715837</v>
      </c>
    </row>
    <row r="3635" spans="2:3" x14ac:dyDescent="0.25">
      <c r="B3635" s="257">
        <v>3572</v>
      </c>
      <c r="C3635" s="256">
        <v>143.41275985888817</v>
      </c>
    </row>
    <row r="3636" spans="2:3" x14ac:dyDescent="0.25">
      <c r="B3636" s="257">
        <v>3573</v>
      </c>
      <c r="C3636" s="256">
        <v>123.21292943501449</v>
      </c>
    </row>
    <row r="3637" spans="2:3" x14ac:dyDescent="0.25">
      <c r="B3637" s="257">
        <v>3574</v>
      </c>
      <c r="C3637" s="256">
        <v>116.79517763309656</v>
      </c>
    </row>
    <row r="3638" spans="2:3" x14ac:dyDescent="0.25">
      <c r="B3638" s="257">
        <v>3575</v>
      </c>
      <c r="C3638" s="256">
        <v>90.83030871779242</v>
      </c>
    </row>
    <row r="3639" spans="2:3" x14ac:dyDescent="0.25">
      <c r="B3639" s="257">
        <v>3576</v>
      </c>
      <c r="C3639" s="256">
        <v>136.70569993281072</v>
      </c>
    </row>
    <row r="3640" spans="2:3" x14ac:dyDescent="0.25">
      <c r="B3640" s="257">
        <v>3577</v>
      </c>
      <c r="C3640" s="256">
        <v>167.19223638534447</v>
      </c>
    </row>
    <row r="3641" spans="2:3" x14ac:dyDescent="0.25">
      <c r="B3641" s="257">
        <v>3578</v>
      </c>
      <c r="C3641" s="256">
        <v>125.51833638628894</v>
      </c>
    </row>
    <row r="3642" spans="2:3" x14ac:dyDescent="0.25">
      <c r="B3642" s="257">
        <v>3579</v>
      </c>
      <c r="C3642" s="256">
        <v>134.01782123739889</v>
      </c>
    </row>
    <row r="3643" spans="2:3" x14ac:dyDescent="0.25">
      <c r="B3643" s="257">
        <v>3580</v>
      </c>
      <c r="C3643" s="256">
        <v>125.56679857935413</v>
      </c>
    </row>
    <row r="3644" spans="2:3" x14ac:dyDescent="0.25">
      <c r="B3644" s="257">
        <v>3581</v>
      </c>
      <c r="C3644" s="256">
        <v>136.28130096850043</v>
      </c>
    </row>
    <row r="3645" spans="2:3" x14ac:dyDescent="0.25">
      <c r="B3645" s="257">
        <v>3582</v>
      </c>
      <c r="C3645" s="256">
        <v>103.49292082038323</v>
      </c>
    </row>
    <row r="3646" spans="2:3" x14ac:dyDescent="0.25">
      <c r="B3646" s="257">
        <v>3583</v>
      </c>
      <c r="C3646" s="256">
        <v>129.04429149854198</v>
      </c>
    </row>
    <row r="3647" spans="2:3" x14ac:dyDescent="0.25">
      <c r="B3647" s="257">
        <v>3584</v>
      </c>
      <c r="C3647" s="256">
        <v>107.96164597907203</v>
      </c>
    </row>
    <row r="3648" spans="2:3" x14ac:dyDescent="0.25">
      <c r="B3648" s="257">
        <v>3585</v>
      </c>
      <c r="C3648" s="256">
        <v>112.67590538516934</v>
      </c>
    </row>
    <row r="3649" spans="2:3" x14ac:dyDescent="0.25">
      <c r="B3649" s="257">
        <v>3586</v>
      </c>
      <c r="C3649" s="256">
        <v>154.13590888466192</v>
      </c>
    </row>
    <row r="3650" spans="2:3" x14ac:dyDescent="0.25">
      <c r="B3650" s="257">
        <v>3587</v>
      </c>
      <c r="C3650" s="256">
        <v>90.359288778640462</v>
      </c>
    </row>
    <row r="3651" spans="2:3" x14ac:dyDescent="0.25">
      <c r="B3651" s="257">
        <v>3588</v>
      </c>
      <c r="C3651" s="256">
        <v>76.945704758039568</v>
      </c>
    </row>
    <row r="3652" spans="2:3" x14ac:dyDescent="0.25">
      <c r="B3652" s="257">
        <v>3589</v>
      </c>
      <c r="C3652" s="256">
        <v>86.989906419546557</v>
      </c>
    </row>
    <row r="3653" spans="2:3" x14ac:dyDescent="0.25">
      <c r="B3653" s="257">
        <v>3590</v>
      </c>
      <c r="C3653" s="256">
        <v>114.05774253887735</v>
      </c>
    </row>
    <row r="3654" spans="2:3" x14ac:dyDescent="0.25">
      <c r="B3654" s="257">
        <v>3591</v>
      </c>
      <c r="C3654" s="256">
        <v>111.42759408042704</v>
      </c>
    </row>
    <row r="3655" spans="2:3" x14ac:dyDescent="0.25">
      <c r="B3655" s="257">
        <v>3592</v>
      </c>
      <c r="C3655" s="256">
        <v>99.311600659483162</v>
      </c>
    </row>
    <row r="3656" spans="2:3" x14ac:dyDescent="0.25">
      <c r="B3656" s="257">
        <v>3593</v>
      </c>
      <c r="C3656" s="256">
        <v>95.043145038649939</v>
      </c>
    </row>
    <row r="3657" spans="2:3" x14ac:dyDescent="0.25">
      <c r="B3657" s="257">
        <v>3594</v>
      </c>
      <c r="C3657" s="256">
        <v>151.86248315737575</v>
      </c>
    </row>
    <row r="3658" spans="2:3" x14ac:dyDescent="0.25">
      <c r="B3658" s="257">
        <v>3595</v>
      </c>
      <c r="C3658" s="256">
        <v>139.35050280172118</v>
      </c>
    </row>
    <row r="3659" spans="2:3" x14ac:dyDescent="0.25">
      <c r="B3659" s="257">
        <v>3596</v>
      </c>
      <c r="C3659" s="256">
        <v>128.97074009951126</v>
      </c>
    </row>
    <row r="3660" spans="2:3" x14ac:dyDescent="0.25">
      <c r="B3660" s="257">
        <v>3597</v>
      </c>
      <c r="C3660" s="256">
        <v>157.61160792552468</v>
      </c>
    </row>
    <row r="3661" spans="2:3" x14ac:dyDescent="0.25">
      <c r="B3661" s="257">
        <v>3598</v>
      </c>
      <c r="C3661" s="256">
        <v>144.50356710207791</v>
      </c>
    </row>
    <row r="3662" spans="2:3" x14ac:dyDescent="0.25">
      <c r="B3662" s="257">
        <v>3599</v>
      </c>
      <c r="C3662" s="256">
        <v>99.092029565455604</v>
      </c>
    </row>
    <row r="3663" spans="2:3" x14ac:dyDescent="0.25">
      <c r="B3663" s="257">
        <v>3600</v>
      </c>
      <c r="C3663" s="256">
        <v>63.830022224149388</v>
      </c>
    </row>
    <row r="3664" spans="2:3" x14ac:dyDescent="0.25">
      <c r="B3664" s="257">
        <v>3601</v>
      </c>
      <c r="C3664" s="256">
        <v>127.25295121921936</v>
      </c>
    </row>
    <row r="3665" spans="2:3" x14ac:dyDescent="0.25">
      <c r="B3665" s="257">
        <v>3602</v>
      </c>
      <c r="C3665" s="256">
        <v>98.831190120716968</v>
      </c>
    </row>
    <row r="3666" spans="2:3" x14ac:dyDescent="0.25">
      <c r="B3666" s="257">
        <v>3603</v>
      </c>
      <c r="C3666" s="256">
        <v>119.61086018904619</v>
      </c>
    </row>
    <row r="3667" spans="2:3" x14ac:dyDescent="0.25">
      <c r="B3667" s="257">
        <v>3604</v>
      </c>
      <c r="C3667" s="256">
        <v>96.288035920596201</v>
      </c>
    </row>
    <row r="3668" spans="2:3" x14ac:dyDescent="0.25">
      <c r="B3668" s="257">
        <v>3605</v>
      </c>
      <c r="C3668" s="256">
        <v>125.6994892887929</v>
      </c>
    </row>
    <row r="3669" spans="2:3" x14ac:dyDescent="0.25">
      <c r="B3669" s="257">
        <v>3606</v>
      </c>
      <c r="C3669" s="256">
        <v>111.81360227075578</v>
      </c>
    </row>
    <row r="3670" spans="2:3" x14ac:dyDescent="0.25">
      <c r="B3670" s="257">
        <v>3607</v>
      </c>
      <c r="C3670" s="256">
        <v>101.8217664040194</v>
      </c>
    </row>
    <row r="3671" spans="2:3" x14ac:dyDescent="0.25">
      <c r="B3671" s="257">
        <v>3608</v>
      </c>
      <c r="C3671" s="256">
        <v>112.92912242315572</v>
      </c>
    </row>
    <row r="3672" spans="2:3" x14ac:dyDescent="0.25">
      <c r="B3672" s="257">
        <v>3609</v>
      </c>
      <c r="C3672" s="256">
        <v>100.14836408624805</v>
      </c>
    </row>
    <row r="3673" spans="2:3" x14ac:dyDescent="0.25">
      <c r="B3673" s="257">
        <v>3610</v>
      </c>
      <c r="C3673" s="256">
        <v>125.28877866260081</v>
      </c>
    </row>
    <row r="3674" spans="2:3" x14ac:dyDescent="0.25">
      <c r="B3674" s="257">
        <v>3611</v>
      </c>
      <c r="C3674" s="256">
        <v>130.27555152115769</v>
      </c>
    </row>
    <row r="3675" spans="2:3" x14ac:dyDescent="0.25">
      <c r="B3675" s="257">
        <v>3612</v>
      </c>
      <c r="C3675" s="256">
        <v>105.9969691229505</v>
      </c>
    </row>
    <row r="3676" spans="2:3" x14ac:dyDescent="0.25">
      <c r="B3676" s="257">
        <v>3613</v>
      </c>
      <c r="C3676" s="256">
        <v>127.44684952607703</v>
      </c>
    </row>
    <row r="3677" spans="2:3" x14ac:dyDescent="0.25">
      <c r="B3677" s="257">
        <v>3614</v>
      </c>
      <c r="C3677" s="256">
        <v>134.81811867944916</v>
      </c>
    </row>
    <row r="3678" spans="2:3" x14ac:dyDescent="0.25">
      <c r="B3678" s="257">
        <v>3615</v>
      </c>
      <c r="C3678" s="256">
        <v>130.95345405260315</v>
      </c>
    </row>
    <row r="3679" spans="2:3" x14ac:dyDescent="0.25">
      <c r="B3679" s="257">
        <v>3616</v>
      </c>
      <c r="C3679" s="256">
        <v>151.04634230103198</v>
      </c>
    </row>
    <row r="3680" spans="2:3" x14ac:dyDescent="0.25">
      <c r="B3680" s="257">
        <v>3617</v>
      </c>
      <c r="C3680" s="256">
        <v>140.12932471702277</v>
      </c>
    </row>
    <row r="3681" spans="2:3" x14ac:dyDescent="0.25">
      <c r="B3681" s="257">
        <v>3618</v>
      </c>
      <c r="C3681" s="256">
        <v>111.81286876810721</v>
      </c>
    </row>
    <row r="3682" spans="2:3" x14ac:dyDescent="0.25">
      <c r="B3682" s="257">
        <v>3619</v>
      </c>
      <c r="C3682" s="256">
        <v>91.604394098253152</v>
      </c>
    </row>
    <row r="3683" spans="2:3" x14ac:dyDescent="0.25">
      <c r="B3683" s="257">
        <v>3620</v>
      </c>
      <c r="C3683" s="256">
        <v>109.56377123930984</v>
      </c>
    </row>
    <row r="3684" spans="2:3" x14ac:dyDescent="0.25">
      <c r="B3684" s="257">
        <v>3621</v>
      </c>
      <c r="C3684" s="256">
        <v>137.62894090377694</v>
      </c>
    </row>
    <row r="3685" spans="2:3" x14ac:dyDescent="0.25">
      <c r="B3685" s="257">
        <v>3622</v>
      </c>
      <c r="C3685" s="256">
        <v>100.44725926955368</v>
      </c>
    </row>
    <row r="3686" spans="2:3" x14ac:dyDescent="0.25">
      <c r="B3686" s="257">
        <v>3623</v>
      </c>
      <c r="C3686" s="256">
        <v>160.37880644725183</v>
      </c>
    </row>
    <row r="3687" spans="2:3" x14ac:dyDescent="0.25">
      <c r="B3687" s="257">
        <v>3624</v>
      </c>
      <c r="C3687" s="256">
        <v>149.59118932054773</v>
      </c>
    </row>
    <row r="3688" spans="2:3" x14ac:dyDescent="0.25">
      <c r="B3688" s="257">
        <v>3625</v>
      </c>
      <c r="C3688" s="256">
        <v>121.41653245317775</v>
      </c>
    </row>
    <row r="3689" spans="2:3" x14ac:dyDescent="0.25">
      <c r="B3689" s="257">
        <v>3626</v>
      </c>
      <c r="C3689" s="256">
        <v>120.86040767913343</v>
      </c>
    </row>
    <row r="3690" spans="2:3" x14ac:dyDescent="0.25">
      <c r="B3690" s="257">
        <v>3627</v>
      </c>
      <c r="C3690" s="256">
        <v>81.081410135394648</v>
      </c>
    </row>
    <row r="3691" spans="2:3" x14ac:dyDescent="0.25">
      <c r="B3691" s="257">
        <v>3628</v>
      </c>
      <c r="C3691" s="256">
        <v>121.13781986634524</v>
      </c>
    </row>
    <row r="3692" spans="2:3" x14ac:dyDescent="0.25">
      <c r="B3692" s="257">
        <v>3629</v>
      </c>
      <c r="C3692" s="256">
        <v>113.3965464251353</v>
      </c>
    </row>
    <row r="3693" spans="2:3" x14ac:dyDescent="0.25">
      <c r="B3693" s="257">
        <v>3630</v>
      </c>
      <c r="C3693" s="256">
        <v>115.39946322011311</v>
      </c>
    </row>
    <row r="3694" spans="2:3" x14ac:dyDescent="0.25">
      <c r="B3694" s="257">
        <v>3631</v>
      </c>
      <c r="C3694" s="256">
        <v>130.06667351087549</v>
      </c>
    </row>
    <row r="3695" spans="2:3" x14ac:dyDescent="0.25">
      <c r="B3695" s="257">
        <v>3632</v>
      </c>
      <c r="C3695" s="256">
        <v>123.20877866997191</v>
      </c>
    </row>
    <row r="3696" spans="2:3" x14ac:dyDescent="0.25">
      <c r="B3696" s="257">
        <v>3633</v>
      </c>
      <c r="C3696" s="256">
        <v>114.09756190266397</v>
      </c>
    </row>
    <row r="3697" spans="2:3" x14ac:dyDescent="0.25">
      <c r="B3697" s="257">
        <v>3634</v>
      </c>
      <c r="C3697" s="256">
        <v>104.76721555191122</v>
      </c>
    </row>
    <row r="3698" spans="2:3" x14ac:dyDescent="0.25">
      <c r="B3698" s="257">
        <v>3635</v>
      </c>
      <c r="C3698" s="256">
        <v>104.24856641694795</v>
      </c>
    </row>
    <row r="3699" spans="2:3" x14ac:dyDescent="0.25">
      <c r="B3699" s="257">
        <v>3636</v>
      </c>
      <c r="C3699" s="256">
        <v>147.19380347693004</v>
      </c>
    </row>
    <row r="3700" spans="2:3" x14ac:dyDescent="0.25">
      <c r="B3700" s="257">
        <v>3637</v>
      </c>
      <c r="C3700" s="256">
        <v>115.04123439732643</v>
      </c>
    </row>
    <row r="3701" spans="2:3" x14ac:dyDescent="0.25">
      <c r="B3701" s="257">
        <v>3638</v>
      </c>
      <c r="C3701" s="256">
        <v>148.76266221686967</v>
      </c>
    </row>
    <row r="3702" spans="2:3" x14ac:dyDescent="0.25">
      <c r="B3702" s="257">
        <v>3639</v>
      </c>
      <c r="C3702" s="256">
        <v>143.66430562296546</v>
      </c>
    </row>
    <row r="3703" spans="2:3" x14ac:dyDescent="0.25">
      <c r="B3703" s="257">
        <v>3640</v>
      </c>
      <c r="C3703" s="256">
        <v>84.591505615051233</v>
      </c>
    </row>
    <row r="3704" spans="2:3" x14ac:dyDescent="0.25">
      <c r="B3704" s="257">
        <v>3641</v>
      </c>
      <c r="C3704" s="256">
        <v>81.978448136354615</v>
      </c>
    </row>
    <row r="3705" spans="2:3" x14ac:dyDescent="0.25">
      <c r="B3705" s="257">
        <v>3642</v>
      </c>
      <c r="C3705" s="256">
        <v>126.41533112423615</v>
      </c>
    </row>
    <row r="3706" spans="2:3" x14ac:dyDescent="0.25">
      <c r="B3706" s="257">
        <v>3643</v>
      </c>
      <c r="C3706" s="256">
        <v>144.40967958636728</v>
      </c>
    </row>
    <row r="3707" spans="2:3" x14ac:dyDescent="0.25">
      <c r="B3707" s="257">
        <v>3644</v>
      </c>
      <c r="C3707" s="256">
        <v>130.33032013427098</v>
      </c>
    </row>
    <row r="3708" spans="2:3" x14ac:dyDescent="0.25">
      <c r="B3708" s="257">
        <v>3645</v>
      </c>
      <c r="C3708" s="256">
        <v>118.04202773561181</v>
      </c>
    </row>
    <row r="3709" spans="2:3" x14ac:dyDescent="0.25">
      <c r="B3709" s="257">
        <v>3646</v>
      </c>
      <c r="C3709" s="256">
        <v>103.09986869483978</v>
      </c>
    </row>
    <row r="3710" spans="2:3" x14ac:dyDescent="0.25">
      <c r="B3710" s="257">
        <v>3647</v>
      </c>
      <c r="C3710" s="256">
        <v>152.05113779304332</v>
      </c>
    </row>
    <row r="3711" spans="2:3" x14ac:dyDescent="0.25">
      <c r="B3711" s="257">
        <v>3648</v>
      </c>
      <c r="C3711" s="256">
        <v>105.14838328642541</v>
      </c>
    </row>
    <row r="3712" spans="2:3" x14ac:dyDescent="0.25">
      <c r="B3712" s="257">
        <v>3649</v>
      </c>
      <c r="C3712" s="256">
        <v>129.28483076822138</v>
      </c>
    </row>
    <row r="3713" spans="2:3" x14ac:dyDescent="0.25">
      <c r="B3713" s="257">
        <v>3650</v>
      </c>
      <c r="C3713" s="256">
        <v>116.87326859109994</v>
      </c>
    </row>
    <row r="3714" spans="2:3" x14ac:dyDescent="0.25">
      <c r="B3714" s="257">
        <v>3651</v>
      </c>
      <c r="C3714" s="256">
        <v>145.07873248760831</v>
      </c>
    </row>
    <row r="3715" spans="2:3" x14ac:dyDescent="0.25">
      <c r="B3715" s="257">
        <v>3652</v>
      </c>
      <c r="C3715" s="256">
        <v>145.38007167596297</v>
      </c>
    </row>
    <row r="3716" spans="2:3" x14ac:dyDescent="0.25">
      <c r="B3716" s="257">
        <v>3653</v>
      </c>
      <c r="C3716" s="256">
        <v>93.620084325897622</v>
      </c>
    </row>
    <row r="3717" spans="2:3" x14ac:dyDescent="0.25">
      <c r="B3717" s="257">
        <v>3654</v>
      </c>
      <c r="C3717" s="256">
        <v>104.58958712445704</v>
      </c>
    </row>
    <row r="3718" spans="2:3" x14ac:dyDescent="0.25">
      <c r="B3718" s="257">
        <v>3655</v>
      </c>
      <c r="C3718" s="256">
        <v>96.973913482956505</v>
      </c>
    </row>
    <row r="3719" spans="2:3" x14ac:dyDescent="0.25">
      <c r="B3719" s="257">
        <v>3656</v>
      </c>
      <c r="C3719" s="256">
        <v>94.433684243176828</v>
      </c>
    </row>
    <row r="3720" spans="2:3" x14ac:dyDescent="0.25">
      <c r="B3720" s="257">
        <v>3657</v>
      </c>
      <c r="C3720" s="256">
        <v>119.17318238516026</v>
      </c>
    </row>
    <row r="3721" spans="2:3" x14ac:dyDescent="0.25">
      <c r="B3721" s="257">
        <v>3658</v>
      </c>
      <c r="C3721" s="256">
        <v>106.78291934278377</v>
      </c>
    </row>
    <row r="3722" spans="2:3" x14ac:dyDescent="0.25">
      <c r="B3722" s="257">
        <v>3659</v>
      </c>
      <c r="C3722" s="256">
        <v>127.78732874091452</v>
      </c>
    </row>
    <row r="3723" spans="2:3" x14ac:dyDescent="0.25">
      <c r="B3723" s="257">
        <v>3660</v>
      </c>
      <c r="C3723" s="256">
        <v>112.39902820365191</v>
      </c>
    </row>
    <row r="3724" spans="2:3" x14ac:dyDescent="0.25">
      <c r="B3724" s="257">
        <v>3661</v>
      </c>
      <c r="C3724" s="256">
        <v>88.743571986710919</v>
      </c>
    </row>
    <row r="3725" spans="2:3" x14ac:dyDescent="0.25">
      <c r="B3725" s="257">
        <v>3662</v>
      </c>
      <c r="C3725" s="256">
        <v>125.36595701864984</v>
      </c>
    </row>
    <row r="3726" spans="2:3" x14ac:dyDescent="0.25">
      <c r="B3726" s="257">
        <v>3663</v>
      </c>
      <c r="C3726" s="256">
        <v>103.01402709210981</v>
      </c>
    </row>
    <row r="3727" spans="2:3" x14ac:dyDescent="0.25">
      <c r="B3727" s="257">
        <v>3664</v>
      </c>
      <c r="C3727" s="256">
        <v>145.1990331935142</v>
      </c>
    </row>
    <row r="3728" spans="2:3" x14ac:dyDescent="0.25">
      <c r="B3728" s="257">
        <v>3665</v>
      </c>
      <c r="C3728" s="256">
        <v>104.8971545437655</v>
      </c>
    </row>
    <row r="3729" spans="2:3" x14ac:dyDescent="0.25">
      <c r="B3729" s="257">
        <v>3666</v>
      </c>
      <c r="C3729" s="256">
        <v>130.5502685030832</v>
      </c>
    </row>
    <row r="3730" spans="2:3" x14ac:dyDescent="0.25">
      <c r="B3730" s="257">
        <v>3667</v>
      </c>
      <c r="C3730" s="256">
        <v>119.02688644526758</v>
      </c>
    </row>
    <row r="3731" spans="2:3" x14ac:dyDescent="0.25">
      <c r="B3731" s="257">
        <v>3668</v>
      </c>
      <c r="C3731" s="256">
        <v>138.41328512896004</v>
      </c>
    </row>
    <row r="3732" spans="2:3" x14ac:dyDescent="0.25">
      <c r="B3732" s="257">
        <v>3669</v>
      </c>
      <c r="C3732" s="256">
        <v>118.66729718697249</v>
      </c>
    </row>
    <row r="3733" spans="2:3" x14ac:dyDescent="0.25">
      <c r="B3733" s="257">
        <v>3670</v>
      </c>
      <c r="C3733" s="256">
        <v>127.14999705755353</v>
      </c>
    </row>
    <row r="3734" spans="2:3" x14ac:dyDescent="0.25">
      <c r="B3734" s="257">
        <v>3671</v>
      </c>
      <c r="C3734" s="256">
        <v>122.98989417830407</v>
      </c>
    </row>
    <row r="3735" spans="2:3" x14ac:dyDescent="0.25">
      <c r="B3735" s="257">
        <v>3672</v>
      </c>
      <c r="C3735" s="256">
        <v>160.90613856932964</v>
      </c>
    </row>
    <row r="3736" spans="2:3" x14ac:dyDescent="0.25">
      <c r="B3736" s="257">
        <v>3673</v>
      </c>
      <c r="C3736" s="256">
        <v>150.30641891627099</v>
      </c>
    </row>
    <row r="3737" spans="2:3" x14ac:dyDescent="0.25">
      <c r="B3737" s="257">
        <v>3674</v>
      </c>
      <c r="C3737" s="256">
        <v>128.38057223960047</v>
      </c>
    </row>
    <row r="3738" spans="2:3" x14ac:dyDescent="0.25">
      <c r="B3738" s="257">
        <v>3675</v>
      </c>
      <c r="C3738" s="256">
        <v>133.47801568497437</v>
      </c>
    </row>
    <row r="3739" spans="2:3" x14ac:dyDescent="0.25">
      <c r="B3739" s="257">
        <v>3676</v>
      </c>
      <c r="C3739" s="256">
        <v>125.22504594819732</v>
      </c>
    </row>
    <row r="3740" spans="2:3" x14ac:dyDescent="0.25">
      <c r="B3740" s="257">
        <v>3677</v>
      </c>
      <c r="C3740" s="256">
        <v>131.62652834312956</v>
      </c>
    </row>
    <row r="3741" spans="2:3" x14ac:dyDescent="0.25">
      <c r="B3741" s="257">
        <v>3678</v>
      </c>
      <c r="C3741" s="256">
        <v>134.28753783048441</v>
      </c>
    </row>
    <row r="3742" spans="2:3" x14ac:dyDescent="0.25">
      <c r="B3742" s="257">
        <v>3679</v>
      </c>
      <c r="C3742" s="256">
        <v>119.07773393841657</v>
      </c>
    </row>
    <row r="3743" spans="2:3" x14ac:dyDescent="0.25">
      <c r="B3743" s="257">
        <v>3680</v>
      </c>
      <c r="C3743" s="256">
        <v>85.727411407371534</v>
      </c>
    </row>
    <row r="3744" spans="2:3" x14ac:dyDescent="0.25">
      <c r="B3744" s="257">
        <v>3681</v>
      </c>
      <c r="C3744" s="256">
        <v>129.69464579819481</v>
      </c>
    </row>
    <row r="3745" spans="2:3" x14ac:dyDescent="0.25">
      <c r="B3745" s="257">
        <v>3682</v>
      </c>
      <c r="C3745" s="256">
        <v>166.79695558486293</v>
      </c>
    </row>
    <row r="3746" spans="2:3" x14ac:dyDescent="0.25">
      <c r="B3746" s="257">
        <v>3683</v>
      </c>
      <c r="C3746" s="256">
        <v>118.2935716972609</v>
      </c>
    </row>
    <row r="3747" spans="2:3" x14ac:dyDescent="0.25">
      <c r="B3747" s="257">
        <v>3684</v>
      </c>
      <c r="C3747" s="256">
        <v>136.85386957755145</v>
      </c>
    </row>
    <row r="3748" spans="2:3" x14ac:dyDescent="0.25">
      <c r="B3748" s="257">
        <v>3685</v>
      </c>
      <c r="C3748" s="256">
        <v>103.24420910298409</v>
      </c>
    </row>
    <row r="3749" spans="2:3" x14ac:dyDescent="0.25">
      <c r="B3749" s="257">
        <v>3686</v>
      </c>
      <c r="C3749" s="256">
        <v>94.925547562625439</v>
      </c>
    </row>
    <row r="3750" spans="2:3" x14ac:dyDescent="0.25">
      <c r="B3750" s="257">
        <v>3687</v>
      </c>
      <c r="C3750" s="256">
        <v>142.39919479011604</v>
      </c>
    </row>
    <row r="3751" spans="2:3" x14ac:dyDescent="0.25">
      <c r="B3751" s="257">
        <v>3688</v>
      </c>
      <c r="C3751" s="256">
        <v>92.629464033318186</v>
      </c>
    </row>
    <row r="3752" spans="2:3" x14ac:dyDescent="0.25">
      <c r="B3752" s="257">
        <v>3689</v>
      </c>
      <c r="C3752" s="256">
        <v>121.32339376833154</v>
      </c>
    </row>
    <row r="3753" spans="2:3" x14ac:dyDescent="0.25">
      <c r="B3753" s="257">
        <v>3690</v>
      </c>
      <c r="C3753" s="256">
        <v>157.40161041919609</v>
      </c>
    </row>
    <row r="3754" spans="2:3" x14ac:dyDescent="0.25">
      <c r="B3754" s="257">
        <v>3691</v>
      </c>
      <c r="C3754" s="256">
        <v>139.32684038177007</v>
      </c>
    </row>
    <row r="3755" spans="2:3" x14ac:dyDescent="0.25">
      <c r="B3755" s="257">
        <v>3692</v>
      </c>
      <c r="C3755" s="256">
        <v>107.92526439907006</v>
      </c>
    </row>
    <row r="3756" spans="2:3" x14ac:dyDescent="0.25">
      <c r="B3756" s="257">
        <v>3693</v>
      </c>
      <c r="C3756" s="256">
        <v>121.38596778153939</v>
      </c>
    </row>
    <row r="3757" spans="2:3" x14ac:dyDescent="0.25">
      <c r="B3757" s="257">
        <v>3694</v>
      </c>
      <c r="C3757" s="256">
        <v>102.46758964693268</v>
      </c>
    </row>
    <row r="3758" spans="2:3" x14ac:dyDescent="0.25">
      <c r="B3758" s="257">
        <v>3695</v>
      </c>
      <c r="C3758" s="256">
        <v>113.54457897755555</v>
      </c>
    </row>
    <row r="3759" spans="2:3" x14ac:dyDescent="0.25">
      <c r="B3759" s="257">
        <v>3696</v>
      </c>
      <c r="C3759" s="256">
        <v>85.748566219940699</v>
      </c>
    </row>
    <row r="3760" spans="2:3" x14ac:dyDescent="0.25">
      <c r="B3760" s="257">
        <v>3697</v>
      </c>
      <c r="C3760" s="256">
        <v>120.49368057515431</v>
      </c>
    </row>
    <row r="3761" spans="2:3" x14ac:dyDescent="0.25">
      <c r="B3761" s="257">
        <v>3698</v>
      </c>
      <c r="C3761" s="256">
        <v>88.031553212751305</v>
      </c>
    </row>
    <row r="3762" spans="2:3" x14ac:dyDescent="0.25">
      <c r="B3762" s="257">
        <v>3699</v>
      </c>
      <c r="C3762" s="256">
        <v>99.980191369237076</v>
      </c>
    </row>
    <row r="3763" spans="2:3" x14ac:dyDescent="0.25">
      <c r="B3763" s="257">
        <v>3700</v>
      </c>
      <c r="C3763" s="256">
        <v>149.75067096071319</v>
      </c>
    </row>
    <row r="3764" spans="2:3" x14ac:dyDescent="0.25">
      <c r="B3764" s="257">
        <v>3701</v>
      </c>
      <c r="C3764" s="256">
        <v>117.80920319307683</v>
      </c>
    </row>
    <row r="3765" spans="2:3" x14ac:dyDescent="0.25">
      <c r="B3765" s="257">
        <v>3702</v>
      </c>
      <c r="C3765" s="256">
        <v>111.9393949501913</v>
      </c>
    </row>
    <row r="3766" spans="2:3" x14ac:dyDescent="0.25">
      <c r="B3766" s="257">
        <v>3703</v>
      </c>
      <c r="C3766" s="256">
        <v>118.78902112420263</v>
      </c>
    </row>
    <row r="3767" spans="2:3" x14ac:dyDescent="0.25">
      <c r="B3767" s="257">
        <v>3704</v>
      </c>
      <c r="C3767" s="256">
        <v>140.84130401721436</v>
      </c>
    </row>
    <row r="3768" spans="2:3" x14ac:dyDescent="0.25">
      <c r="B3768" s="257">
        <v>3705</v>
      </c>
      <c r="C3768" s="256">
        <v>142.71800279599836</v>
      </c>
    </row>
    <row r="3769" spans="2:3" x14ac:dyDescent="0.25">
      <c r="B3769" s="257">
        <v>3706</v>
      </c>
      <c r="C3769" s="256">
        <v>66.994698176847308</v>
      </c>
    </row>
    <row r="3770" spans="2:3" x14ac:dyDescent="0.25">
      <c r="B3770" s="257">
        <v>3707</v>
      </c>
      <c r="C3770" s="256">
        <v>118.88105534167065</v>
      </c>
    </row>
    <row r="3771" spans="2:3" x14ac:dyDescent="0.25">
      <c r="B3771" s="257">
        <v>3708</v>
      </c>
      <c r="C3771" s="256">
        <v>135.18849200315432</v>
      </c>
    </row>
    <row r="3772" spans="2:3" x14ac:dyDescent="0.25">
      <c r="B3772" s="257">
        <v>3709</v>
      </c>
      <c r="C3772" s="256">
        <v>106.00590267273645</v>
      </c>
    </row>
    <row r="3773" spans="2:3" x14ac:dyDescent="0.25">
      <c r="B3773" s="257">
        <v>3710</v>
      </c>
      <c r="C3773" s="256">
        <v>136.28036326423381</v>
      </c>
    </row>
    <row r="3774" spans="2:3" x14ac:dyDescent="0.25">
      <c r="B3774" s="257">
        <v>3711</v>
      </c>
      <c r="C3774" s="256">
        <v>131.27499210128681</v>
      </c>
    </row>
    <row r="3775" spans="2:3" x14ac:dyDescent="0.25">
      <c r="B3775" s="257">
        <v>3712</v>
      </c>
      <c r="C3775" s="256">
        <v>107.20060638616241</v>
      </c>
    </row>
    <row r="3776" spans="2:3" x14ac:dyDescent="0.25">
      <c r="B3776" s="257">
        <v>3713</v>
      </c>
      <c r="C3776" s="256">
        <v>123.21673572175213</v>
      </c>
    </row>
    <row r="3777" spans="2:3" x14ac:dyDescent="0.25">
      <c r="B3777" s="257">
        <v>3714</v>
      </c>
      <c r="C3777" s="256">
        <v>94.642547732526822</v>
      </c>
    </row>
    <row r="3778" spans="2:3" x14ac:dyDescent="0.25">
      <c r="B3778" s="257">
        <v>3715</v>
      </c>
      <c r="C3778" s="256">
        <v>128.55071104459336</v>
      </c>
    </row>
    <row r="3779" spans="2:3" x14ac:dyDescent="0.25">
      <c r="B3779" s="257">
        <v>3716</v>
      </c>
      <c r="C3779" s="256">
        <v>71.111884140617789</v>
      </c>
    </row>
    <row r="3780" spans="2:3" x14ac:dyDescent="0.25">
      <c r="B3780" s="257">
        <v>3717</v>
      </c>
      <c r="C3780" s="256">
        <v>140.87180934402417</v>
      </c>
    </row>
    <row r="3781" spans="2:3" x14ac:dyDescent="0.25">
      <c r="B3781" s="257">
        <v>3718</v>
      </c>
      <c r="C3781" s="256">
        <v>117.40173987745473</v>
      </c>
    </row>
    <row r="3782" spans="2:3" x14ac:dyDescent="0.25">
      <c r="B3782" s="257">
        <v>3719</v>
      </c>
      <c r="C3782" s="256">
        <v>164.72307833730088</v>
      </c>
    </row>
    <row r="3783" spans="2:3" x14ac:dyDescent="0.25">
      <c r="B3783" s="257">
        <v>3720</v>
      </c>
      <c r="C3783" s="256">
        <v>114.68368425739455</v>
      </c>
    </row>
    <row r="3784" spans="2:3" x14ac:dyDescent="0.25">
      <c r="B3784" s="257">
        <v>3721</v>
      </c>
      <c r="C3784" s="256">
        <v>108.77090188167824</v>
      </c>
    </row>
    <row r="3785" spans="2:3" x14ac:dyDescent="0.25">
      <c r="B3785" s="257">
        <v>3722</v>
      </c>
      <c r="C3785" s="256">
        <v>125.28054090700677</v>
      </c>
    </row>
    <row r="3786" spans="2:3" x14ac:dyDescent="0.25">
      <c r="B3786" s="257">
        <v>3723</v>
      </c>
      <c r="C3786" s="256">
        <v>138.88760229121894</v>
      </c>
    </row>
    <row r="3787" spans="2:3" x14ac:dyDescent="0.25">
      <c r="B3787" s="257">
        <v>3724</v>
      </c>
      <c r="C3787" s="256">
        <v>129.00238049615385</v>
      </c>
    </row>
    <row r="3788" spans="2:3" x14ac:dyDescent="0.25">
      <c r="B3788" s="257">
        <v>3725</v>
      </c>
      <c r="C3788" s="256">
        <v>134.68671452666254</v>
      </c>
    </row>
    <row r="3789" spans="2:3" x14ac:dyDescent="0.25">
      <c r="B3789" s="257">
        <v>3726</v>
      </c>
      <c r="C3789" s="256">
        <v>114.35109526608441</v>
      </c>
    </row>
    <row r="3790" spans="2:3" x14ac:dyDescent="0.25">
      <c r="B3790" s="257">
        <v>3727</v>
      </c>
      <c r="C3790" s="256">
        <v>98.378862736873828</v>
      </c>
    </row>
    <row r="3791" spans="2:3" x14ac:dyDescent="0.25">
      <c r="B3791" s="257">
        <v>3728</v>
      </c>
      <c r="C3791" s="256">
        <v>74.407901761011502</v>
      </c>
    </row>
    <row r="3792" spans="2:3" x14ac:dyDescent="0.25">
      <c r="B3792" s="257">
        <v>3729</v>
      </c>
      <c r="C3792" s="256">
        <v>103.23134067481882</v>
      </c>
    </row>
    <row r="3793" spans="2:3" x14ac:dyDescent="0.25">
      <c r="B3793" s="257">
        <v>3730</v>
      </c>
      <c r="C3793" s="256">
        <v>112.7504577795377</v>
      </c>
    </row>
    <row r="3794" spans="2:3" x14ac:dyDescent="0.25">
      <c r="B3794" s="257">
        <v>3731</v>
      </c>
      <c r="C3794" s="256">
        <v>152.47269896570864</v>
      </c>
    </row>
    <row r="3795" spans="2:3" x14ac:dyDescent="0.25">
      <c r="B3795" s="257">
        <v>3732</v>
      </c>
      <c r="C3795" s="256">
        <v>141.01016479549398</v>
      </c>
    </row>
    <row r="3796" spans="2:3" x14ac:dyDescent="0.25">
      <c r="B3796" s="257">
        <v>3733</v>
      </c>
      <c r="C3796" s="256">
        <v>97.189873978102014</v>
      </c>
    </row>
    <row r="3797" spans="2:3" x14ac:dyDescent="0.25">
      <c r="B3797" s="257">
        <v>3734</v>
      </c>
      <c r="C3797" s="256">
        <v>163.13794938138687</v>
      </c>
    </row>
    <row r="3798" spans="2:3" x14ac:dyDescent="0.25">
      <c r="B3798" s="257">
        <v>3735</v>
      </c>
      <c r="C3798" s="256">
        <v>155.75474866443727</v>
      </c>
    </row>
    <row r="3799" spans="2:3" x14ac:dyDescent="0.25">
      <c r="B3799" s="257">
        <v>3736</v>
      </c>
      <c r="C3799" s="256">
        <v>90.076519263522499</v>
      </c>
    </row>
    <row r="3800" spans="2:3" x14ac:dyDescent="0.25">
      <c r="B3800" s="257">
        <v>3737</v>
      </c>
      <c r="C3800" s="256">
        <v>115.35486087679944</v>
      </c>
    </row>
    <row r="3801" spans="2:3" x14ac:dyDescent="0.25">
      <c r="B3801" s="257">
        <v>3738</v>
      </c>
      <c r="C3801" s="256">
        <v>139.29849447006421</v>
      </c>
    </row>
    <row r="3802" spans="2:3" x14ac:dyDescent="0.25">
      <c r="B3802" s="257">
        <v>3739</v>
      </c>
      <c r="C3802" s="256">
        <v>99.845399967521814</v>
      </c>
    </row>
    <row r="3803" spans="2:3" x14ac:dyDescent="0.25">
      <c r="B3803" s="257">
        <v>3740</v>
      </c>
      <c r="C3803" s="256">
        <v>109.91367084095548</v>
      </c>
    </row>
    <row r="3804" spans="2:3" x14ac:dyDescent="0.25">
      <c r="B3804" s="257">
        <v>3741</v>
      </c>
      <c r="C3804" s="256">
        <v>181.89676270298824</v>
      </c>
    </row>
    <row r="3805" spans="2:3" x14ac:dyDescent="0.25">
      <c r="B3805" s="257">
        <v>3742</v>
      </c>
      <c r="C3805" s="256">
        <v>129.40310431976985</v>
      </c>
    </row>
    <row r="3806" spans="2:3" x14ac:dyDescent="0.25">
      <c r="B3806" s="257">
        <v>3743</v>
      </c>
      <c r="C3806" s="256">
        <v>99.301512364430209</v>
      </c>
    </row>
    <row r="3807" spans="2:3" x14ac:dyDescent="0.25">
      <c r="B3807" s="257">
        <v>3744</v>
      </c>
      <c r="C3807" s="256">
        <v>97.428084314173375</v>
      </c>
    </row>
    <row r="3808" spans="2:3" x14ac:dyDescent="0.25">
      <c r="B3808" s="257">
        <v>3745</v>
      </c>
      <c r="C3808" s="256">
        <v>107.90275563476565</v>
      </c>
    </row>
    <row r="3809" spans="2:3" x14ac:dyDescent="0.25">
      <c r="B3809" s="257">
        <v>3746</v>
      </c>
      <c r="C3809" s="256">
        <v>139.28630936115775</v>
      </c>
    </row>
    <row r="3810" spans="2:3" x14ac:dyDescent="0.25">
      <c r="B3810" s="257">
        <v>3747</v>
      </c>
      <c r="C3810" s="256">
        <v>117.35895716670147</v>
      </c>
    </row>
    <row r="3811" spans="2:3" x14ac:dyDescent="0.25">
      <c r="B3811" s="257">
        <v>3748</v>
      </c>
      <c r="C3811" s="256">
        <v>104.62555518839363</v>
      </c>
    </row>
    <row r="3812" spans="2:3" x14ac:dyDescent="0.25">
      <c r="B3812" s="257">
        <v>3749</v>
      </c>
      <c r="C3812" s="256">
        <v>103.69457085803467</v>
      </c>
    </row>
    <row r="3813" spans="2:3" x14ac:dyDescent="0.25">
      <c r="B3813" s="257">
        <v>3750</v>
      </c>
      <c r="C3813" s="256">
        <v>135.00105912647484</v>
      </c>
    </row>
    <row r="3814" spans="2:3" x14ac:dyDescent="0.25">
      <c r="B3814" s="257">
        <v>3751</v>
      </c>
      <c r="C3814" s="256">
        <v>107.95043054365006</v>
      </c>
    </row>
    <row r="3815" spans="2:3" x14ac:dyDescent="0.25">
      <c r="B3815" s="257">
        <v>3752</v>
      </c>
      <c r="C3815" s="256">
        <v>163.5256335553521</v>
      </c>
    </row>
    <row r="3816" spans="2:3" x14ac:dyDescent="0.25">
      <c r="B3816" s="257">
        <v>3753</v>
      </c>
      <c r="C3816" s="256">
        <v>109.90295349715922</v>
      </c>
    </row>
    <row r="3817" spans="2:3" x14ac:dyDescent="0.25">
      <c r="B3817" s="257">
        <v>3754</v>
      </c>
      <c r="C3817" s="256">
        <v>133.11309249079187</v>
      </c>
    </row>
    <row r="3818" spans="2:3" x14ac:dyDescent="0.25">
      <c r="B3818" s="257">
        <v>3755</v>
      </c>
      <c r="C3818" s="256">
        <v>130.2385995299816</v>
      </c>
    </row>
    <row r="3819" spans="2:3" x14ac:dyDescent="0.25">
      <c r="B3819" s="257">
        <v>3756</v>
      </c>
      <c r="C3819" s="256">
        <v>100.96479730929025</v>
      </c>
    </row>
    <row r="3820" spans="2:3" x14ac:dyDescent="0.25">
      <c r="B3820" s="257">
        <v>3757</v>
      </c>
      <c r="C3820" s="256">
        <v>109.97075809682183</v>
      </c>
    </row>
    <row r="3821" spans="2:3" x14ac:dyDescent="0.25">
      <c r="B3821" s="257">
        <v>3758</v>
      </c>
      <c r="C3821" s="256">
        <v>113.94371822594417</v>
      </c>
    </row>
    <row r="3822" spans="2:3" x14ac:dyDescent="0.25">
      <c r="B3822" s="257">
        <v>3759</v>
      </c>
      <c r="C3822" s="256">
        <v>114.00486238464644</v>
      </c>
    </row>
    <row r="3823" spans="2:3" x14ac:dyDescent="0.25">
      <c r="B3823" s="257">
        <v>3760</v>
      </c>
      <c r="C3823" s="256">
        <v>106.35819530246793</v>
      </c>
    </row>
    <row r="3824" spans="2:3" x14ac:dyDescent="0.25">
      <c r="B3824" s="257">
        <v>3761</v>
      </c>
      <c r="C3824" s="256">
        <v>90.531529415882346</v>
      </c>
    </row>
    <row r="3825" spans="2:3" x14ac:dyDescent="0.25">
      <c r="B3825" s="257">
        <v>3762</v>
      </c>
      <c r="C3825" s="256">
        <v>106.79533063758177</v>
      </c>
    </row>
    <row r="3826" spans="2:3" x14ac:dyDescent="0.25">
      <c r="B3826" s="257">
        <v>3763</v>
      </c>
      <c r="C3826" s="256">
        <v>113.75690353763316</v>
      </c>
    </row>
    <row r="3827" spans="2:3" x14ac:dyDescent="0.25">
      <c r="B3827" s="257">
        <v>3764</v>
      </c>
      <c r="C3827" s="256">
        <v>147.48498585186624</v>
      </c>
    </row>
    <row r="3828" spans="2:3" x14ac:dyDescent="0.25">
      <c r="B3828" s="257">
        <v>3765</v>
      </c>
      <c r="C3828" s="256">
        <v>73.743369611394755</v>
      </c>
    </row>
    <row r="3829" spans="2:3" x14ac:dyDescent="0.25">
      <c r="B3829" s="257">
        <v>3766</v>
      </c>
      <c r="C3829" s="256">
        <v>119.15090012614799</v>
      </c>
    </row>
    <row r="3830" spans="2:3" x14ac:dyDescent="0.25">
      <c r="B3830" s="257">
        <v>3767</v>
      </c>
      <c r="C3830" s="256">
        <v>122.30817815139311</v>
      </c>
    </row>
    <row r="3831" spans="2:3" x14ac:dyDescent="0.25">
      <c r="B3831" s="257">
        <v>3768</v>
      </c>
      <c r="C3831" s="256">
        <v>105.2000921674334</v>
      </c>
    </row>
    <row r="3832" spans="2:3" x14ac:dyDescent="0.25">
      <c r="B3832" s="257">
        <v>3769</v>
      </c>
      <c r="C3832" s="256">
        <v>87.047372227764569</v>
      </c>
    </row>
    <row r="3833" spans="2:3" x14ac:dyDescent="0.25">
      <c r="B3833" s="257">
        <v>3770</v>
      </c>
      <c r="C3833" s="256">
        <v>110.16005791487811</v>
      </c>
    </row>
    <row r="3834" spans="2:3" x14ac:dyDescent="0.25">
      <c r="B3834" s="257">
        <v>3771</v>
      </c>
      <c r="C3834" s="256">
        <v>88.287453284181154</v>
      </c>
    </row>
    <row r="3835" spans="2:3" x14ac:dyDescent="0.25">
      <c r="B3835" s="257">
        <v>3772</v>
      </c>
      <c r="C3835" s="256">
        <v>122.49350060661322</v>
      </c>
    </row>
    <row r="3836" spans="2:3" x14ac:dyDescent="0.25">
      <c r="B3836" s="257">
        <v>3773</v>
      </c>
      <c r="C3836" s="256">
        <v>139.62586195155376</v>
      </c>
    </row>
    <row r="3837" spans="2:3" x14ac:dyDescent="0.25">
      <c r="B3837" s="257">
        <v>3774</v>
      </c>
      <c r="C3837" s="256">
        <v>150.26080680935607</v>
      </c>
    </row>
    <row r="3838" spans="2:3" x14ac:dyDescent="0.25">
      <c r="B3838" s="257">
        <v>3775</v>
      </c>
      <c r="C3838" s="256">
        <v>151.59867722554603</v>
      </c>
    </row>
    <row r="3839" spans="2:3" x14ac:dyDescent="0.25">
      <c r="B3839" s="257">
        <v>3776</v>
      </c>
      <c r="C3839" s="256">
        <v>105.38904859629046</v>
      </c>
    </row>
    <row r="3840" spans="2:3" x14ac:dyDescent="0.25">
      <c r="B3840" s="257">
        <v>3777</v>
      </c>
      <c r="C3840" s="256">
        <v>78.225443406284938</v>
      </c>
    </row>
    <row r="3841" spans="2:3" x14ac:dyDescent="0.25">
      <c r="B3841" s="257">
        <v>3778</v>
      </c>
      <c r="C3841" s="256">
        <v>102.77033311380099</v>
      </c>
    </row>
    <row r="3842" spans="2:3" x14ac:dyDescent="0.25">
      <c r="B3842" s="257">
        <v>3779</v>
      </c>
      <c r="C3842" s="256">
        <v>96.710529493096786</v>
      </c>
    </row>
    <row r="3843" spans="2:3" x14ac:dyDescent="0.25">
      <c r="B3843" s="257">
        <v>3780</v>
      </c>
      <c r="C3843" s="256">
        <v>142.66690341536355</v>
      </c>
    </row>
    <row r="3844" spans="2:3" x14ac:dyDescent="0.25">
      <c r="B3844" s="257">
        <v>3781</v>
      </c>
      <c r="C3844" s="256">
        <v>81.273637939040768</v>
      </c>
    </row>
    <row r="3845" spans="2:3" x14ac:dyDescent="0.25">
      <c r="B3845" s="257">
        <v>3782</v>
      </c>
      <c r="C3845" s="256">
        <v>82.325315085795339</v>
      </c>
    </row>
    <row r="3846" spans="2:3" x14ac:dyDescent="0.25">
      <c r="B3846" s="257">
        <v>3783</v>
      </c>
      <c r="C3846" s="256">
        <v>167.27467057777091</v>
      </c>
    </row>
    <row r="3847" spans="2:3" x14ac:dyDescent="0.25">
      <c r="B3847" s="257">
        <v>3784</v>
      </c>
      <c r="C3847" s="256">
        <v>160.43198441759907</v>
      </c>
    </row>
    <row r="3848" spans="2:3" x14ac:dyDescent="0.25">
      <c r="B3848" s="257">
        <v>3785</v>
      </c>
      <c r="C3848" s="256">
        <v>111.16915676274955</v>
      </c>
    </row>
    <row r="3849" spans="2:3" x14ac:dyDescent="0.25">
      <c r="B3849" s="257">
        <v>3786</v>
      </c>
      <c r="C3849" s="256">
        <v>80.993584105087024</v>
      </c>
    </row>
    <row r="3850" spans="2:3" x14ac:dyDescent="0.25">
      <c r="B3850" s="257">
        <v>3787</v>
      </c>
      <c r="C3850" s="256">
        <v>168.03015149096629</v>
      </c>
    </row>
    <row r="3851" spans="2:3" x14ac:dyDescent="0.25">
      <c r="B3851" s="257">
        <v>3788</v>
      </c>
      <c r="C3851" s="256">
        <v>109.13112224223197</v>
      </c>
    </row>
    <row r="3852" spans="2:3" x14ac:dyDescent="0.25">
      <c r="B3852" s="257">
        <v>3789</v>
      </c>
      <c r="C3852" s="256">
        <v>111.3540642844427</v>
      </c>
    </row>
    <row r="3853" spans="2:3" x14ac:dyDescent="0.25">
      <c r="B3853" s="257">
        <v>3790</v>
      </c>
      <c r="C3853" s="256">
        <v>72.141076048207594</v>
      </c>
    </row>
    <row r="3854" spans="2:3" x14ac:dyDescent="0.25">
      <c r="B3854" s="257">
        <v>3791</v>
      </c>
      <c r="C3854" s="256">
        <v>112.87630939761637</v>
      </c>
    </row>
    <row r="3855" spans="2:3" x14ac:dyDescent="0.25">
      <c r="B3855" s="257">
        <v>3792</v>
      </c>
      <c r="C3855" s="256">
        <v>96.397444683207112</v>
      </c>
    </row>
    <row r="3856" spans="2:3" x14ac:dyDescent="0.25">
      <c r="B3856" s="257">
        <v>3793</v>
      </c>
      <c r="C3856" s="256">
        <v>97.577049057197669</v>
      </c>
    </row>
    <row r="3857" spans="2:3" x14ac:dyDescent="0.25">
      <c r="B3857" s="257">
        <v>3794</v>
      </c>
      <c r="C3857" s="256">
        <v>121.6660299554943</v>
      </c>
    </row>
    <row r="3858" spans="2:3" x14ac:dyDescent="0.25">
      <c r="B3858" s="257">
        <v>3795</v>
      </c>
      <c r="C3858" s="256">
        <v>123.33345644503267</v>
      </c>
    </row>
    <row r="3859" spans="2:3" x14ac:dyDescent="0.25">
      <c r="B3859" s="257">
        <v>3796</v>
      </c>
      <c r="C3859" s="256">
        <v>83.541669196912736</v>
      </c>
    </row>
    <row r="3860" spans="2:3" x14ac:dyDescent="0.25">
      <c r="B3860" s="257">
        <v>3797</v>
      </c>
      <c r="C3860" s="256">
        <v>143.26992232521548</v>
      </c>
    </row>
    <row r="3861" spans="2:3" x14ac:dyDescent="0.25">
      <c r="B3861" s="257">
        <v>3798</v>
      </c>
      <c r="C3861" s="256">
        <v>142.31109228271873</v>
      </c>
    </row>
    <row r="3862" spans="2:3" x14ac:dyDescent="0.25">
      <c r="B3862" s="257">
        <v>3799</v>
      </c>
      <c r="C3862" s="256">
        <v>154.41680569343808</v>
      </c>
    </row>
    <row r="3863" spans="2:3" x14ac:dyDescent="0.25">
      <c r="B3863" s="257">
        <v>3800</v>
      </c>
      <c r="C3863" s="256">
        <v>109.67424058709605</v>
      </c>
    </row>
    <row r="3864" spans="2:3" x14ac:dyDescent="0.25">
      <c r="B3864" s="257">
        <v>3801</v>
      </c>
      <c r="C3864" s="256">
        <v>66.060857627809128</v>
      </c>
    </row>
    <row r="3865" spans="2:3" x14ac:dyDescent="0.25">
      <c r="B3865" s="257">
        <v>3802</v>
      </c>
      <c r="C3865" s="256">
        <v>108.35554539981064</v>
      </c>
    </row>
    <row r="3866" spans="2:3" x14ac:dyDescent="0.25">
      <c r="B3866" s="257">
        <v>3803</v>
      </c>
      <c r="C3866" s="256">
        <v>106.65487688607936</v>
      </c>
    </row>
    <row r="3867" spans="2:3" x14ac:dyDescent="0.25">
      <c r="B3867" s="257">
        <v>3804</v>
      </c>
      <c r="C3867" s="256">
        <v>126.67801064216113</v>
      </c>
    </row>
    <row r="3868" spans="2:3" x14ac:dyDescent="0.25">
      <c r="B3868" s="257">
        <v>3805</v>
      </c>
      <c r="C3868" s="256">
        <v>141.80731259164955</v>
      </c>
    </row>
    <row r="3869" spans="2:3" x14ac:dyDescent="0.25">
      <c r="B3869" s="257">
        <v>3806</v>
      </c>
      <c r="C3869" s="256">
        <v>134.32257942088805</v>
      </c>
    </row>
    <row r="3870" spans="2:3" x14ac:dyDescent="0.25">
      <c r="B3870" s="257">
        <v>3807</v>
      </c>
      <c r="C3870" s="256">
        <v>96.161003361876325</v>
      </c>
    </row>
    <row r="3871" spans="2:3" x14ac:dyDescent="0.25">
      <c r="B3871" s="257">
        <v>3808</v>
      </c>
      <c r="C3871" s="256">
        <v>133.59511545744218</v>
      </c>
    </row>
    <row r="3872" spans="2:3" x14ac:dyDescent="0.25">
      <c r="B3872" s="257">
        <v>3809</v>
      </c>
      <c r="C3872" s="256">
        <v>135.2488335954302</v>
      </c>
    </row>
    <row r="3873" spans="2:3" x14ac:dyDescent="0.25">
      <c r="B3873" s="257">
        <v>3810</v>
      </c>
      <c r="C3873" s="256">
        <v>114.17381979074966</v>
      </c>
    </row>
    <row r="3874" spans="2:3" x14ac:dyDescent="0.25">
      <c r="B3874" s="257">
        <v>3811</v>
      </c>
      <c r="C3874" s="256">
        <v>90.672324326562432</v>
      </c>
    </row>
    <row r="3875" spans="2:3" x14ac:dyDescent="0.25">
      <c r="B3875" s="257">
        <v>3812</v>
      </c>
      <c r="C3875" s="256">
        <v>112.35213492973848</v>
      </c>
    </row>
    <row r="3876" spans="2:3" x14ac:dyDescent="0.25">
      <c r="B3876" s="257">
        <v>3813</v>
      </c>
      <c r="C3876" s="256">
        <v>153.18635714143673</v>
      </c>
    </row>
    <row r="3877" spans="2:3" x14ac:dyDescent="0.25">
      <c r="B3877" s="257">
        <v>3814</v>
      </c>
      <c r="C3877" s="256">
        <v>102.30654697063919</v>
      </c>
    </row>
    <row r="3878" spans="2:3" x14ac:dyDescent="0.25">
      <c r="B3878" s="257">
        <v>3815</v>
      </c>
      <c r="C3878" s="256">
        <v>126.33853368776721</v>
      </c>
    </row>
    <row r="3879" spans="2:3" x14ac:dyDescent="0.25">
      <c r="B3879" s="257">
        <v>3816</v>
      </c>
      <c r="C3879" s="256">
        <v>115.49956360121858</v>
      </c>
    </row>
    <row r="3880" spans="2:3" x14ac:dyDescent="0.25">
      <c r="B3880" s="257">
        <v>3817</v>
      </c>
      <c r="C3880" s="256">
        <v>89.605427599531211</v>
      </c>
    </row>
    <row r="3881" spans="2:3" x14ac:dyDescent="0.25">
      <c r="B3881" s="257">
        <v>3818</v>
      </c>
      <c r="C3881" s="256">
        <v>110.38983022378147</v>
      </c>
    </row>
    <row r="3882" spans="2:3" x14ac:dyDescent="0.25">
      <c r="B3882" s="257">
        <v>3819</v>
      </c>
      <c r="C3882" s="256">
        <v>107.71027300333053</v>
      </c>
    </row>
    <row r="3883" spans="2:3" x14ac:dyDescent="0.25">
      <c r="B3883" s="257">
        <v>3820</v>
      </c>
      <c r="C3883" s="256">
        <v>110.78678569927655</v>
      </c>
    </row>
    <row r="3884" spans="2:3" x14ac:dyDescent="0.25">
      <c r="B3884" s="257">
        <v>3821</v>
      </c>
      <c r="C3884" s="256">
        <v>124.59587222508867</v>
      </c>
    </row>
    <row r="3885" spans="2:3" x14ac:dyDescent="0.25">
      <c r="B3885" s="257">
        <v>3822</v>
      </c>
      <c r="C3885" s="256">
        <v>108.71723201834239</v>
      </c>
    </row>
    <row r="3886" spans="2:3" x14ac:dyDescent="0.25">
      <c r="B3886" s="257">
        <v>3823</v>
      </c>
      <c r="C3886" s="256">
        <v>130.36677538849892</v>
      </c>
    </row>
    <row r="3887" spans="2:3" x14ac:dyDescent="0.25">
      <c r="B3887" s="257">
        <v>3824</v>
      </c>
      <c r="C3887" s="256">
        <v>98.340513420662802</v>
      </c>
    </row>
    <row r="3888" spans="2:3" x14ac:dyDescent="0.25">
      <c r="B3888" s="257">
        <v>3825</v>
      </c>
      <c r="C3888" s="256">
        <v>140.14803389453814</v>
      </c>
    </row>
    <row r="3889" spans="2:3" x14ac:dyDescent="0.25">
      <c r="B3889" s="257">
        <v>3826</v>
      </c>
      <c r="C3889" s="256">
        <v>103.62899880304055</v>
      </c>
    </row>
    <row r="3890" spans="2:3" x14ac:dyDescent="0.25">
      <c r="B3890" s="257">
        <v>3827</v>
      </c>
      <c r="C3890" s="256">
        <v>103.320205427971</v>
      </c>
    </row>
    <row r="3891" spans="2:3" x14ac:dyDescent="0.25">
      <c r="B3891" s="257">
        <v>3828</v>
      </c>
      <c r="C3891" s="256">
        <v>98.905044396126073</v>
      </c>
    </row>
    <row r="3892" spans="2:3" x14ac:dyDescent="0.25">
      <c r="B3892" s="257">
        <v>3829</v>
      </c>
      <c r="C3892" s="256">
        <v>130.28630030916659</v>
      </c>
    </row>
    <row r="3893" spans="2:3" x14ac:dyDescent="0.25">
      <c r="B3893" s="257">
        <v>3830</v>
      </c>
      <c r="C3893" s="256">
        <v>99.279713335256957</v>
      </c>
    </row>
    <row r="3894" spans="2:3" x14ac:dyDescent="0.25">
      <c r="B3894" s="257">
        <v>3831</v>
      </c>
      <c r="C3894" s="256">
        <v>114.99251963506615</v>
      </c>
    </row>
    <row r="3895" spans="2:3" x14ac:dyDescent="0.25">
      <c r="B3895" s="257">
        <v>3832</v>
      </c>
      <c r="C3895" s="256">
        <v>116.58413261464086</v>
      </c>
    </row>
    <row r="3896" spans="2:3" x14ac:dyDescent="0.25">
      <c r="B3896" s="257">
        <v>3833</v>
      </c>
      <c r="C3896" s="256">
        <v>70.834169871391197</v>
      </c>
    </row>
    <row r="3897" spans="2:3" x14ac:dyDescent="0.25">
      <c r="B3897" s="257">
        <v>3834</v>
      </c>
      <c r="C3897" s="256">
        <v>127.65082638436598</v>
      </c>
    </row>
    <row r="3898" spans="2:3" x14ac:dyDescent="0.25">
      <c r="B3898" s="257">
        <v>3835</v>
      </c>
      <c r="C3898" s="256">
        <v>143.53962675296043</v>
      </c>
    </row>
    <row r="3899" spans="2:3" x14ac:dyDescent="0.25">
      <c r="B3899" s="257">
        <v>3836</v>
      </c>
      <c r="C3899" s="256">
        <v>113.83860857749468</v>
      </c>
    </row>
    <row r="3900" spans="2:3" x14ac:dyDescent="0.25">
      <c r="B3900" s="257">
        <v>3837</v>
      </c>
      <c r="C3900" s="256">
        <v>136.79454405907416</v>
      </c>
    </row>
    <row r="3901" spans="2:3" x14ac:dyDescent="0.25">
      <c r="B3901" s="257">
        <v>3838</v>
      </c>
      <c r="C3901" s="256">
        <v>124.25846431437812</v>
      </c>
    </row>
    <row r="3902" spans="2:3" x14ac:dyDescent="0.25">
      <c r="B3902" s="257">
        <v>3839</v>
      </c>
      <c r="C3902" s="256">
        <v>107.6274058534988</v>
      </c>
    </row>
    <row r="3903" spans="2:3" x14ac:dyDescent="0.25">
      <c r="B3903" s="257">
        <v>3840</v>
      </c>
      <c r="C3903" s="256">
        <v>97.360086356612698</v>
      </c>
    </row>
    <row r="3904" spans="2:3" x14ac:dyDescent="0.25">
      <c r="B3904" s="257">
        <v>3841</v>
      </c>
      <c r="C3904" s="256">
        <v>109.47072623175762</v>
      </c>
    </row>
    <row r="3905" spans="2:3" x14ac:dyDescent="0.25">
      <c r="B3905" s="257">
        <v>3842</v>
      </c>
      <c r="C3905" s="256">
        <v>105.8392066515931</v>
      </c>
    </row>
    <row r="3906" spans="2:3" x14ac:dyDescent="0.25">
      <c r="B3906" s="257">
        <v>3843</v>
      </c>
      <c r="C3906" s="256">
        <v>129.39132772975211</v>
      </c>
    </row>
    <row r="3907" spans="2:3" x14ac:dyDescent="0.25">
      <c r="B3907" s="257">
        <v>3844</v>
      </c>
      <c r="C3907" s="256">
        <v>141.17402488361037</v>
      </c>
    </row>
    <row r="3908" spans="2:3" x14ac:dyDescent="0.25">
      <c r="B3908" s="257">
        <v>3845</v>
      </c>
      <c r="C3908" s="256">
        <v>144.61756007725421</v>
      </c>
    </row>
    <row r="3909" spans="2:3" x14ac:dyDescent="0.25">
      <c r="B3909" s="257">
        <v>3846</v>
      </c>
      <c r="C3909" s="256">
        <v>121.28488751049456</v>
      </c>
    </row>
    <row r="3910" spans="2:3" x14ac:dyDescent="0.25">
      <c r="B3910" s="257">
        <v>3847</v>
      </c>
      <c r="C3910" s="256">
        <v>78.688764184433836</v>
      </c>
    </row>
    <row r="3911" spans="2:3" x14ac:dyDescent="0.25">
      <c r="B3911" s="257">
        <v>3848</v>
      </c>
      <c r="C3911" s="256">
        <v>127.18158642143825</v>
      </c>
    </row>
    <row r="3912" spans="2:3" x14ac:dyDescent="0.25">
      <c r="B3912" s="257">
        <v>3849</v>
      </c>
      <c r="C3912" s="256">
        <v>137.9031314306624</v>
      </c>
    </row>
    <row r="3913" spans="2:3" x14ac:dyDescent="0.25">
      <c r="B3913" s="257">
        <v>3850</v>
      </c>
      <c r="C3913" s="256">
        <v>99.177838346377229</v>
      </c>
    </row>
    <row r="3914" spans="2:3" x14ac:dyDescent="0.25">
      <c r="B3914" s="257">
        <v>3851</v>
      </c>
      <c r="C3914" s="256">
        <v>124.24092030830067</v>
      </c>
    </row>
    <row r="3915" spans="2:3" x14ac:dyDescent="0.25">
      <c r="B3915" s="257">
        <v>3852</v>
      </c>
      <c r="C3915" s="256">
        <v>142.78330524378919</v>
      </c>
    </row>
    <row r="3916" spans="2:3" x14ac:dyDescent="0.25">
      <c r="B3916" s="257">
        <v>3853</v>
      </c>
      <c r="C3916" s="256">
        <v>148.25969395930395</v>
      </c>
    </row>
    <row r="3917" spans="2:3" x14ac:dyDescent="0.25">
      <c r="B3917" s="257">
        <v>3854</v>
      </c>
      <c r="C3917" s="256">
        <v>148.85622416283695</v>
      </c>
    </row>
    <row r="3918" spans="2:3" x14ac:dyDescent="0.25">
      <c r="B3918" s="257">
        <v>3855</v>
      </c>
      <c r="C3918" s="256">
        <v>132.0235571066905</v>
      </c>
    </row>
    <row r="3919" spans="2:3" x14ac:dyDescent="0.25">
      <c r="B3919" s="257">
        <v>3856</v>
      </c>
      <c r="C3919" s="256">
        <v>106.94491374752985</v>
      </c>
    </row>
    <row r="3920" spans="2:3" x14ac:dyDescent="0.25">
      <c r="B3920" s="257">
        <v>3857</v>
      </c>
      <c r="C3920" s="256">
        <v>132.30903080772472</v>
      </c>
    </row>
    <row r="3921" spans="2:3" x14ac:dyDescent="0.25">
      <c r="B3921" s="257">
        <v>3858</v>
      </c>
      <c r="C3921" s="256">
        <v>116.12869422641323</v>
      </c>
    </row>
    <row r="3922" spans="2:3" x14ac:dyDescent="0.25">
      <c r="B3922" s="257">
        <v>3859</v>
      </c>
      <c r="C3922" s="256">
        <v>120.90422390600595</v>
      </c>
    </row>
    <row r="3923" spans="2:3" x14ac:dyDescent="0.25">
      <c r="B3923" s="257">
        <v>3860</v>
      </c>
      <c r="C3923" s="256">
        <v>160.69587336727471</v>
      </c>
    </row>
    <row r="3924" spans="2:3" x14ac:dyDescent="0.25">
      <c r="B3924" s="257">
        <v>3861</v>
      </c>
      <c r="C3924" s="256">
        <v>146.67198879195462</v>
      </c>
    </row>
    <row r="3925" spans="2:3" x14ac:dyDescent="0.25">
      <c r="B3925" s="257">
        <v>3862</v>
      </c>
      <c r="C3925" s="256">
        <v>91.252079255822778</v>
      </c>
    </row>
    <row r="3926" spans="2:3" x14ac:dyDescent="0.25">
      <c r="B3926" s="257">
        <v>3863</v>
      </c>
      <c r="C3926" s="256">
        <v>124.2229956374545</v>
      </c>
    </row>
    <row r="3927" spans="2:3" x14ac:dyDescent="0.25">
      <c r="B3927" s="257">
        <v>3864</v>
      </c>
      <c r="C3927" s="256">
        <v>101.10655395220817</v>
      </c>
    </row>
    <row r="3928" spans="2:3" x14ac:dyDescent="0.25">
      <c r="B3928" s="257">
        <v>3865</v>
      </c>
      <c r="C3928" s="256">
        <v>144.71561018099638</v>
      </c>
    </row>
    <row r="3929" spans="2:3" x14ac:dyDescent="0.25">
      <c r="B3929" s="257">
        <v>3866</v>
      </c>
      <c r="C3929" s="256">
        <v>119.62032333646188</v>
      </c>
    </row>
    <row r="3930" spans="2:3" x14ac:dyDescent="0.25">
      <c r="B3930" s="257">
        <v>3867</v>
      </c>
      <c r="C3930" s="256">
        <v>135.52536073183563</v>
      </c>
    </row>
    <row r="3931" spans="2:3" x14ac:dyDescent="0.25">
      <c r="B3931" s="257">
        <v>3868</v>
      </c>
      <c r="C3931" s="256">
        <v>54.180514428341581</v>
      </c>
    </row>
    <row r="3932" spans="2:3" x14ac:dyDescent="0.25">
      <c r="B3932" s="257">
        <v>3869</v>
      </c>
      <c r="C3932" s="256">
        <v>144.08316658771443</v>
      </c>
    </row>
    <row r="3933" spans="2:3" x14ac:dyDescent="0.25">
      <c r="B3933" s="257">
        <v>3870</v>
      </c>
      <c r="C3933" s="256">
        <v>134.22545392982312</v>
      </c>
    </row>
    <row r="3934" spans="2:3" x14ac:dyDescent="0.25">
      <c r="B3934" s="257">
        <v>3871</v>
      </c>
      <c r="C3934" s="256">
        <v>73.507974258334684</v>
      </c>
    </row>
    <row r="3935" spans="2:3" x14ac:dyDescent="0.25">
      <c r="B3935" s="257">
        <v>3872</v>
      </c>
      <c r="C3935" s="256">
        <v>95.781968763273724</v>
      </c>
    </row>
    <row r="3936" spans="2:3" x14ac:dyDescent="0.25">
      <c r="B3936" s="257">
        <v>3873</v>
      </c>
      <c r="C3936" s="256">
        <v>91.558829811575805</v>
      </c>
    </row>
    <row r="3937" spans="2:3" x14ac:dyDescent="0.25">
      <c r="B3937" s="257">
        <v>3874</v>
      </c>
      <c r="C3937" s="256">
        <v>122.75233885564384</v>
      </c>
    </row>
    <row r="3938" spans="2:3" x14ac:dyDescent="0.25">
      <c r="B3938" s="257">
        <v>3875</v>
      </c>
      <c r="C3938" s="256">
        <v>175.56889905401488</v>
      </c>
    </row>
    <row r="3939" spans="2:3" x14ac:dyDescent="0.25">
      <c r="B3939" s="257">
        <v>3876</v>
      </c>
      <c r="C3939" s="256">
        <v>104.38155077359903</v>
      </c>
    </row>
    <row r="3940" spans="2:3" x14ac:dyDescent="0.25">
      <c r="B3940" s="257">
        <v>3877</v>
      </c>
      <c r="C3940" s="256">
        <v>161.17499391931426</v>
      </c>
    </row>
    <row r="3941" spans="2:3" x14ac:dyDescent="0.25">
      <c r="B3941" s="257">
        <v>3878</v>
      </c>
      <c r="C3941" s="256">
        <v>100.21281880725977</v>
      </c>
    </row>
    <row r="3942" spans="2:3" x14ac:dyDescent="0.25">
      <c r="B3942" s="257">
        <v>3879</v>
      </c>
      <c r="C3942" s="256">
        <v>129.38241104769671</v>
      </c>
    </row>
    <row r="3943" spans="2:3" x14ac:dyDescent="0.25">
      <c r="B3943" s="257">
        <v>3880</v>
      </c>
      <c r="C3943" s="256">
        <v>124.77441330957522</v>
      </c>
    </row>
    <row r="3944" spans="2:3" x14ac:dyDescent="0.25">
      <c r="B3944" s="257">
        <v>3881</v>
      </c>
      <c r="C3944" s="256">
        <v>104.68649433686113</v>
      </c>
    </row>
    <row r="3945" spans="2:3" x14ac:dyDescent="0.25">
      <c r="B3945" s="257">
        <v>3882</v>
      </c>
      <c r="C3945" s="256">
        <v>155.83304971252667</v>
      </c>
    </row>
    <row r="3946" spans="2:3" x14ac:dyDescent="0.25">
      <c r="B3946" s="257">
        <v>3883</v>
      </c>
      <c r="C3946" s="256">
        <v>118.66379134980831</v>
      </c>
    </row>
    <row r="3947" spans="2:3" x14ac:dyDescent="0.25">
      <c r="B3947" s="257">
        <v>3884</v>
      </c>
      <c r="C3947" s="256">
        <v>128.53508325053775</v>
      </c>
    </row>
    <row r="3948" spans="2:3" x14ac:dyDescent="0.25">
      <c r="B3948" s="257">
        <v>3885</v>
      </c>
      <c r="C3948" s="256">
        <v>96.926045394030922</v>
      </c>
    </row>
    <row r="3949" spans="2:3" x14ac:dyDescent="0.25">
      <c r="B3949" s="257">
        <v>3886</v>
      </c>
      <c r="C3949" s="256">
        <v>143.22622650766795</v>
      </c>
    </row>
    <row r="3950" spans="2:3" x14ac:dyDescent="0.25">
      <c r="B3950" s="257">
        <v>3887</v>
      </c>
      <c r="C3950" s="256">
        <v>89.672170318197175</v>
      </c>
    </row>
    <row r="3951" spans="2:3" x14ac:dyDescent="0.25">
      <c r="B3951" s="257">
        <v>3888</v>
      </c>
      <c r="C3951" s="256">
        <v>74.032070689211295</v>
      </c>
    </row>
    <row r="3952" spans="2:3" x14ac:dyDescent="0.25">
      <c r="B3952" s="257">
        <v>3889</v>
      </c>
      <c r="C3952" s="256">
        <v>132.80347595811691</v>
      </c>
    </row>
    <row r="3953" spans="2:3" x14ac:dyDescent="0.25">
      <c r="B3953" s="257">
        <v>3890</v>
      </c>
      <c r="C3953" s="256">
        <v>150.19099816451802</v>
      </c>
    </row>
    <row r="3954" spans="2:3" x14ac:dyDescent="0.25">
      <c r="B3954" s="257">
        <v>3891</v>
      </c>
      <c r="C3954" s="256">
        <v>128.15136913879113</v>
      </c>
    </row>
    <row r="3955" spans="2:3" x14ac:dyDescent="0.25">
      <c r="B3955" s="257">
        <v>3892</v>
      </c>
      <c r="C3955" s="256">
        <v>126.8438001811241</v>
      </c>
    </row>
    <row r="3956" spans="2:3" x14ac:dyDescent="0.25">
      <c r="B3956" s="257">
        <v>3893</v>
      </c>
      <c r="C3956" s="256">
        <v>150.73877513204187</v>
      </c>
    </row>
    <row r="3957" spans="2:3" x14ac:dyDescent="0.25">
      <c r="B3957" s="257">
        <v>3894</v>
      </c>
      <c r="C3957" s="256">
        <v>110.65876914884409</v>
      </c>
    </row>
    <row r="3958" spans="2:3" x14ac:dyDescent="0.25">
      <c r="B3958" s="257">
        <v>3895</v>
      </c>
      <c r="C3958" s="256">
        <v>128.55672124287815</v>
      </c>
    </row>
    <row r="3959" spans="2:3" x14ac:dyDescent="0.25">
      <c r="B3959" s="257">
        <v>3896</v>
      </c>
      <c r="C3959" s="256">
        <v>134.19897692612676</v>
      </c>
    </row>
    <row r="3960" spans="2:3" x14ac:dyDescent="0.25">
      <c r="B3960" s="257">
        <v>3897</v>
      </c>
      <c r="C3960" s="256">
        <v>133.73492911236769</v>
      </c>
    </row>
    <row r="3961" spans="2:3" x14ac:dyDescent="0.25">
      <c r="B3961" s="257">
        <v>3898</v>
      </c>
      <c r="C3961" s="256">
        <v>76.674308078186954</v>
      </c>
    </row>
    <row r="3962" spans="2:3" x14ac:dyDescent="0.25">
      <c r="B3962" s="257">
        <v>3899</v>
      </c>
      <c r="C3962" s="256">
        <v>77.122267252016144</v>
      </c>
    </row>
    <row r="3963" spans="2:3" x14ac:dyDescent="0.25">
      <c r="B3963" s="257">
        <v>3900</v>
      </c>
      <c r="C3963" s="256">
        <v>81.436681027569108</v>
      </c>
    </row>
    <row r="3964" spans="2:3" x14ac:dyDescent="0.25">
      <c r="B3964" s="257">
        <v>3901</v>
      </c>
      <c r="C3964" s="256">
        <v>104.91466379172627</v>
      </c>
    </row>
    <row r="3965" spans="2:3" x14ac:dyDescent="0.25">
      <c r="B3965" s="257">
        <v>3902</v>
      </c>
      <c r="C3965" s="256">
        <v>98.27381811141646</v>
      </c>
    </row>
    <row r="3966" spans="2:3" x14ac:dyDescent="0.25">
      <c r="B3966" s="257">
        <v>3903</v>
      </c>
      <c r="C3966" s="256">
        <v>158.73915377050344</v>
      </c>
    </row>
    <row r="3967" spans="2:3" x14ac:dyDescent="0.25">
      <c r="B3967" s="257">
        <v>3904</v>
      </c>
      <c r="C3967" s="256">
        <v>114.40514597795952</v>
      </c>
    </row>
    <row r="3968" spans="2:3" x14ac:dyDescent="0.25">
      <c r="B3968" s="257">
        <v>3905</v>
      </c>
      <c r="C3968" s="256">
        <v>112.00917506041124</v>
      </c>
    </row>
    <row r="3969" spans="2:3" x14ac:dyDescent="0.25">
      <c r="B3969" s="257">
        <v>3906</v>
      </c>
      <c r="C3969" s="256">
        <v>133.13267775224921</v>
      </c>
    </row>
    <row r="3970" spans="2:3" x14ac:dyDescent="0.25">
      <c r="B3970" s="257">
        <v>3907</v>
      </c>
      <c r="C3970" s="256">
        <v>131.9421195790764</v>
      </c>
    </row>
    <row r="3971" spans="2:3" x14ac:dyDescent="0.25">
      <c r="B3971" s="257">
        <v>3908</v>
      </c>
      <c r="C3971" s="256">
        <v>115.20687700524344</v>
      </c>
    </row>
    <row r="3972" spans="2:3" x14ac:dyDescent="0.25">
      <c r="B3972" s="257">
        <v>3909</v>
      </c>
      <c r="C3972" s="256">
        <v>173.68793742597674</v>
      </c>
    </row>
    <row r="3973" spans="2:3" x14ac:dyDescent="0.25">
      <c r="B3973" s="257">
        <v>3910</v>
      </c>
      <c r="C3973" s="256">
        <v>97.765738314716174</v>
      </c>
    </row>
    <row r="3974" spans="2:3" x14ac:dyDescent="0.25">
      <c r="B3974" s="257">
        <v>3911</v>
      </c>
      <c r="C3974" s="256">
        <v>154.13025473397013</v>
      </c>
    </row>
    <row r="3975" spans="2:3" x14ac:dyDescent="0.25">
      <c r="B3975" s="257">
        <v>3912</v>
      </c>
      <c r="C3975" s="256">
        <v>114.3412551700219</v>
      </c>
    </row>
    <row r="3976" spans="2:3" x14ac:dyDescent="0.25">
      <c r="B3976" s="257">
        <v>3913</v>
      </c>
      <c r="C3976" s="256">
        <v>72.469865747955282</v>
      </c>
    </row>
    <row r="3977" spans="2:3" x14ac:dyDescent="0.25">
      <c r="B3977" s="257">
        <v>3914</v>
      </c>
      <c r="C3977" s="256">
        <v>146.82753910817533</v>
      </c>
    </row>
    <row r="3978" spans="2:3" x14ac:dyDescent="0.25">
      <c r="B3978" s="257">
        <v>3915</v>
      </c>
      <c r="C3978" s="256">
        <v>111.03431825621676</v>
      </c>
    </row>
    <row r="3979" spans="2:3" x14ac:dyDescent="0.25">
      <c r="B3979" s="257">
        <v>3916</v>
      </c>
      <c r="C3979" s="256">
        <v>112.93544934383421</v>
      </c>
    </row>
    <row r="3980" spans="2:3" x14ac:dyDescent="0.25">
      <c r="B3980" s="257">
        <v>3917</v>
      </c>
      <c r="C3980" s="256">
        <v>149.97585552818316</v>
      </c>
    </row>
    <row r="3981" spans="2:3" x14ac:dyDescent="0.25">
      <c r="B3981" s="257">
        <v>3918</v>
      </c>
      <c r="C3981" s="256">
        <v>105.28906048244428</v>
      </c>
    </row>
    <row r="3982" spans="2:3" x14ac:dyDescent="0.25">
      <c r="B3982" s="257">
        <v>3919</v>
      </c>
      <c r="C3982" s="256">
        <v>106.97112233015527</v>
      </c>
    </row>
    <row r="3983" spans="2:3" x14ac:dyDescent="0.25">
      <c r="B3983" s="257">
        <v>3920</v>
      </c>
      <c r="C3983" s="256">
        <v>51.070779161057146</v>
      </c>
    </row>
    <row r="3984" spans="2:3" x14ac:dyDescent="0.25">
      <c r="B3984" s="257">
        <v>3921</v>
      </c>
      <c r="C3984" s="256">
        <v>131.41995302014612</v>
      </c>
    </row>
    <row r="3985" spans="2:3" x14ac:dyDescent="0.25">
      <c r="B3985" s="257">
        <v>3922</v>
      </c>
      <c r="C3985" s="256">
        <v>96.176688911429324</v>
      </c>
    </row>
    <row r="3986" spans="2:3" x14ac:dyDescent="0.25">
      <c r="B3986" s="257">
        <v>3923</v>
      </c>
      <c r="C3986" s="256">
        <v>123.90380457205164</v>
      </c>
    </row>
    <row r="3987" spans="2:3" x14ac:dyDescent="0.25">
      <c r="B3987" s="257">
        <v>3924</v>
      </c>
      <c r="C3987" s="256">
        <v>93.817948321825838</v>
      </c>
    </row>
    <row r="3988" spans="2:3" x14ac:dyDescent="0.25">
      <c r="B3988" s="257">
        <v>3925</v>
      </c>
      <c r="C3988" s="256">
        <v>131.26127282874324</v>
      </c>
    </row>
    <row r="3989" spans="2:3" x14ac:dyDescent="0.25">
      <c r="B3989" s="257">
        <v>3926</v>
      </c>
      <c r="C3989" s="256">
        <v>105.47582037019033</v>
      </c>
    </row>
    <row r="3990" spans="2:3" x14ac:dyDescent="0.25">
      <c r="B3990" s="257">
        <v>3927</v>
      </c>
      <c r="C3990" s="256">
        <v>164.07123690171085</v>
      </c>
    </row>
    <row r="3991" spans="2:3" x14ac:dyDescent="0.25">
      <c r="B3991" s="257">
        <v>3928</v>
      </c>
      <c r="C3991" s="256">
        <v>121.94634738420328</v>
      </c>
    </row>
    <row r="3992" spans="2:3" x14ac:dyDescent="0.25">
      <c r="B3992" s="257">
        <v>3929</v>
      </c>
      <c r="C3992" s="256">
        <v>111.82184686109758</v>
      </c>
    </row>
    <row r="3993" spans="2:3" x14ac:dyDescent="0.25">
      <c r="B3993" s="257">
        <v>3930</v>
      </c>
      <c r="C3993" s="256">
        <v>146.31624919151199</v>
      </c>
    </row>
    <row r="3994" spans="2:3" x14ac:dyDescent="0.25">
      <c r="B3994" s="257">
        <v>3931</v>
      </c>
      <c r="C3994" s="256">
        <v>143.8958323680325</v>
      </c>
    </row>
    <row r="3995" spans="2:3" x14ac:dyDescent="0.25">
      <c r="B3995" s="257">
        <v>3932</v>
      </c>
      <c r="C3995" s="256">
        <v>120.22658079726075</v>
      </c>
    </row>
    <row r="3996" spans="2:3" x14ac:dyDescent="0.25">
      <c r="B3996" s="257">
        <v>3933</v>
      </c>
      <c r="C3996" s="256">
        <v>157.80724538389939</v>
      </c>
    </row>
    <row r="3997" spans="2:3" x14ac:dyDescent="0.25">
      <c r="B3997" s="257">
        <v>3934</v>
      </c>
      <c r="C3997" s="256">
        <v>83.693555501962976</v>
      </c>
    </row>
    <row r="3998" spans="2:3" x14ac:dyDescent="0.25">
      <c r="B3998" s="257">
        <v>3935</v>
      </c>
      <c r="C3998" s="256">
        <v>113.37374783646726</v>
      </c>
    </row>
    <row r="3999" spans="2:3" x14ac:dyDescent="0.25">
      <c r="B3999" s="257">
        <v>3936</v>
      </c>
      <c r="C3999" s="256">
        <v>89.75537176306706</v>
      </c>
    </row>
    <row r="4000" spans="2:3" x14ac:dyDescent="0.25">
      <c r="B4000" s="257">
        <v>3937</v>
      </c>
      <c r="C4000" s="256">
        <v>141.95893003140742</v>
      </c>
    </row>
    <row r="4001" spans="2:3" x14ac:dyDescent="0.25">
      <c r="B4001" s="257">
        <v>3938</v>
      </c>
      <c r="C4001" s="256">
        <v>130.36885455604329</v>
      </c>
    </row>
    <row r="4002" spans="2:3" x14ac:dyDescent="0.25">
      <c r="B4002" s="257">
        <v>3939</v>
      </c>
      <c r="C4002" s="256">
        <v>107.31392181272315</v>
      </c>
    </row>
    <row r="4003" spans="2:3" x14ac:dyDescent="0.25">
      <c r="B4003" s="257">
        <v>3940</v>
      </c>
      <c r="C4003" s="256">
        <v>197.84666391969893</v>
      </c>
    </row>
    <row r="4004" spans="2:3" x14ac:dyDescent="0.25">
      <c r="B4004" s="257">
        <v>3941</v>
      </c>
      <c r="C4004" s="256">
        <v>101.44168194901791</v>
      </c>
    </row>
    <row r="4005" spans="2:3" x14ac:dyDescent="0.25">
      <c r="B4005" s="257">
        <v>3942</v>
      </c>
      <c r="C4005" s="256">
        <v>137.24476315794365</v>
      </c>
    </row>
    <row r="4006" spans="2:3" x14ac:dyDescent="0.25">
      <c r="B4006" s="257">
        <v>3943</v>
      </c>
      <c r="C4006" s="256">
        <v>151.29836370449453</v>
      </c>
    </row>
    <row r="4007" spans="2:3" x14ac:dyDescent="0.25">
      <c r="B4007" s="257">
        <v>3944</v>
      </c>
      <c r="C4007" s="256">
        <v>90.373867982472802</v>
      </c>
    </row>
    <row r="4008" spans="2:3" x14ac:dyDescent="0.25">
      <c r="B4008" s="257">
        <v>3945</v>
      </c>
      <c r="C4008" s="256">
        <v>113.96399763894257</v>
      </c>
    </row>
    <row r="4009" spans="2:3" x14ac:dyDescent="0.25">
      <c r="B4009" s="257">
        <v>3946</v>
      </c>
      <c r="C4009" s="256">
        <v>135.34314815183473</v>
      </c>
    </row>
    <row r="4010" spans="2:3" x14ac:dyDescent="0.25">
      <c r="B4010" s="257">
        <v>3947</v>
      </c>
      <c r="C4010" s="256">
        <v>141.5360798971729</v>
      </c>
    </row>
    <row r="4011" spans="2:3" x14ac:dyDescent="0.25">
      <c r="B4011" s="257">
        <v>3948</v>
      </c>
      <c r="C4011" s="256">
        <v>97.961698905700914</v>
      </c>
    </row>
    <row r="4012" spans="2:3" x14ac:dyDescent="0.25">
      <c r="B4012" s="257">
        <v>3949</v>
      </c>
      <c r="C4012" s="256">
        <v>109.47243179157138</v>
      </c>
    </row>
    <row r="4013" spans="2:3" x14ac:dyDescent="0.25">
      <c r="B4013" s="257">
        <v>3950</v>
      </c>
      <c r="C4013" s="256">
        <v>124.51006809886495</v>
      </c>
    </row>
    <row r="4014" spans="2:3" x14ac:dyDescent="0.25">
      <c r="B4014" s="257">
        <v>3951</v>
      </c>
      <c r="C4014" s="256">
        <v>105.24201630665162</v>
      </c>
    </row>
    <row r="4015" spans="2:3" x14ac:dyDescent="0.25">
      <c r="B4015" s="257">
        <v>3952</v>
      </c>
      <c r="C4015" s="256">
        <v>100.66851406611048</v>
      </c>
    </row>
    <row r="4016" spans="2:3" x14ac:dyDescent="0.25">
      <c r="B4016" s="257">
        <v>3953</v>
      </c>
      <c r="C4016" s="256">
        <v>177.03559432774662</v>
      </c>
    </row>
    <row r="4017" spans="2:3" x14ac:dyDescent="0.25">
      <c r="B4017" s="257">
        <v>3954</v>
      </c>
      <c r="C4017" s="256">
        <v>123.13991031170661</v>
      </c>
    </row>
    <row r="4018" spans="2:3" x14ac:dyDescent="0.25">
      <c r="B4018" s="257">
        <v>3955</v>
      </c>
      <c r="C4018" s="256">
        <v>125.76962569359634</v>
      </c>
    </row>
    <row r="4019" spans="2:3" x14ac:dyDescent="0.25">
      <c r="B4019" s="257">
        <v>3956</v>
      </c>
      <c r="C4019" s="256">
        <v>113.8314404918676</v>
      </c>
    </row>
    <row r="4020" spans="2:3" x14ac:dyDescent="0.25">
      <c r="B4020" s="257">
        <v>3957</v>
      </c>
      <c r="C4020" s="256">
        <v>131.41613897881876</v>
      </c>
    </row>
    <row r="4021" spans="2:3" x14ac:dyDescent="0.25">
      <c r="B4021" s="257">
        <v>3958</v>
      </c>
      <c r="C4021" s="256">
        <v>89.457691945991996</v>
      </c>
    </row>
    <row r="4022" spans="2:3" x14ac:dyDescent="0.25">
      <c r="B4022" s="257">
        <v>3959</v>
      </c>
      <c r="C4022" s="256">
        <v>127.17081257081279</v>
      </c>
    </row>
    <row r="4023" spans="2:3" x14ac:dyDescent="0.25">
      <c r="B4023" s="257">
        <v>3960</v>
      </c>
      <c r="C4023" s="256">
        <v>132.41652434286715</v>
      </c>
    </row>
    <row r="4024" spans="2:3" x14ac:dyDescent="0.25">
      <c r="B4024" s="257">
        <v>3961</v>
      </c>
      <c r="C4024" s="256">
        <v>103.93634492521581</v>
      </c>
    </row>
    <row r="4025" spans="2:3" x14ac:dyDescent="0.25">
      <c r="B4025" s="257">
        <v>3962</v>
      </c>
      <c r="C4025" s="256">
        <v>114.75986914734797</v>
      </c>
    </row>
    <row r="4026" spans="2:3" x14ac:dyDescent="0.25">
      <c r="B4026" s="257">
        <v>3963</v>
      </c>
      <c r="C4026" s="256">
        <v>110.51700171589601</v>
      </c>
    </row>
    <row r="4027" spans="2:3" x14ac:dyDescent="0.25">
      <c r="B4027" s="257">
        <v>3964</v>
      </c>
      <c r="C4027" s="256">
        <v>131.58065009065052</v>
      </c>
    </row>
    <row r="4028" spans="2:3" x14ac:dyDescent="0.25">
      <c r="B4028" s="257">
        <v>3965</v>
      </c>
      <c r="C4028" s="256">
        <v>129.54906007739615</v>
      </c>
    </row>
    <row r="4029" spans="2:3" x14ac:dyDescent="0.25">
      <c r="B4029" s="257">
        <v>3966</v>
      </c>
      <c r="C4029" s="256">
        <v>140.97406731001567</v>
      </c>
    </row>
    <row r="4030" spans="2:3" x14ac:dyDescent="0.25">
      <c r="B4030" s="257">
        <v>3967</v>
      </c>
      <c r="C4030" s="256">
        <v>138.58267781320899</v>
      </c>
    </row>
    <row r="4031" spans="2:3" x14ac:dyDescent="0.25">
      <c r="B4031" s="257">
        <v>3968</v>
      </c>
      <c r="C4031" s="256">
        <v>67.004319808241362</v>
      </c>
    </row>
    <row r="4032" spans="2:3" x14ac:dyDescent="0.25">
      <c r="B4032" s="257">
        <v>3969</v>
      </c>
      <c r="C4032" s="256">
        <v>91.673488655252598</v>
      </c>
    </row>
    <row r="4033" spans="2:3" x14ac:dyDescent="0.25">
      <c r="B4033" s="257">
        <v>3970</v>
      </c>
      <c r="C4033" s="256">
        <v>115.11721505605932</v>
      </c>
    </row>
    <row r="4034" spans="2:3" x14ac:dyDescent="0.25">
      <c r="B4034" s="257">
        <v>3971</v>
      </c>
      <c r="C4034" s="256">
        <v>118.59068614277498</v>
      </c>
    </row>
    <row r="4035" spans="2:3" x14ac:dyDescent="0.25">
      <c r="B4035" s="257">
        <v>3972</v>
      </c>
      <c r="C4035" s="256">
        <v>132.3798982000923</v>
      </c>
    </row>
    <row r="4036" spans="2:3" x14ac:dyDescent="0.25">
      <c r="B4036" s="257">
        <v>3973</v>
      </c>
      <c r="C4036" s="256">
        <v>86.324299085916621</v>
      </c>
    </row>
    <row r="4037" spans="2:3" x14ac:dyDescent="0.25">
      <c r="B4037" s="257">
        <v>3974</v>
      </c>
      <c r="C4037" s="256">
        <v>121.83960659769176</v>
      </c>
    </row>
    <row r="4038" spans="2:3" x14ac:dyDescent="0.25">
      <c r="B4038" s="257">
        <v>3975</v>
      </c>
      <c r="C4038" s="256">
        <v>107.75789540991335</v>
      </c>
    </row>
    <row r="4039" spans="2:3" x14ac:dyDescent="0.25">
      <c r="B4039" s="257">
        <v>3976</v>
      </c>
      <c r="C4039" s="256">
        <v>164.83902825270346</v>
      </c>
    </row>
    <row r="4040" spans="2:3" x14ac:dyDescent="0.25">
      <c r="B4040" s="257">
        <v>3977</v>
      </c>
      <c r="C4040" s="256">
        <v>100.25934618725202</v>
      </c>
    </row>
    <row r="4041" spans="2:3" x14ac:dyDescent="0.25">
      <c r="B4041" s="257">
        <v>3978</v>
      </c>
      <c r="C4041" s="256">
        <v>141.69822771654606</v>
      </c>
    </row>
    <row r="4042" spans="2:3" x14ac:dyDescent="0.25">
      <c r="B4042" s="257">
        <v>3979</v>
      </c>
      <c r="C4042" s="256">
        <v>87.414634263603389</v>
      </c>
    </row>
    <row r="4043" spans="2:3" x14ac:dyDescent="0.25">
      <c r="B4043" s="257">
        <v>3980</v>
      </c>
      <c r="C4043" s="256">
        <v>141.19018373711526</v>
      </c>
    </row>
    <row r="4044" spans="2:3" x14ac:dyDescent="0.25">
      <c r="B4044" s="257">
        <v>3981</v>
      </c>
      <c r="C4044" s="256">
        <v>145.33424875477886</v>
      </c>
    </row>
    <row r="4045" spans="2:3" x14ac:dyDescent="0.25">
      <c r="B4045" s="257">
        <v>3982</v>
      </c>
      <c r="C4045" s="256">
        <v>99.039624513978964</v>
      </c>
    </row>
    <row r="4046" spans="2:3" x14ac:dyDescent="0.25">
      <c r="B4046" s="257">
        <v>3983</v>
      </c>
      <c r="C4046" s="256">
        <v>109.66345869280623</v>
      </c>
    </row>
    <row r="4047" spans="2:3" x14ac:dyDescent="0.25">
      <c r="B4047" s="257">
        <v>3984</v>
      </c>
      <c r="C4047" s="256">
        <v>133.14733914674088</v>
      </c>
    </row>
    <row r="4048" spans="2:3" x14ac:dyDescent="0.25">
      <c r="B4048" s="257">
        <v>3985</v>
      </c>
      <c r="C4048" s="256">
        <v>118.15147713895223</v>
      </c>
    </row>
    <row r="4049" spans="2:3" x14ac:dyDescent="0.25">
      <c r="B4049" s="257">
        <v>3986</v>
      </c>
      <c r="C4049" s="256">
        <v>116.05135264632138</v>
      </c>
    </row>
    <row r="4050" spans="2:3" x14ac:dyDescent="0.25">
      <c r="B4050" s="257">
        <v>3987</v>
      </c>
      <c r="C4050" s="256">
        <v>148.38400413505212</v>
      </c>
    </row>
    <row r="4051" spans="2:3" x14ac:dyDescent="0.25">
      <c r="B4051" s="257">
        <v>3988</v>
      </c>
      <c r="C4051" s="256">
        <v>114.00435323190496</v>
      </c>
    </row>
    <row r="4052" spans="2:3" x14ac:dyDescent="0.25">
      <c r="B4052" s="257">
        <v>3989</v>
      </c>
      <c r="C4052" s="256">
        <v>100.16813762128503</v>
      </c>
    </row>
    <row r="4053" spans="2:3" x14ac:dyDescent="0.25">
      <c r="B4053" s="257">
        <v>3990</v>
      </c>
      <c r="C4053" s="256">
        <v>108.0069638912244</v>
      </c>
    </row>
    <row r="4054" spans="2:3" x14ac:dyDescent="0.25">
      <c r="B4054" s="257">
        <v>3991</v>
      </c>
      <c r="C4054" s="256">
        <v>113.8024941203974</v>
      </c>
    </row>
    <row r="4055" spans="2:3" x14ac:dyDescent="0.25">
      <c r="B4055" s="257">
        <v>3992</v>
      </c>
      <c r="C4055" s="256">
        <v>130.00455827448258</v>
      </c>
    </row>
    <row r="4056" spans="2:3" x14ac:dyDescent="0.25">
      <c r="B4056" s="257">
        <v>3993</v>
      </c>
      <c r="C4056" s="256">
        <v>61.778191116353383</v>
      </c>
    </row>
    <row r="4057" spans="2:3" x14ac:dyDescent="0.25">
      <c r="B4057" s="257">
        <v>3994</v>
      </c>
      <c r="C4057" s="256">
        <v>111.18845409001779</v>
      </c>
    </row>
    <row r="4058" spans="2:3" x14ac:dyDescent="0.25">
      <c r="B4058" s="257">
        <v>3995</v>
      </c>
      <c r="C4058" s="256">
        <v>111.0905658191441</v>
      </c>
    </row>
    <row r="4059" spans="2:3" x14ac:dyDescent="0.25">
      <c r="B4059" s="257">
        <v>3996</v>
      </c>
      <c r="C4059" s="256">
        <v>109.63819172513323</v>
      </c>
    </row>
    <row r="4060" spans="2:3" x14ac:dyDescent="0.25">
      <c r="B4060" s="257">
        <v>3997</v>
      </c>
      <c r="C4060" s="256">
        <v>155.26363306787229</v>
      </c>
    </row>
    <row r="4061" spans="2:3" x14ac:dyDescent="0.25">
      <c r="B4061" s="257">
        <v>3998</v>
      </c>
      <c r="C4061" s="256">
        <v>140.39712298552394</v>
      </c>
    </row>
    <row r="4062" spans="2:3" x14ac:dyDescent="0.25">
      <c r="B4062" s="257">
        <v>3999</v>
      </c>
      <c r="C4062" s="256">
        <v>102.51525426830374</v>
      </c>
    </row>
    <row r="4063" spans="2:3" x14ac:dyDescent="0.25">
      <c r="B4063" s="257">
        <v>4000</v>
      </c>
      <c r="C4063" s="256">
        <v>92.035158439185977</v>
      </c>
    </row>
    <row r="4064" spans="2:3" x14ac:dyDescent="0.25">
      <c r="B4064" s="257">
        <v>4001</v>
      </c>
      <c r="C4064" s="256">
        <v>80.786162977789047</v>
      </c>
    </row>
    <row r="4065" spans="2:3" x14ac:dyDescent="0.25">
      <c r="B4065" s="257">
        <v>4002</v>
      </c>
      <c r="C4065" s="256">
        <v>125.26627734862207</v>
      </c>
    </row>
    <row r="4066" spans="2:3" x14ac:dyDescent="0.25">
      <c r="B4066" s="257">
        <v>4003</v>
      </c>
      <c r="C4066" s="256">
        <v>94.611897149794871</v>
      </c>
    </row>
    <row r="4067" spans="2:3" x14ac:dyDescent="0.25">
      <c r="B4067" s="257">
        <v>4004</v>
      </c>
      <c r="C4067" s="256">
        <v>109.66539260263083</v>
      </c>
    </row>
    <row r="4068" spans="2:3" x14ac:dyDescent="0.25">
      <c r="B4068" s="257">
        <v>4005</v>
      </c>
      <c r="C4068" s="256">
        <v>129.03147198411943</v>
      </c>
    </row>
    <row r="4069" spans="2:3" x14ac:dyDescent="0.25">
      <c r="B4069" s="257">
        <v>4006</v>
      </c>
      <c r="C4069" s="256">
        <v>146.1383884821559</v>
      </c>
    </row>
    <row r="4070" spans="2:3" x14ac:dyDescent="0.25">
      <c r="B4070" s="257">
        <v>4007</v>
      </c>
      <c r="C4070" s="256">
        <v>116.79233048713382</v>
      </c>
    </row>
    <row r="4071" spans="2:3" x14ac:dyDescent="0.25">
      <c r="B4071" s="257">
        <v>4008</v>
      </c>
      <c r="C4071" s="256">
        <v>163.68963568508639</v>
      </c>
    </row>
    <row r="4072" spans="2:3" x14ac:dyDescent="0.25">
      <c r="B4072" s="257">
        <v>4009</v>
      </c>
      <c r="C4072" s="256">
        <v>119.5777431219857</v>
      </c>
    </row>
    <row r="4073" spans="2:3" x14ac:dyDescent="0.25">
      <c r="B4073" s="257">
        <v>4010</v>
      </c>
      <c r="C4073" s="256">
        <v>125.94927352288934</v>
      </c>
    </row>
    <row r="4074" spans="2:3" x14ac:dyDescent="0.25">
      <c r="B4074" s="257">
        <v>4011</v>
      </c>
      <c r="C4074" s="256">
        <v>131.75974950152315</v>
      </c>
    </row>
    <row r="4075" spans="2:3" x14ac:dyDescent="0.25">
      <c r="B4075" s="257">
        <v>4012</v>
      </c>
      <c r="C4075" s="256">
        <v>108.18197877326256</v>
      </c>
    </row>
    <row r="4076" spans="2:3" x14ac:dyDescent="0.25">
      <c r="B4076" s="257">
        <v>4013</v>
      </c>
      <c r="C4076" s="256">
        <v>88.233049305122748</v>
      </c>
    </row>
    <row r="4077" spans="2:3" x14ac:dyDescent="0.25">
      <c r="B4077" s="257">
        <v>4014</v>
      </c>
      <c r="C4077" s="256">
        <v>123.75040536583437</v>
      </c>
    </row>
    <row r="4078" spans="2:3" x14ac:dyDescent="0.25">
      <c r="B4078" s="257">
        <v>4015</v>
      </c>
      <c r="C4078" s="256">
        <v>49.517206716333874</v>
      </c>
    </row>
    <row r="4079" spans="2:3" x14ac:dyDescent="0.25">
      <c r="B4079" s="257">
        <v>4016</v>
      </c>
      <c r="C4079" s="256">
        <v>164.58725062958814</v>
      </c>
    </row>
    <row r="4080" spans="2:3" x14ac:dyDescent="0.25">
      <c r="B4080" s="257">
        <v>4017</v>
      </c>
      <c r="C4080" s="256">
        <v>140.85824910958721</v>
      </c>
    </row>
    <row r="4081" spans="2:3" x14ac:dyDescent="0.25">
      <c r="B4081" s="257">
        <v>4018</v>
      </c>
      <c r="C4081" s="256">
        <v>133.31345116888417</v>
      </c>
    </row>
    <row r="4082" spans="2:3" x14ac:dyDescent="0.25">
      <c r="B4082" s="257">
        <v>4019</v>
      </c>
      <c r="C4082" s="256">
        <v>115.68332141727331</v>
      </c>
    </row>
    <row r="4083" spans="2:3" x14ac:dyDescent="0.25">
      <c r="B4083" s="257">
        <v>4020</v>
      </c>
      <c r="C4083" s="256">
        <v>102.24215312811164</v>
      </c>
    </row>
    <row r="4084" spans="2:3" x14ac:dyDescent="0.25">
      <c r="B4084" s="257">
        <v>4021</v>
      </c>
      <c r="C4084" s="256">
        <v>145.49624656377151</v>
      </c>
    </row>
    <row r="4085" spans="2:3" x14ac:dyDescent="0.25">
      <c r="B4085" s="257">
        <v>4022</v>
      </c>
      <c r="C4085" s="256">
        <v>162.79125143427291</v>
      </c>
    </row>
    <row r="4086" spans="2:3" x14ac:dyDescent="0.25">
      <c r="B4086" s="257">
        <v>4023</v>
      </c>
      <c r="C4086" s="256">
        <v>121.86053033774644</v>
      </c>
    </row>
    <row r="4087" spans="2:3" x14ac:dyDescent="0.25">
      <c r="B4087" s="257">
        <v>4024</v>
      </c>
      <c r="C4087" s="256">
        <v>94.042778405052701</v>
      </c>
    </row>
    <row r="4088" spans="2:3" x14ac:dyDescent="0.25">
      <c r="B4088" s="257">
        <v>4025</v>
      </c>
      <c r="C4088" s="256">
        <v>147.10893501557351</v>
      </c>
    </row>
    <row r="4089" spans="2:3" x14ac:dyDescent="0.25">
      <c r="B4089" s="257">
        <v>4026</v>
      </c>
      <c r="C4089" s="256">
        <v>120.37828092680405</v>
      </c>
    </row>
    <row r="4090" spans="2:3" x14ac:dyDescent="0.25">
      <c r="B4090" s="257">
        <v>4027</v>
      </c>
      <c r="C4090" s="256">
        <v>89.433810057358016</v>
      </c>
    </row>
    <row r="4091" spans="2:3" x14ac:dyDescent="0.25">
      <c r="B4091" s="257">
        <v>4028</v>
      </c>
      <c r="C4091" s="256">
        <v>126.8416530781291</v>
      </c>
    </row>
    <row r="4092" spans="2:3" x14ac:dyDescent="0.25">
      <c r="B4092" s="257">
        <v>4029</v>
      </c>
      <c r="C4092" s="256">
        <v>99.731632186095965</v>
      </c>
    </row>
    <row r="4093" spans="2:3" x14ac:dyDescent="0.25">
      <c r="B4093" s="257">
        <v>4030</v>
      </c>
      <c r="C4093" s="256">
        <v>156.07824197908559</v>
      </c>
    </row>
    <row r="4094" spans="2:3" x14ac:dyDescent="0.25">
      <c r="B4094" s="257">
        <v>4031</v>
      </c>
      <c r="C4094" s="256">
        <v>132.74709678360705</v>
      </c>
    </row>
    <row r="4095" spans="2:3" x14ac:dyDescent="0.25">
      <c r="B4095" s="257">
        <v>4032</v>
      </c>
      <c r="C4095" s="256">
        <v>130.24139739208695</v>
      </c>
    </row>
    <row r="4096" spans="2:3" x14ac:dyDescent="0.25">
      <c r="B4096" s="257">
        <v>4033</v>
      </c>
      <c r="C4096" s="256">
        <v>121.57340953877511</v>
      </c>
    </row>
    <row r="4097" spans="2:3" x14ac:dyDescent="0.25">
      <c r="B4097" s="257">
        <v>4034</v>
      </c>
      <c r="C4097" s="256">
        <v>108.76223901612371</v>
      </c>
    </row>
    <row r="4098" spans="2:3" x14ac:dyDescent="0.25">
      <c r="B4098" s="257">
        <v>4035</v>
      </c>
      <c r="C4098" s="256">
        <v>126.38485396170248</v>
      </c>
    </row>
    <row r="4099" spans="2:3" x14ac:dyDescent="0.25">
      <c r="B4099" s="257">
        <v>4036</v>
      </c>
      <c r="C4099" s="256">
        <v>104.11209247682359</v>
      </c>
    </row>
    <row r="4100" spans="2:3" x14ac:dyDescent="0.25">
      <c r="B4100" s="257">
        <v>4037</v>
      </c>
      <c r="C4100" s="256">
        <v>110.98765579588007</v>
      </c>
    </row>
    <row r="4101" spans="2:3" x14ac:dyDescent="0.25">
      <c r="B4101" s="257">
        <v>4038</v>
      </c>
      <c r="C4101" s="256">
        <v>118.48928036978852</v>
      </c>
    </row>
    <row r="4102" spans="2:3" x14ac:dyDescent="0.25">
      <c r="B4102" s="257">
        <v>4039</v>
      </c>
      <c r="C4102" s="256">
        <v>71.73102565185917</v>
      </c>
    </row>
    <row r="4103" spans="2:3" x14ac:dyDescent="0.25">
      <c r="B4103" s="257">
        <v>4040</v>
      </c>
      <c r="C4103" s="256">
        <v>98.95353081869041</v>
      </c>
    </row>
    <row r="4104" spans="2:3" x14ac:dyDescent="0.25">
      <c r="B4104" s="257">
        <v>4041</v>
      </c>
      <c r="C4104" s="256">
        <v>166.29142029274647</v>
      </c>
    </row>
    <row r="4105" spans="2:3" x14ac:dyDescent="0.25">
      <c r="B4105" s="257">
        <v>4042</v>
      </c>
      <c r="C4105" s="256">
        <v>102.94451869124548</v>
      </c>
    </row>
    <row r="4106" spans="2:3" x14ac:dyDescent="0.25">
      <c r="B4106" s="257">
        <v>4043</v>
      </c>
      <c r="C4106" s="256">
        <v>177.35322266784306</v>
      </c>
    </row>
    <row r="4107" spans="2:3" x14ac:dyDescent="0.25">
      <c r="B4107" s="257">
        <v>4044</v>
      </c>
      <c r="C4107" s="256">
        <v>179.21209536697609</v>
      </c>
    </row>
    <row r="4108" spans="2:3" x14ac:dyDescent="0.25">
      <c r="B4108" s="257">
        <v>4045</v>
      </c>
      <c r="C4108" s="256">
        <v>117.47761261591346</v>
      </c>
    </row>
    <row r="4109" spans="2:3" x14ac:dyDescent="0.25">
      <c r="B4109" s="257">
        <v>4046</v>
      </c>
      <c r="C4109" s="256">
        <v>140.2101078084915</v>
      </c>
    </row>
    <row r="4110" spans="2:3" x14ac:dyDescent="0.25">
      <c r="B4110" s="257">
        <v>4047</v>
      </c>
      <c r="C4110" s="256">
        <v>114.09454667331094</v>
      </c>
    </row>
    <row r="4111" spans="2:3" x14ac:dyDescent="0.25">
      <c r="B4111" s="257">
        <v>4048</v>
      </c>
      <c r="C4111" s="256">
        <v>71.967442019041385</v>
      </c>
    </row>
    <row r="4112" spans="2:3" x14ac:dyDescent="0.25">
      <c r="B4112" s="257">
        <v>4049</v>
      </c>
      <c r="C4112" s="256">
        <v>107.91274650131432</v>
      </c>
    </row>
    <row r="4113" spans="2:3" x14ac:dyDescent="0.25">
      <c r="B4113" s="257">
        <v>4050</v>
      </c>
      <c r="C4113" s="256">
        <v>150.3171592671959</v>
      </c>
    </row>
    <row r="4114" spans="2:3" x14ac:dyDescent="0.25">
      <c r="B4114" s="257">
        <v>4051</v>
      </c>
      <c r="C4114" s="256">
        <v>159.33715527864373</v>
      </c>
    </row>
    <row r="4115" spans="2:3" x14ac:dyDescent="0.25">
      <c r="B4115" s="257">
        <v>4052</v>
      </c>
      <c r="C4115" s="256">
        <v>119.02294747355694</v>
      </c>
    </row>
    <row r="4116" spans="2:3" x14ac:dyDescent="0.25">
      <c r="B4116" s="257">
        <v>4053</v>
      </c>
      <c r="C4116" s="256">
        <v>77.880852356888411</v>
      </c>
    </row>
    <row r="4117" spans="2:3" x14ac:dyDescent="0.25">
      <c r="B4117" s="257">
        <v>4054</v>
      </c>
      <c r="C4117" s="256">
        <v>114.85944346540884</v>
      </c>
    </row>
    <row r="4118" spans="2:3" x14ac:dyDescent="0.25">
      <c r="B4118" s="257">
        <v>4055</v>
      </c>
      <c r="C4118" s="256">
        <v>123.21671621642888</v>
      </c>
    </row>
    <row r="4119" spans="2:3" x14ac:dyDescent="0.25">
      <c r="B4119" s="257">
        <v>4056</v>
      </c>
      <c r="C4119" s="256">
        <v>89.849974147449586</v>
      </c>
    </row>
    <row r="4120" spans="2:3" x14ac:dyDescent="0.25">
      <c r="B4120" s="257">
        <v>4057</v>
      </c>
      <c r="C4120" s="256">
        <v>144.78398820428455</v>
      </c>
    </row>
    <row r="4121" spans="2:3" x14ac:dyDescent="0.25">
      <c r="B4121" s="257">
        <v>4058</v>
      </c>
      <c r="C4121" s="256">
        <v>164.34078375421569</v>
      </c>
    </row>
    <row r="4122" spans="2:3" x14ac:dyDescent="0.25">
      <c r="B4122" s="257">
        <v>4059</v>
      </c>
      <c r="C4122" s="256">
        <v>111.42390834287383</v>
      </c>
    </row>
    <row r="4123" spans="2:3" x14ac:dyDescent="0.25">
      <c r="B4123" s="257">
        <v>4060</v>
      </c>
      <c r="C4123" s="256">
        <v>119.27786597178059</v>
      </c>
    </row>
    <row r="4124" spans="2:3" x14ac:dyDescent="0.25">
      <c r="B4124" s="257">
        <v>4061</v>
      </c>
      <c r="C4124" s="256">
        <v>147.01088789835163</v>
      </c>
    </row>
    <row r="4125" spans="2:3" x14ac:dyDescent="0.25">
      <c r="B4125" s="257">
        <v>4062</v>
      </c>
      <c r="C4125" s="256">
        <v>125.77237525497937</v>
      </c>
    </row>
    <row r="4126" spans="2:3" x14ac:dyDescent="0.25">
      <c r="B4126" s="257">
        <v>4063</v>
      </c>
      <c r="C4126" s="256">
        <v>107.68883758841551</v>
      </c>
    </row>
    <row r="4127" spans="2:3" x14ac:dyDescent="0.25">
      <c r="B4127" s="257">
        <v>4064</v>
      </c>
      <c r="C4127" s="256">
        <v>121.66412135653897</v>
      </c>
    </row>
    <row r="4128" spans="2:3" x14ac:dyDescent="0.25">
      <c r="B4128" s="257">
        <v>4065</v>
      </c>
      <c r="C4128" s="256">
        <v>129.6287378711416</v>
      </c>
    </row>
    <row r="4129" spans="2:3" x14ac:dyDescent="0.25">
      <c r="B4129" s="257">
        <v>4066</v>
      </c>
      <c r="C4129" s="256">
        <v>144.9254769739083</v>
      </c>
    </row>
    <row r="4130" spans="2:3" x14ac:dyDescent="0.25">
      <c r="B4130" s="257">
        <v>4067</v>
      </c>
      <c r="C4130" s="256">
        <v>117.15553031987561</v>
      </c>
    </row>
    <row r="4131" spans="2:3" x14ac:dyDescent="0.25">
      <c r="B4131" s="257">
        <v>4068</v>
      </c>
      <c r="C4131" s="256">
        <v>139.55067138943281</v>
      </c>
    </row>
    <row r="4132" spans="2:3" x14ac:dyDescent="0.25">
      <c r="B4132" s="257">
        <v>4069</v>
      </c>
      <c r="C4132" s="256">
        <v>79.514269551022778</v>
      </c>
    </row>
    <row r="4133" spans="2:3" x14ac:dyDescent="0.25">
      <c r="B4133" s="257">
        <v>4070</v>
      </c>
      <c r="C4133" s="256">
        <v>86.990814163027807</v>
      </c>
    </row>
    <row r="4134" spans="2:3" x14ac:dyDescent="0.25">
      <c r="B4134" s="257">
        <v>4071</v>
      </c>
      <c r="C4134" s="256">
        <v>90.550873244754243</v>
      </c>
    </row>
    <row r="4135" spans="2:3" x14ac:dyDescent="0.25">
      <c r="B4135" s="257">
        <v>4072</v>
      </c>
      <c r="C4135" s="256">
        <v>117.87071357960521</v>
      </c>
    </row>
    <row r="4136" spans="2:3" x14ac:dyDescent="0.25">
      <c r="B4136" s="257">
        <v>4073</v>
      </c>
      <c r="C4136" s="256">
        <v>152.43156191202795</v>
      </c>
    </row>
    <row r="4137" spans="2:3" x14ac:dyDescent="0.25">
      <c r="B4137" s="257">
        <v>4074</v>
      </c>
      <c r="C4137" s="256">
        <v>130.77664050169858</v>
      </c>
    </row>
    <row r="4138" spans="2:3" x14ac:dyDescent="0.25">
      <c r="B4138" s="257">
        <v>4075</v>
      </c>
      <c r="C4138" s="256">
        <v>87.769931695634625</v>
      </c>
    </row>
    <row r="4139" spans="2:3" x14ac:dyDescent="0.25">
      <c r="B4139" s="257">
        <v>4076</v>
      </c>
      <c r="C4139" s="256">
        <v>133.76256835965077</v>
      </c>
    </row>
    <row r="4140" spans="2:3" x14ac:dyDescent="0.25">
      <c r="B4140" s="257">
        <v>4077</v>
      </c>
      <c r="C4140" s="256">
        <v>101.52203594635554</v>
      </c>
    </row>
    <row r="4141" spans="2:3" x14ac:dyDescent="0.25">
      <c r="B4141" s="257">
        <v>4078</v>
      </c>
      <c r="C4141" s="256">
        <v>116.51517365895569</v>
      </c>
    </row>
    <row r="4142" spans="2:3" x14ac:dyDescent="0.25">
      <c r="B4142" s="257">
        <v>4079</v>
      </c>
      <c r="C4142" s="256">
        <v>132.12511167013713</v>
      </c>
    </row>
    <row r="4143" spans="2:3" x14ac:dyDescent="0.25">
      <c r="B4143" s="257">
        <v>4080</v>
      </c>
      <c r="C4143" s="256">
        <v>161.09465515998582</v>
      </c>
    </row>
    <row r="4144" spans="2:3" x14ac:dyDescent="0.25">
      <c r="B4144" s="257">
        <v>4081</v>
      </c>
      <c r="C4144" s="256">
        <v>105.7858203619699</v>
      </c>
    </row>
    <row r="4145" spans="2:3" x14ac:dyDescent="0.25">
      <c r="B4145" s="257">
        <v>4082</v>
      </c>
      <c r="C4145" s="256">
        <v>168.57342966456014</v>
      </c>
    </row>
    <row r="4146" spans="2:3" x14ac:dyDescent="0.25">
      <c r="B4146" s="257">
        <v>4083</v>
      </c>
      <c r="C4146" s="256">
        <v>103.92809822311486</v>
      </c>
    </row>
    <row r="4147" spans="2:3" x14ac:dyDescent="0.25">
      <c r="B4147" s="257">
        <v>4084</v>
      </c>
      <c r="C4147" s="256">
        <v>81.202708626534331</v>
      </c>
    </row>
    <row r="4148" spans="2:3" x14ac:dyDescent="0.25">
      <c r="B4148" s="257">
        <v>4085</v>
      </c>
      <c r="C4148" s="256">
        <v>112.12674547062858</v>
      </c>
    </row>
    <row r="4149" spans="2:3" x14ac:dyDescent="0.25">
      <c r="B4149" s="257">
        <v>4086</v>
      </c>
      <c r="C4149" s="256">
        <v>147.69640073731412</v>
      </c>
    </row>
    <row r="4150" spans="2:3" x14ac:dyDescent="0.25">
      <c r="B4150" s="257">
        <v>4087</v>
      </c>
      <c r="C4150" s="256">
        <v>124.82098778945017</v>
      </c>
    </row>
    <row r="4151" spans="2:3" x14ac:dyDescent="0.25">
      <c r="B4151" s="257">
        <v>4088</v>
      </c>
      <c r="C4151" s="256">
        <v>99.040185313516304</v>
      </c>
    </row>
    <row r="4152" spans="2:3" x14ac:dyDescent="0.25">
      <c r="B4152" s="257">
        <v>4089</v>
      </c>
      <c r="C4152" s="256">
        <v>116.97371187912235</v>
      </c>
    </row>
    <row r="4153" spans="2:3" x14ac:dyDescent="0.25">
      <c r="B4153" s="257">
        <v>4090</v>
      </c>
      <c r="C4153" s="256">
        <v>135.85644115592316</v>
      </c>
    </row>
    <row r="4154" spans="2:3" x14ac:dyDescent="0.25">
      <c r="B4154" s="257">
        <v>4091</v>
      </c>
      <c r="C4154" s="256">
        <v>88.772340023109336</v>
      </c>
    </row>
    <row r="4155" spans="2:3" x14ac:dyDescent="0.25">
      <c r="B4155" s="257">
        <v>4092</v>
      </c>
      <c r="C4155" s="256">
        <v>87.905527730422051</v>
      </c>
    </row>
    <row r="4156" spans="2:3" x14ac:dyDescent="0.25">
      <c r="B4156" s="257">
        <v>4093</v>
      </c>
      <c r="C4156" s="256">
        <v>106.17821391129948</v>
      </c>
    </row>
    <row r="4157" spans="2:3" x14ac:dyDescent="0.25">
      <c r="B4157" s="257">
        <v>4094</v>
      </c>
      <c r="C4157" s="256">
        <v>144.5057741584759</v>
      </c>
    </row>
    <row r="4158" spans="2:3" x14ac:dyDescent="0.25">
      <c r="B4158" s="257">
        <v>4095</v>
      </c>
      <c r="C4158" s="256">
        <v>99.848185560071684</v>
      </c>
    </row>
    <row r="4159" spans="2:3" x14ac:dyDescent="0.25">
      <c r="B4159" s="257">
        <v>4096</v>
      </c>
      <c r="C4159" s="256">
        <v>129.60300115212465</v>
      </c>
    </row>
    <row r="4160" spans="2:3" x14ac:dyDescent="0.25">
      <c r="B4160" s="257">
        <v>4097</v>
      </c>
      <c r="C4160" s="256">
        <v>128.63747157447142</v>
      </c>
    </row>
    <row r="4161" spans="2:3" x14ac:dyDescent="0.25">
      <c r="B4161" s="257">
        <v>4098</v>
      </c>
      <c r="C4161" s="256">
        <v>119.01497906307198</v>
      </c>
    </row>
    <row r="4162" spans="2:3" x14ac:dyDescent="0.25">
      <c r="B4162" s="257">
        <v>4099</v>
      </c>
      <c r="C4162" s="256">
        <v>121.82454440057214</v>
      </c>
    </row>
    <row r="4163" spans="2:3" x14ac:dyDescent="0.25">
      <c r="B4163" s="257">
        <v>4100</v>
      </c>
      <c r="C4163" s="256">
        <v>109.04810226668042</v>
      </c>
    </row>
    <row r="4164" spans="2:3" x14ac:dyDescent="0.25">
      <c r="B4164" s="257">
        <v>4101</v>
      </c>
      <c r="C4164" s="256">
        <v>73.234174826323766</v>
      </c>
    </row>
    <row r="4165" spans="2:3" x14ac:dyDescent="0.25">
      <c r="B4165" s="257">
        <v>4102</v>
      </c>
      <c r="C4165" s="256">
        <v>121.52419434720346</v>
      </c>
    </row>
    <row r="4166" spans="2:3" x14ac:dyDescent="0.25">
      <c r="B4166" s="257">
        <v>4103</v>
      </c>
      <c r="C4166" s="256">
        <v>77.249041922680703</v>
      </c>
    </row>
    <row r="4167" spans="2:3" x14ac:dyDescent="0.25">
      <c r="B4167" s="257">
        <v>4104</v>
      </c>
      <c r="C4167" s="256">
        <v>119.96186286370417</v>
      </c>
    </row>
    <row r="4168" spans="2:3" x14ac:dyDescent="0.25">
      <c r="B4168" s="257">
        <v>4105</v>
      </c>
      <c r="C4168" s="256">
        <v>127.07919629065579</v>
      </c>
    </row>
    <row r="4169" spans="2:3" x14ac:dyDescent="0.25">
      <c r="B4169" s="257">
        <v>4106</v>
      </c>
      <c r="C4169" s="256">
        <v>82.991958374692729</v>
      </c>
    </row>
    <row r="4170" spans="2:3" x14ac:dyDescent="0.25">
      <c r="B4170" s="257">
        <v>4107</v>
      </c>
      <c r="C4170" s="256">
        <v>97.399714224552639</v>
      </c>
    </row>
    <row r="4171" spans="2:3" x14ac:dyDescent="0.25">
      <c r="B4171" s="257">
        <v>4108</v>
      </c>
      <c r="C4171" s="256">
        <v>114.52034755480184</v>
      </c>
    </row>
    <row r="4172" spans="2:3" x14ac:dyDescent="0.25">
      <c r="B4172" s="257">
        <v>4109</v>
      </c>
      <c r="C4172" s="256">
        <v>166.973390850524</v>
      </c>
    </row>
    <row r="4173" spans="2:3" x14ac:dyDescent="0.25">
      <c r="B4173" s="257">
        <v>4110</v>
      </c>
      <c r="C4173" s="256">
        <v>116.23582683785698</v>
      </c>
    </row>
    <row r="4174" spans="2:3" x14ac:dyDescent="0.25">
      <c r="B4174" s="257">
        <v>4111</v>
      </c>
      <c r="C4174" s="256">
        <v>135.67617623711729</v>
      </c>
    </row>
    <row r="4175" spans="2:3" x14ac:dyDescent="0.25">
      <c r="B4175" s="257">
        <v>4112</v>
      </c>
      <c r="C4175" s="256">
        <v>94.068835956683415</v>
      </c>
    </row>
    <row r="4176" spans="2:3" x14ac:dyDescent="0.25">
      <c r="B4176" s="257">
        <v>4113</v>
      </c>
      <c r="C4176" s="256">
        <v>109.89635787028244</v>
      </c>
    </row>
    <row r="4177" spans="2:3" x14ac:dyDescent="0.25">
      <c r="B4177" s="257">
        <v>4114</v>
      </c>
      <c r="C4177" s="256">
        <v>99.253472477238915</v>
      </c>
    </row>
    <row r="4178" spans="2:3" x14ac:dyDescent="0.25">
      <c r="B4178" s="257">
        <v>4115</v>
      </c>
      <c r="C4178" s="256">
        <v>106.12070179968478</v>
      </c>
    </row>
    <row r="4179" spans="2:3" x14ac:dyDescent="0.25">
      <c r="B4179" s="257">
        <v>4116</v>
      </c>
      <c r="C4179" s="256">
        <v>118.59077380513291</v>
      </c>
    </row>
    <row r="4180" spans="2:3" x14ac:dyDescent="0.25">
      <c r="B4180" s="257">
        <v>4117</v>
      </c>
      <c r="C4180" s="256">
        <v>98.191577300374092</v>
      </c>
    </row>
    <row r="4181" spans="2:3" x14ac:dyDescent="0.25">
      <c r="B4181" s="257">
        <v>4118</v>
      </c>
      <c r="C4181" s="256">
        <v>116.112411912518</v>
      </c>
    </row>
    <row r="4182" spans="2:3" x14ac:dyDescent="0.25">
      <c r="B4182" s="257">
        <v>4119</v>
      </c>
      <c r="C4182" s="256">
        <v>102.197430594756</v>
      </c>
    </row>
    <row r="4183" spans="2:3" x14ac:dyDescent="0.25">
      <c r="B4183" s="257">
        <v>4120</v>
      </c>
      <c r="C4183" s="256">
        <v>111.43555377104671</v>
      </c>
    </row>
    <row r="4184" spans="2:3" x14ac:dyDescent="0.25">
      <c r="B4184" s="257">
        <v>4121</v>
      </c>
      <c r="C4184" s="256">
        <v>99.093527333206282</v>
      </c>
    </row>
    <row r="4185" spans="2:3" x14ac:dyDescent="0.25">
      <c r="B4185" s="257">
        <v>4122</v>
      </c>
      <c r="C4185" s="256">
        <v>121.39645069441202</v>
      </c>
    </row>
    <row r="4186" spans="2:3" x14ac:dyDescent="0.25">
      <c r="B4186" s="257">
        <v>4123</v>
      </c>
      <c r="C4186" s="256">
        <v>157.63810232602566</v>
      </c>
    </row>
    <row r="4187" spans="2:3" x14ac:dyDescent="0.25">
      <c r="B4187" s="257">
        <v>4124</v>
      </c>
      <c r="C4187" s="256">
        <v>140.73664889025173</v>
      </c>
    </row>
    <row r="4188" spans="2:3" x14ac:dyDescent="0.25">
      <c r="B4188" s="257">
        <v>4125</v>
      </c>
      <c r="C4188" s="256">
        <v>103.39788225155293</v>
      </c>
    </row>
    <row r="4189" spans="2:3" x14ac:dyDescent="0.25">
      <c r="B4189" s="257">
        <v>4126</v>
      </c>
      <c r="C4189" s="256">
        <v>91.057261211233424</v>
      </c>
    </row>
    <row r="4190" spans="2:3" x14ac:dyDescent="0.25">
      <c r="B4190" s="257">
        <v>4127</v>
      </c>
      <c r="C4190" s="256">
        <v>99.486624021593684</v>
      </c>
    </row>
    <row r="4191" spans="2:3" x14ac:dyDescent="0.25">
      <c r="B4191" s="257">
        <v>4128</v>
      </c>
      <c r="C4191" s="256">
        <v>136.4330144750399</v>
      </c>
    </row>
    <row r="4192" spans="2:3" x14ac:dyDescent="0.25">
      <c r="B4192" s="257">
        <v>4129</v>
      </c>
      <c r="C4192" s="256">
        <v>114.6199885296582</v>
      </c>
    </row>
    <row r="4193" spans="2:3" x14ac:dyDescent="0.25">
      <c r="B4193" s="257">
        <v>4130</v>
      </c>
      <c r="C4193" s="256">
        <v>154.98961949385205</v>
      </c>
    </row>
    <row r="4194" spans="2:3" x14ac:dyDescent="0.25">
      <c r="B4194" s="257">
        <v>4131</v>
      </c>
      <c r="C4194" s="256">
        <v>152.32220097316394</v>
      </c>
    </row>
    <row r="4195" spans="2:3" x14ac:dyDescent="0.25">
      <c r="B4195" s="257">
        <v>4132</v>
      </c>
      <c r="C4195" s="256">
        <v>126.94013890835028</v>
      </c>
    </row>
    <row r="4196" spans="2:3" x14ac:dyDescent="0.25">
      <c r="B4196" s="257">
        <v>4133</v>
      </c>
      <c r="C4196" s="256">
        <v>114.25516658894762</v>
      </c>
    </row>
    <row r="4197" spans="2:3" x14ac:dyDescent="0.25">
      <c r="B4197" s="257">
        <v>4134</v>
      </c>
      <c r="C4197" s="256">
        <v>88.948266152161494</v>
      </c>
    </row>
    <row r="4198" spans="2:3" x14ac:dyDescent="0.25">
      <c r="B4198" s="257">
        <v>4135</v>
      </c>
      <c r="C4198" s="256">
        <v>73.332300468615841</v>
      </c>
    </row>
    <row r="4199" spans="2:3" x14ac:dyDescent="0.25">
      <c r="B4199" s="257">
        <v>4136</v>
      </c>
      <c r="C4199" s="256">
        <v>130.35589621465772</v>
      </c>
    </row>
    <row r="4200" spans="2:3" x14ac:dyDescent="0.25">
      <c r="B4200" s="257">
        <v>4137</v>
      </c>
      <c r="C4200" s="256">
        <v>154.79795362199499</v>
      </c>
    </row>
    <row r="4201" spans="2:3" x14ac:dyDescent="0.25">
      <c r="B4201" s="257">
        <v>4138</v>
      </c>
      <c r="C4201" s="256">
        <v>139.83569641393751</v>
      </c>
    </row>
    <row r="4202" spans="2:3" x14ac:dyDescent="0.25">
      <c r="B4202" s="257">
        <v>4139</v>
      </c>
      <c r="C4202" s="256">
        <v>59.028249282069183</v>
      </c>
    </row>
    <row r="4203" spans="2:3" x14ac:dyDescent="0.25">
      <c r="B4203" s="257">
        <v>4140</v>
      </c>
      <c r="C4203" s="256">
        <v>138.52204929807868</v>
      </c>
    </row>
    <row r="4204" spans="2:3" x14ac:dyDescent="0.25">
      <c r="B4204" s="257">
        <v>4141</v>
      </c>
      <c r="C4204" s="256">
        <v>147.93299712777517</v>
      </c>
    </row>
    <row r="4205" spans="2:3" x14ac:dyDescent="0.25">
      <c r="B4205" s="257">
        <v>4142</v>
      </c>
      <c r="C4205" s="256">
        <v>149.1150204570169</v>
      </c>
    </row>
    <row r="4206" spans="2:3" x14ac:dyDescent="0.25">
      <c r="B4206" s="257">
        <v>4143</v>
      </c>
      <c r="C4206" s="256">
        <v>128.67452546287842</v>
      </c>
    </row>
    <row r="4207" spans="2:3" x14ac:dyDescent="0.25">
      <c r="B4207" s="257">
        <v>4144</v>
      </c>
      <c r="C4207" s="256">
        <v>142.9860858768551</v>
      </c>
    </row>
    <row r="4208" spans="2:3" x14ac:dyDescent="0.25">
      <c r="B4208" s="257">
        <v>4145</v>
      </c>
      <c r="C4208" s="256">
        <v>94.919540743337024</v>
      </c>
    </row>
    <row r="4209" spans="2:3" x14ac:dyDescent="0.25">
      <c r="B4209" s="257">
        <v>4146</v>
      </c>
      <c r="C4209" s="256">
        <v>152.38070693578473</v>
      </c>
    </row>
    <row r="4210" spans="2:3" x14ac:dyDescent="0.25">
      <c r="B4210" s="257">
        <v>4147</v>
      </c>
      <c r="C4210" s="256">
        <v>133.80547822011158</v>
      </c>
    </row>
    <row r="4211" spans="2:3" x14ac:dyDescent="0.25">
      <c r="B4211" s="257">
        <v>4148</v>
      </c>
      <c r="C4211" s="256">
        <v>110.59203726987204</v>
      </c>
    </row>
    <row r="4212" spans="2:3" x14ac:dyDescent="0.25">
      <c r="B4212" s="257">
        <v>4149</v>
      </c>
      <c r="C4212" s="256">
        <v>117.7912757264899</v>
      </c>
    </row>
    <row r="4213" spans="2:3" x14ac:dyDescent="0.25">
      <c r="B4213" s="257">
        <v>4150</v>
      </c>
      <c r="C4213" s="256">
        <v>80.978965429129119</v>
      </c>
    </row>
    <row r="4214" spans="2:3" x14ac:dyDescent="0.25">
      <c r="B4214" s="257">
        <v>4151</v>
      </c>
      <c r="C4214" s="256">
        <v>85.529430481676471</v>
      </c>
    </row>
    <row r="4215" spans="2:3" x14ac:dyDescent="0.25">
      <c r="B4215" s="257">
        <v>4152</v>
      </c>
      <c r="C4215" s="256">
        <v>103.54982685425776</v>
      </c>
    </row>
    <row r="4216" spans="2:3" x14ac:dyDescent="0.25">
      <c r="B4216" s="257">
        <v>4153</v>
      </c>
      <c r="C4216" s="256">
        <v>81.896283529825752</v>
      </c>
    </row>
    <row r="4217" spans="2:3" x14ac:dyDescent="0.25">
      <c r="B4217" s="257">
        <v>4154</v>
      </c>
      <c r="C4217" s="256">
        <v>120.0622688267154</v>
      </c>
    </row>
    <row r="4218" spans="2:3" x14ac:dyDescent="0.25">
      <c r="B4218" s="257">
        <v>4155</v>
      </c>
      <c r="C4218" s="256">
        <v>82.062446744047634</v>
      </c>
    </row>
    <row r="4219" spans="2:3" x14ac:dyDescent="0.25">
      <c r="B4219" s="257">
        <v>4156</v>
      </c>
      <c r="C4219" s="256">
        <v>128.24966214201066</v>
      </c>
    </row>
    <row r="4220" spans="2:3" x14ac:dyDescent="0.25">
      <c r="B4220" s="257">
        <v>4157</v>
      </c>
      <c r="C4220" s="256">
        <v>125.34468930314019</v>
      </c>
    </row>
    <row r="4221" spans="2:3" x14ac:dyDescent="0.25">
      <c r="B4221" s="257">
        <v>4158</v>
      </c>
      <c r="C4221" s="256">
        <v>113.87226111433029</v>
      </c>
    </row>
    <row r="4222" spans="2:3" x14ac:dyDescent="0.25">
      <c r="B4222" s="257">
        <v>4159</v>
      </c>
      <c r="C4222" s="256">
        <v>98.984505729994055</v>
      </c>
    </row>
    <row r="4223" spans="2:3" x14ac:dyDescent="0.25">
      <c r="B4223" s="257">
        <v>4160</v>
      </c>
      <c r="C4223" s="256">
        <v>113.7285782781176</v>
      </c>
    </row>
    <row r="4224" spans="2:3" x14ac:dyDescent="0.25">
      <c r="B4224" s="257">
        <v>4161</v>
      </c>
      <c r="C4224" s="256">
        <v>87.837833126467217</v>
      </c>
    </row>
    <row r="4225" spans="2:3" x14ac:dyDescent="0.25">
      <c r="B4225" s="257">
        <v>4162</v>
      </c>
      <c r="C4225" s="256">
        <v>107.6509657004304</v>
      </c>
    </row>
    <row r="4226" spans="2:3" x14ac:dyDescent="0.25">
      <c r="B4226" s="257">
        <v>4163</v>
      </c>
      <c r="C4226" s="256">
        <v>138.16716974630032</v>
      </c>
    </row>
    <row r="4227" spans="2:3" x14ac:dyDescent="0.25">
      <c r="B4227" s="257">
        <v>4164</v>
      </c>
      <c r="C4227" s="256">
        <v>99.955597340859725</v>
      </c>
    </row>
    <row r="4228" spans="2:3" x14ac:dyDescent="0.25">
      <c r="B4228" s="257">
        <v>4165</v>
      </c>
      <c r="C4228" s="256">
        <v>133.60464616429454</v>
      </c>
    </row>
    <row r="4229" spans="2:3" x14ac:dyDescent="0.25">
      <c r="B4229" s="257">
        <v>4166</v>
      </c>
      <c r="C4229" s="256">
        <v>172.92438332516642</v>
      </c>
    </row>
    <row r="4230" spans="2:3" x14ac:dyDescent="0.25">
      <c r="B4230" s="257">
        <v>4167</v>
      </c>
      <c r="C4230" s="256">
        <v>87.644090067522455</v>
      </c>
    </row>
    <row r="4231" spans="2:3" x14ac:dyDescent="0.25">
      <c r="B4231" s="257">
        <v>4168</v>
      </c>
      <c r="C4231" s="256">
        <v>115.41212058136718</v>
      </c>
    </row>
    <row r="4232" spans="2:3" x14ac:dyDescent="0.25">
      <c r="B4232" s="257">
        <v>4169</v>
      </c>
      <c r="C4232" s="256">
        <v>123.38562711470189</v>
      </c>
    </row>
    <row r="4233" spans="2:3" x14ac:dyDescent="0.25">
      <c r="B4233" s="257">
        <v>4170</v>
      </c>
      <c r="C4233" s="256">
        <v>116.82642589762864</v>
      </c>
    </row>
    <row r="4234" spans="2:3" x14ac:dyDescent="0.25">
      <c r="B4234" s="257">
        <v>4171</v>
      </c>
      <c r="C4234" s="256">
        <v>130.80644154264633</v>
      </c>
    </row>
    <row r="4235" spans="2:3" x14ac:dyDescent="0.25">
      <c r="B4235" s="257">
        <v>4172</v>
      </c>
      <c r="C4235" s="256">
        <v>123.09149242170865</v>
      </c>
    </row>
    <row r="4236" spans="2:3" x14ac:dyDescent="0.25">
      <c r="B4236" s="257">
        <v>4173</v>
      </c>
      <c r="C4236" s="256">
        <v>154.14589200826362</v>
      </c>
    </row>
    <row r="4237" spans="2:3" x14ac:dyDescent="0.25">
      <c r="B4237" s="257">
        <v>4174</v>
      </c>
      <c r="C4237" s="256">
        <v>111.40925610336535</v>
      </c>
    </row>
    <row r="4238" spans="2:3" x14ac:dyDescent="0.25">
      <c r="B4238" s="257">
        <v>4175</v>
      </c>
      <c r="C4238" s="256">
        <v>121.22817019308438</v>
      </c>
    </row>
    <row r="4239" spans="2:3" x14ac:dyDescent="0.25">
      <c r="B4239" s="257">
        <v>4176</v>
      </c>
      <c r="C4239" s="256">
        <v>105.79955834877009</v>
      </c>
    </row>
    <row r="4240" spans="2:3" x14ac:dyDescent="0.25">
      <c r="B4240" s="257">
        <v>4177</v>
      </c>
      <c r="C4240" s="256">
        <v>93.034126031156745</v>
      </c>
    </row>
    <row r="4241" spans="2:3" x14ac:dyDescent="0.25">
      <c r="B4241" s="257">
        <v>4178</v>
      </c>
      <c r="C4241" s="256">
        <v>141.17446515257166</v>
      </c>
    </row>
    <row r="4242" spans="2:3" x14ac:dyDescent="0.25">
      <c r="B4242" s="257">
        <v>4179</v>
      </c>
      <c r="C4242" s="256">
        <v>116.24826820901262</v>
      </c>
    </row>
    <row r="4243" spans="2:3" x14ac:dyDescent="0.25">
      <c r="B4243" s="257">
        <v>4180</v>
      </c>
      <c r="C4243" s="256">
        <v>127.31366549865723</v>
      </c>
    </row>
    <row r="4244" spans="2:3" x14ac:dyDescent="0.25">
      <c r="B4244" s="257">
        <v>4181</v>
      </c>
      <c r="C4244" s="256">
        <v>154.2275328388979</v>
      </c>
    </row>
    <row r="4245" spans="2:3" x14ac:dyDescent="0.25">
      <c r="B4245" s="257">
        <v>4182</v>
      </c>
      <c r="C4245" s="256">
        <v>128.8149524352055</v>
      </c>
    </row>
    <row r="4246" spans="2:3" x14ac:dyDescent="0.25">
      <c r="B4246" s="257">
        <v>4183</v>
      </c>
      <c r="C4246" s="256">
        <v>139.26800351519697</v>
      </c>
    </row>
    <row r="4247" spans="2:3" x14ac:dyDescent="0.25">
      <c r="B4247" s="257">
        <v>4184</v>
      </c>
      <c r="C4247" s="256">
        <v>106.11537370402283</v>
      </c>
    </row>
    <row r="4248" spans="2:3" x14ac:dyDescent="0.25">
      <c r="B4248" s="257">
        <v>4185</v>
      </c>
      <c r="C4248" s="256">
        <v>127.08536030721535</v>
      </c>
    </row>
    <row r="4249" spans="2:3" x14ac:dyDescent="0.25">
      <c r="B4249" s="257">
        <v>4186</v>
      </c>
      <c r="C4249" s="256">
        <v>112.42292176901496</v>
      </c>
    </row>
    <row r="4250" spans="2:3" x14ac:dyDescent="0.25">
      <c r="B4250" s="257">
        <v>4187</v>
      </c>
      <c r="C4250" s="256">
        <v>142.27488516406015</v>
      </c>
    </row>
    <row r="4251" spans="2:3" x14ac:dyDescent="0.25">
      <c r="B4251" s="257">
        <v>4188</v>
      </c>
      <c r="C4251" s="256">
        <v>117.46811018275281</v>
      </c>
    </row>
    <row r="4252" spans="2:3" x14ac:dyDescent="0.25">
      <c r="B4252" s="257">
        <v>4189</v>
      </c>
      <c r="C4252" s="256">
        <v>124.39070561618344</v>
      </c>
    </row>
    <row r="4253" spans="2:3" x14ac:dyDescent="0.25">
      <c r="B4253" s="257">
        <v>4190</v>
      </c>
      <c r="C4253" s="256">
        <v>111.19178522296582</v>
      </c>
    </row>
    <row r="4254" spans="2:3" x14ac:dyDescent="0.25">
      <c r="B4254" s="257">
        <v>4191</v>
      </c>
      <c r="C4254" s="256">
        <v>136.53003812425112</v>
      </c>
    </row>
    <row r="4255" spans="2:3" x14ac:dyDescent="0.25">
      <c r="B4255" s="257">
        <v>4192</v>
      </c>
      <c r="C4255" s="256">
        <v>138.247461467633</v>
      </c>
    </row>
    <row r="4256" spans="2:3" x14ac:dyDescent="0.25">
      <c r="B4256" s="257">
        <v>4193</v>
      </c>
      <c r="C4256" s="256">
        <v>97.946102207407847</v>
      </c>
    </row>
    <row r="4257" spans="2:3" x14ac:dyDescent="0.25">
      <c r="B4257" s="257">
        <v>4194</v>
      </c>
      <c r="C4257" s="256">
        <v>70.942419850728243</v>
      </c>
    </row>
    <row r="4258" spans="2:3" x14ac:dyDescent="0.25">
      <c r="B4258" s="257">
        <v>4195</v>
      </c>
      <c r="C4258" s="256">
        <v>143.69807096553924</v>
      </c>
    </row>
    <row r="4259" spans="2:3" x14ac:dyDescent="0.25">
      <c r="B4259" s="257">
        <v>4196</v>
      </c>
      <c r="C4259" s="256">
        <v>131.56285150568493</v>
      </c>
    </row>
    <row r="4260" spans="2:3" x14ac:dyDescent="0.25">
      <c r="B4260" s="257">
        <v>4197</v>
      </c>
      <c r="C4260" s="256">
        <v>134.21441563079162</v>
      </c>
    </row>
    <row r="4261" spans="2:3" x14ac:dyDescent="0.25">
      <c r="B4261" s="257">
        <v>4198</v>
      </c>
      <c r="C4261" s="256">
        <v>113.57312774847411</v>
      </c>
    </row>
    <row r="4262" spans="2:3" x14ac:dyDescent="0.25">
      <c r="B4262" s="257">
        <v>4199</v>
      </c>
      <c r="C4262" s="256">
        <v>100.39155292113011</v>
      </c>
    </row>
    <row r="4263" spans="2:3" x14ac:dyDescent="0.25">
      <c r="B4263" s="257">
        <v>4200</v>
      </c>
      <c r="C4263" s="256">
        <v>123.01219439480084</v>
      </c>
    </row>
    <row r="4264" spans="2:3" x14ac:dyDescent="0.25">
      <c r="B4264" s="257">
        <v>4201</v>
      </c>
      <c r="C4264" s="256">
        <v>128.6899698144087</v>
      </c>
    </row>
    <row r="4265" spans="2:3" x14ac:dyDescent="0.25">
      <c r="B4265" s="257">
        <v>4202</v>
      </c>
      <c r="C4265" s="256">
        <v>112.92258640819458</v>
      </c>
    </row>
    <row r="4266" spans="2:3" x14ac:dyDescent="0.25">
      <c r="B4266" s="257">
        <v>4203</v>
      </c>
      <c r="C4266" s="256">
        <v>174.82412153187082</v>
      </c>
    </row>
    <row r="4267" spans="2:3" x14ac:dyDescent="0.25">
      <c r="B4267" s="257">
        <v>4204</v>
      </c>
      <c r="C4267" s="256">
        <v>121.57555756460783</v>
      </c>
    </row>
    <row r="4268" spans="2:3" x14ac:dyDescent="0.25">
      <c r="B4268" s="257">
        <v>4205</v>
      </c>
      <c r="C4268" s="256">
        <v>88.46120511094324</v>
      </c>
    </row>
    <row r="4269" spans="2:3" x14ac:dyDescent="0.25">
      <c r="B4269" s="257">
        <v>4206</v>
      </c>
      <c r="C4269" s="256">
        <v>155.02702561259156</v>
      </c>
    </row>
    <row r="4270" spans="2:3" x14ac:dyDescent="0.25">
      <c r="B4270" s="257">
        <v>4207</v>
      </c>
      <c r="C4270" s="256">
        <v>116.53793722135823</v>
      </c>
    </row>
    <row r="4271" spans="2:3" x14ac:dyDescent="0.25">
      <c r="B4271" s="257">
        <v>4208</v>
      </c>
      <c r="C4271" s="256">
        <v>114.06787980901727</v>
      </c>
    </row>
    <row r="4272" spans="2:3" x14ac:dyDescent="0.25">
      <c r="B4272" s="257">
        <v>4209</v>
      </c>
      <c r="C4272" s="256">
        <v>105.69932394845014</v>
      </c>
    </row>
    <row r="4273" spans="2:3" x14ac:dyDescent="0.25">
      <c r="B4273" s="257">
        <v>4210</v>
      </c>
      <c r="C4273" s="256">
        <v>144.09243240535017</v>
      </c>
    </row>
    <row r="4274" spans="2:3" x14ac:dyDescent="0.25">
      <c r="B4274" s="257">
        <v>4211</v>
      </c>
      <c r="C4274" s="256">
        <v>129.29077414913763</v>
      </c>
    </row>
    <row r="4275" spans="2:3" x14ac:dyDescent="0.25">
      <c r="B4275" s="257">
        <v>4212</v>
      </c>
      <c r="C4275" s="256">
        <v>137.83604065823732</v>
      </c>
    </row>
    <row r="4276" spans="2:3" x14ac:dyDescent="0.25">
      <c r="B4276" s="257">
        <v>4213</v>
      </c>
      <c r="C4276" s="256">
        <v>142.64810703134378</v>
      </c>
    </row>
    <row r="4277" spans="2:3" x14ac:dyDescent="0.25">
      <c r="B4277" s="257">
        <v>4214</v>
      </c>
      <c r="C4277" s="256">
        <v>168.82643982715206</v>
      </c>
    </row>
    <row r="4278" spans="2:3" x14ac:dyDescent="0.25">
      <c r="B4278" s="257">
        <v>4215</v>
      </c>
      <c r="C4278" s="256">
        <v>118.23105033789801</v>
      </c>
    </row>
    <row r="4279" spans="2:3" x14ac:dyDescent="0.25">
      <c r="B4279" s="257">
        <v>4216</v>
      </c>
      <c r="C4279" s="256">
        <v>123.90453871418966</v>
      </c>
    </row>
    <row r="4280" spans="2:3" x14ac:dyDescent="0.25">
      <c r="B4280" s="257">
        <v>4217</v>
      </c>
      <c r="C4280" s="256">
        <v>144.47256680810509</v>
      </c>
    </row>
    <row r="4281" spans="2:3" x14ac:dyDescent="0.25">
      <c r="B4281" s="257">
        <v>4218</v>
      </c>
      <c r="C4281" s="256">
        <v>115.46306812412557</v>
      </c>
    </row>
    <row r="4282" spans="2:3" x14ac:dyDescent="0.25">
      <c r="B4282" s="257">
        <v>4219</v>
      </c>
      <c r="C4282" s="256">
        <v>141.50409108848476</v>
      </c>
    </row>
    <row r="4283" spans="2:3" x14ac:dyDescent="0.25">
      <c r="B4283" s="257">
        <v>4220</v>
      </c>
      <c r="C4283" s="256">
        <v>81.382694041558096</v>
      </c>
    </row>
    <row r="4284" spans="2:3" x14ac:dyDescent="0.25">
      <c r="B4284" s="257">
        <v>4221</v>
      </c>
      <c r="C4284" s="256">
        <v>78.241804331268753</v>
      </c>
    </row>
    <row r="4285" spans="2:3" x14ac:dyDescent="0.25">
      <c r="B4285" s="257">
        <v>4222</v>
      </c>
      <c r="C4285" s="256">
        <v>117.14936906837842</v>
      </c>
    </row>
    <row r="4286" spans="2:3" x14ac:dyDescent="0.25">
      <c r="B4286" s="257">
        <v>4223</v>
      </c>
      <c r="C4286" s="256">
        <v>111.71458214562422</v>
      </c>
    </row>
    <row r="4287" spans="2:3" x14ac:dyDescent="0.25">
      <c r="B4287" s="257">
        <v>4224</v>
      </c>
      <c r="C4287" s="256">
        <v>123.01782140327892</v>
      </c>
    </row>
    <row r="4288" spans="2:3" x14ac:dyDescent="0.25">
      <c r="B4288" s="257">
        <v>4225</v>
      </c>
      <c r="C4288" s="256">
        <v>106.38180785110436</v>
      </c>
    </row>
    <row r="4289" spans="2:3" x14ac:dyDescent="0.25">
      <c r="B4289" s="257">
        <v>4226</v>
      </c>
      <c r="C4289" s="256">
        <v>115.98025786598596</v>
      </c>
    </row>
    <row r="4290" spans="2:3" x14ac:dyDescent="0.25">
      <c r="B4290" s="257">
        <v>4227</v>
      </c>
      <c r="C4290" s="256">
        <v>158.37772672239646</v>
      </c>
    </row>
    <row r="4291" spans="2:3" x14ac:dyDescent="0.25">
      <c r="B4291" s="257">
        <v>4228</v>
      </c>
      <c r="C4291" s="256">
        <v>96.157575471249714</v>
      </c>
    </row>
    <row r="4292" spans="2:3" x14ac:dyDescent="0.25">
      <c r="B4292" s="257">
        <v>4229</v>
      </c>
      <c r="C4292" s="256">
        <v>121.87794041191965</v>
      </c>
    </row>
    <row r="4293" spans="2:3" x14ac:dyDescent="0.25">
      <c r="B4293" s="257">
        <v>4230</v>
      </c>
      <c r="C4293" s="256">
        <v>72.581340400110278</v>
      </c>
    </row>
    <row r="4294" spans="2:3" x14ac:dyDescent="0.25">
      <c r="B4294" s="257">
        <v>4231</v>
      </c>
      <c r="C4294" s="256">
        <v>143.77042764094736</v>
      </c>
    </row>
    <row r="4295" spans="2:3" x14ac:dyDescent="0.25">
      <c r="B4295" s="257">
        <v>4232</v>
      </c>
      <c r="C4295" s="256">
        <v>112.4279543440213</v>
      </c>
    </row>
    <row r="4296" spans="2:3" x14ac:dyDescent="0.25">
      <c r="B4296" s="257">
        <v>4233</v>
      </c>
      <c r="C4296" s="256">
        <v>121.59983516938495</v>
      </c>
    </row>
    <row r="4297" spans="2:3" x14ac:dyDescent="0.25">
      <c r="B4297" s="257">
        <v>4234</v>
      </c>
      <c r="C4297" s="256">
        <v>109.88106825732025</v>
      </c>
    </row>
    <row r="4298" spans="2:3" x14ac:dyDescent="0.25">
      <c r="B4298" s="257">
        <v>4235</v>
      </c>
      <c r="C4298" s="256">
        <v>105.02910703324443</v>
      </c>
    </row>
    <row r="4299" spans="2:3" x14ac:dyDescent="0.25">
      <c r="B4299" s="257">
        <v>4236</v>
      </c>
      <c r="C4299" s="256">
        <v>145.24497163320055</v>
      </c>
    </row>
    <row r="4300" spans="2:3" x14ac:dyDescent="0.25">
      <c r="B4300" s="257">
        <v>4237</v>
      </c>
      <c r="C4300" s="256">
        <v>130.33561836229325</v>
      </c>
    </row>
    <row r="4301" spans="2:3" x14ac:dyDescent="0.25">
      <c r="B4301" s="257">
        <v>4238</v>
      </c>
      <c r="C4301" s="256">
        <v>124.81570011269932</v>
      </c>
    </row>
    <row r="4302" spans="2:3" x14ac:dyDescent="0.25">
      <c r="B4302" s="257">
        <v>4239</v>
      </c>
      <c r="C4302" s="256">
        <v>133.15607158485537</v>
      </c>
    </row>
    <row r="4303" spans="2:3" x14ac:dyDescent="0.25">
      <c r="B4303" s="257">
        <v>4240</v>
      </c>
      <c r="C4303" s="256">
        <v>96.957164970813778</v>
      </c>
    </row>
    <row r="4304" spans="2:3" x14ac:dyDescent="0.25">
      <c r="B4304" s="257">
        <v>4241</v>
      </c>
      <c r="C4304" s="256">
        <v>122.07473584215349</v>
      </c>
    </row>
    <row r="4305" spans="2:3" x14ac:dyDescent="0.25">
      <c r="B4305" s="257">
        <v>4242</v>
      </c>
      <c r="C4305" s="256">
        <v>127.19967384214573</v>
      </c>
    </row>
    <row r="4306" spans="2:3" x14ac:dyDescent="0.25">
      <c r="B4306" s="257">
        <v>4243</v>
      </c>
      <c r="C4306" s="256">
        <v>111.19897767208694</v>
      </c>
    </row>
    <row r="4307" spans="2:3" x14ac:dyDescent="0.25">
      <c r="B4307" s="257">
        <v>4244</v>
      </c>
      <c r="C4307" s="256">
        <v>143.82681714705319</v>
      </c>
    </row>
    <row r="4308" spans="2:3" x14ac:dyDescent="0.25">
      <c r="B4308" s="257">
        <v>4245</v>
      </c>
      <c r="C4308" s="256">
        <v>126.74601043964223</v>
      </c>
    </row>
    <row r="4309" spans="2:3" x14ac:dyDescent="0.25">
      <c r="B4309" s="257">
        <v>4246</v>
      </c>
      <c r="C4309" s="256">
        <v>141.87938810051023</v>
      </c>
    </row>
    <row r="4310" spans="2:3" x14ac:dyDescent="0.25">
      <c r="B4310" s="257">
        <v>4247</v>
      </c>
      <c r="C4310" s="256">
        <v>97.29108018157109</v>
      </c>
    </row>
    <row r="4311" spans="2:3" x14ac:dyDescent="0.25">
      <c r="B4311" s="257">
        <v>4248</v>
      </c>
      <c r="C4311" s="256">
        <v>106.33121547229689</v>
      </c>
    </row>
    <row r="4312" spans="2:3" x14ac:dyDescent="0.25">
      <c r="B4312" s="257">
        <v>4249</v>
      </c>
      <c r="C4312" s="256">
        <v>101.51262933547042</v>
      </c>
    </row>
    <row r="4313" spans="2:3" x14ac:dyDescent="0.25">
      <c r="B4313" s="257">
        <v>4250</v>
      </c>
      <c r="C4313" s="256">
        <v>151.18270641086431</v>
      </c>
    </row>
    <row r="4314" spans="2:3" x14ac:dyDescent="0.25">
      <c r="B4314" s="257">
        <v>4251</v>
      </c>
      <c r="C4314" s="256">
        <v>100.62742549872651</v>
      </c>
    </row>
    <row r="4315" spans="2:3" x14ac:dyDescent="0.25">
      <c r="B4315" s="257">
        <v>4252</v>
      </c>
      <c r="C4315" s="256">
        <v>86.686453946509687</v>
      </c>
    </row>
    <row r="4316" spans="2:3" x14ac:dyDescent="0.25">
      <c r="B4316" s="257">
        <v>4253</v>
      </c>
      <c r="C4316" s="256">
        <v>104.36960534354935</v>
      </c>
    </row>
    <row r="4317" spans="2:3" x14ac:dyDescent="0.25">
      <c r="B4317" s="257">
        <v>4254</v>
      </c>
      <c r="C4317" s="256">
        <v>121.02901293056792</v>
      </c>
    </row>
    <row r="4318" spans="2:3" x14ac:dyDescent="0.25">
      <c r="B4318" s="257">
        <v>4255</v>
      </c>
      <c r="C4318" s="256">
        <v>133.36758353192954</v>
      </c>
    </row>
    <row r="4319" spans="2:3" x14ac:dyDescent="0.25">
      <c r="B4319" s="257">
        <v>4256</v>
      </c>
      <c r="C4319" s="256">
        <v>110.24129047931373</v>
      </c>
    </row>
    <row r="4320" spans="2:3" x14ac:dyDescent="0.25">
      <c r="B4320" s="257">
        <v>4257</v>
      </c>
      <c r="C4320" s="256">
        <v>124.72406122511087</v>
      </c>
    </row>
    <row r="4321" spans="2:3" x14ac:dyDescent="0.25">
      <c r="B4321" s="257">
        <v>4258</v>
      </c>
      <c r="C4321" s="256">
        <v>91.13000647957071</v>
      </c>
    </row>
    <row r="4322" spans="2:3" x14ac:dyDescent="0.25">
      <c r="B4322" s="257">
        <v>4259</v>
      </c>
      <c r="C4322" s="256">
        <v>106.94208320067813</v>
      </c>
    </row>
    <row r="4323" spans="2:3" x14ac:dyDescent="0.25">
      <c r="B4323" s="257">
        <v>4260</v>
      </c>
      <c r="C4323" s="256">
        <v>114.22183742162241</v>
      </c>
    </row>
    <row r="4324" spans="2:3" x14ac:dyDescent="0.25">
      <c r="B4324" s="257">
        <v>4261</v>
      </c>
      <c r="C4324" s="256">
        <v>129.15817338200023</v>
      </c>
    </row>
    <row r="4325" spans="2:3" x14ac:dyDescent="0.25">
      <c r="B4325" s="257">
        <v>4262</v>
      </c>
      <c r="C4325" s="256">
        <v>118.83185885361492</v>
      </c>
    </row>
    <row r="4326" spans="2:3" x14ac:dyDescent="0.25">
      <c r="B4326" s="257">
        <v>4263</v>
      </c>
      <c r="C4326" s="256">
        <v>137.70422664298235</v>
      </c>
    </row>
    <row r="4327" spans="2:3" x14ac:dyDescent="0.25">
      <c r="B4327" s="257">
        <v>4264</v>
      </c>
      <c r="C4327" s="256">
        <v>102.45058603645325</v>
      </c>
    </row>
    <row r="4328" spans="2:3" x14ac:dyDescent="0.25">
      <c r="B4328" s="257">
        <v>4265</v>
      </c>
      <c r="C4328" s="256">
        <v>95.15706743568694</v>
      </c>
    </row>
    <row r="4329" spans="2:3" x14ac:dyDescent="0.25">
      <c r="B4329" s="257">
        <v>4266</v>
      </c>
      <c r="C4329" s="256">
        <v>84.660798077697663</v>
      </c>
    </row>
    <row r="4330" spans="2:3" x14ac:dyDescent="0.25">
      <c r="B4330" s="257">
        <v>4267</v>
      </c>
      <c r="C4330" s="256">
        <v>119.73864904146488</v>
      </c>
    </row>
    <row r="4331" spans="2:3" x14ac:dyDescent="0.25">
      <c r="B4331" s="257">
        <v>4268</v>
      </c>
      <c r="C4331" s="256">
        <v>113.59627034592621</v>
      </c>
    </row>
    <row r="4332" spans="2:3" x14ac:dyDescent="0.25">
      <c r="B4332" s="257">
        <v>4269</v>
      </c>
      <c r="C4332" s="256">
        <v>167.37451201049612</v>
      </c>
    </row>
    <row r="4333" spans="2:3" x14ac:dyDescent="0.25">
      <c r="B4333" s="257">
        <v>4270</v>
      </c>
      <c r="C4333" s="256">
        <v>135.03590507216038</v>
      </c>
    </row>
    <row r="4334" spans="2:3" x14ac:dyDescent="0.25">
      <c r="B4334" s="257">
        <v>4271</v>
      </c>
      <c r="C4334" s="256">
        <v>140.75187966944003</v>
      </c>
    </row>
    <row r="4335" spans="2:3" x14ac:dyDescent="0.25">
      <c r="B4335" s="257">
        <v>4272</v>
      </c>
      <c r="C4335" s="256">
        <v>123.80844885188137</v>
      </c>
    </row>
    <row r="4336" spans="2:3" x14ac:dyDescent="0.25">
      <c r="B4336" s="257">
        <v>4273</v>
      </c>
      <c r="C4336" s="256">
        <v>129.43185855762889</v>
      </c>
    </row>
    <row r="4337" spans="2:3" x14ac:dyDescent="0.25">
      <c r="B4337" s="257">
        <v>4274</v>
      </c>
      <c r="C4337" s="256">
        <v>104.74382629170994</v>
      </c>
    </row>
    <row r="4338" spans="2:3" x14ac:dyDescent="0.25">
      <c r="B4338" s="257">
        <v>4275</v>
      </c>
      <c r="C4338" s="256">
        <v>124.26876972329654</v>
      </c>
    </row>
    <row r="4339" spans="2:3" x14ac:dyDescent="0.25">
      <c r="B4339" s="257">
        <v>4276</v>
      </c>
      <c r="C4339" s="256">
        <v>108.70191751702546</v>
      </c>
    </row>
    <row r="4340" spans="2:3" x14ac:dyDescent="0.25">
      <c r="B4340" s="257">
        <v>4277</v>
      </c>
      <c r="C4340" s="256">
        <v>96.961581442604341</v>
      </c>
    </row>
    <row r="4341" spans="2:3" x14ac:dyDescent="0.25">
      <c r="B4341" s="257">
        <v>4278</v>
      </c>
      <c r="C4341" s="256">
        <v>157.15149761970875</v>
      </c>
    </row>
    <row r="4342" spans="2:3" x14ac:dyDescent="0.25">
      <c r="B4342" s="257">
        <v>4279</v>
      </c>
      <c r="C4342" s="256">
        <v>107.69829040861129</v>
      </c>
    </row>
    <row r="4343" spans="2:3" x14ac:dyDescent="0.25">
      <c r="B4343" s="257">
        <v>4280</v>
      </c>
      <c r="C4343" s="256">
        <v>115.55212123239582</v>
      </c>
    </row>
    <row r="4344" spans="2:3" x14ac:dyDescent="0.25">
      <c r="B4344" s="257">
        <v>4281</v>
      </c>
      <c r="C4344" s="256">
        <v>166.78171366293935</v>
      </c>
    </row>
    <row r="4345" spans="2:3" x14ac:dyDescent="0.25">
      <c r="B4345" s="257">
        <v>4282</v>
      </c>
      <c r="C4345" s="256">
        <v>119.13667583723928</v>
      </c>
    </row>
    <row r="4346" spans="2:3" x14ac:dyDescent="0.25">
      <c r="B4346" s="257">
        <v>4283</v>
      </c>
      <c r="C4346" s="256">
        <v>124.13084358886651</v>
      </c>
    </row>
    <row r="4347" spans="2:3" x14ac:dyDescent="0.25">
      <c r="B4347" s="257">
        <v>4284</v>
      </c>
      <c r="C4347" s="256">
        <v>91.108537419309414</v>
      </c>
    </row>
    <row r="4348" spans="2:3" x14ac:dyDescent="0.25">
      <c r="B4348" s="257">
        <v>4285</v>
      </c>
      <c r="C4348" s="256">
        <v>143.79507381320747</v>
      </c>
    </row>
    <row r="4349" spans="2:3" x14ac:dyDescent="0.25">
      <c r="B4349" s="257">
        <v>4286</v>
      </c>
      <c r="C4349" s="256">
        <v>79.500483999939689</v>
      </c>
    </row>
    <row r="4350" spans="2:3" x14ac:dyDescent="0.25">
      <c r="B4350" s="257">
        <v>4287</v>
      </c>
      <c r="C4350" s="256">
        <v>91.465714520811858</v>
      </c>
    </row>
    <row r="4351" spans="2:3" x14ac:dyDescent="0.25">
      <c r="B4351" s="257">
        <v>4288</v>
      </c>
      <c r="C4351" s="256">
        <v>109.96051057282003</v>
      </c>
    </row>
    <row r="4352" spans="2:3" x14ac:dyDescent="0.25">
      <c r="B4352" s="257">
        <v>4289</v>
      </c>
      <c r="C4352" s="256">
        <v>115.49071894932602</v>
      </c>
    </row>
    <row r="4353" spans="2:3" x14ac:dyDescent="0.25">
      <c r="B4353" s="257">
        <v>4290</v>
      </c>
      <c r="C4353" s="256">
        <v>150.75720051443392</v>
      </c>
    </row>
    <row r="4354" spans="2:3" x14ac:dyDescent="0.25">
      <c r="B4354" s="257">
        <v>4291</v>
      </c>
      <c r="C4354" s="256">
        <v>89.111768393119917</v>
      </c>
    </row>
    <row r="4355" spans="2:3" x14ac:dyDescent="0.25">
      <c r="B4355" s="257">
        <v>4292</v>
      </c>
      <c r="C4355" s="256">
        <v>134.89169922441943</v>
      </c>
    </row>
    <row r="4356" spans="2:3" x14ac:dyDescent="0.25">
      <c r="B4356" s="257">
        <v>4293</v>
      </c>
      <c r="C4356" s="256">
        <v>48.060005020251623</v>
      </c>
    </row>
    <row r="4357" spans="2:3" x14ac:dyDescent="0.25">
      <c r="B4357" s="257">
        <v>4294</v>
      </c>
      <c r="C4357" s="256">
        <v>80.743878530372911</v>
      </c>
    </row>
    <row r="4358" spans="2:3" x14ac:dyDescent="0.25">
      <c r="B4358" s="257">
        <v>4295</v>
      </c>
      <c r="C4358" s="256">
        <v>131.56888813818384</v>
      </c>
    </row>
    <row r="4359" spans="2:3" x14ac:dyDescent="0.25">
      <c r="B4359" s="257">
        <v>4296</v>
      </c>
      <c r="C4359" s="256">
        <v>138.99277938640336</v>
      </c>
    </row>
    <row r="4360" spans="2:3" x14ac:dyDescent="0.25">
      <c r="B4360" s="257">
        <v>4297</v>
      </c>
      <c r="C4360" s="256">
        <v>98.27072392581988</v>
      </c>
    </row>
    <row r="4361" spans="2:3" x14ac:dyDescent="0.25">
      <c r="B4361" s="257">
        <v>4298</v>
      </c>
      <c r="C4361" s="256">
        <v>102.60015769230691</v>
      </c>
    </row>
    <row r="4362" spans="2:3" x14ac:dyDescent="0.25">
      <c r="B4362" s="257">
        <v>4299</v>
      </c>
      <c r="C4362" s="256">
        <v>83.800549642768488</v>
      </c>
    </row>
    <row r="4363" spans="2:3" x14ac:dyDescent="0.25">
      <c r="B4363" s="257">
        <v>4300</v>
      </c>
      <c r="C4363" s="256">
        <v>123.13707945021196</v>
      </c>
    </row>
    <row r="4364" spans="2:3" x14ac:dyDescent="0.25">
      <c r="B4364" s="257">
        <v>4301</v>
      </c>
      <c r="C4364" s="256">
        <v>142.41313733540051</v>
      </c>
    </row>
    <row r="4365" spans="2:3" x14ac:dyDescent="0.25">
      <c r="B4365" s="257">
        <v>4302</v>
      </c>
      <c r="C4365" s="256">
        <v>136.062248404397</v>
      </c>
    </row>
    <row r="4366" spans="2:3" x14ac:dyDescent="0.25">
      <c r="B4366" s="257">
        <v>4303</v>
      </c>
      <c r="C4366" s="256">
        <v>164.78747830510315</v>
      </c>
    </row>
    <row r="4367" spans="2:3" x14ac:dyDescent="0.25">
      <c r="B4367" s="257">
        <v>4304</v>
      </c>
      <c r="C4367" s="256">
        <v>102.98244920826575</v>
      </c>
    </row>
    <row r="4368" spans="2:3" x14ac:dyDescent="0.25">
      <c r="B4368" s="257">
        <v>4305</v>
      </c>
      <c r="C4368" s="256">
        <v>117.45953810989703</v>
      </c>
    </row>
    <row r="4369" spans="2:3" x14ac:dyDescent="0.25">
      <c r="B4369" s="257">
        <v>4306</v>
      </c>
      <c r="C4369" s="256">
        <v>164.80151739345527</v>
      </c>
    </row>
    <row r="4370" spans="2:3" x14ac:dyDescent="0.25">
      <c r="B4370" s="257">
        <v>4307</v>
      </c>
      <c r="C4370" s="256">
        <v>100.64797257762729</v>
      </c>
    </row>
    <row r="4371" spans="2:3" x14ac:dyDescent="0.25">
      <c r="B4371" s="257">
        <v>4308</v>
      </c>
      <c r="C4371" s="256">
        <v>122.0905668750372</v>
      </c>
    </row>
    <row r="4372" spans="2:3" x14ac:dyDescent="0.25">
      <c r="B4372" s="257">
        <v>4309</v>
      </c>
      <c r="C4372" s="256">
        <v>107.17859590628368</v>
      </c>
    </row>
    <row r="4373" spans="2:3" x14ac:dyDescent="0.25">
      <c r="B4373" s="257">
        <v>4310</v>
      </c>
      <c r="C4373" s="256">
        <v>85.426500412644856</v>
      </c>
    </row>
    <row r="4374" spans="2:3" x14ac:dyDescent="0.25">
      <c r="B4374" s="257">
        <v>4311</v>
      </c>
      <c r="C4374" s="256">
        <v>111.39230467448263</v>
      </c>
    </row>
    <row r="4375" spans="2:3" x14ac:dyDescent="0.25">
      <c r="B4375" s="257">
        <v>4312</v>
      </c>
      <c r="C4375" s="256">
        <v>96.158315096042003</v>
      </c>
    </row>
    <row r="4376" spans="2:3" x14ac:dyDescent="0.25">
      <c r="B4376" s="257">
        <v>4313</v>
      </c>
      <c r="C4376" s="256">
        <v>125.64840115882913</v>
      </c>
    </row>
    <row r="4377" spans="2:3" x14ac:dyDescent="0.25">
      <c r="B4377" s="257">
        <v>4314</v>
      </c>
      <c r="C4377" s="256">
        <v>110.32840357135409</v>
      </c>
    </row>
    <row r="4378" spans="2:3" x14ac:dyDescent="0.25">
      <c r="B4378" s="257">
        <v>4315</v>
      </c>
      <c r="C4378" s="256">
        <v>116.06672648344295</v>
      </c>
    </row>
    <row r="4379" spans="2:3" x14ac:dyDescent="0.25">
      <c r="B4379" s="257">
        <v>4316</v>
      </c>
      <c r="C4379" s="256">
        <v>141.25325851219904</v>
      </c>
    </row>
    <row r="4380" spans="2:3" x14ac:dyDescent="0.25">
      <c r="B4380" s="257">
        <v>4317</v>
      </c>
      <c r="C4380" s="256">
        <v>104.93415992724539</v>
      </c>
    </row>
    <row r="4381" spans="2:3" x14ac:dyDescent="0.25">
      <c r="B4381" s="257">
        <v>4318</v>
      </c>
      <c r="C4381" s="256">
        <v>99.695297057766936</v>
      </c>
    </row>
    <row r="4382" spans="2:3" x14ac:dyDescent="0.25">
      <c r="B4382" s="257">
        <v>4319</v>
      </c>
      <c r="C4382" s="256">
        <v>110.53770027700892</v>
      </c>
    </row>
    <row r="4383" spans="2:3" x14ac:dyDescent="0.25">
      <c r="B4383" s="257">
        <v>4320</v>
      </c>
      <c r="C4383" s="256">
        <v>137.87613682219438</v>
      </c>
    </row>
    <row r="4384" spans="2:3" x14ac:dyDescent="0.25">
      <c r="B4384" s="257">
        <v>4321</v>
      </c>
      <c r="C4384" s="256">
        <v>127.53921541157233</v>
      </c>
    </row>
    <row r="4385" spans="2:3" x14ac:dyDescent="0.25">
      <c r="B4385" s="257">
        <v>4322</v>
      </c>
      <c r="C4385" s="256">
        <v>119.72197942686918</v>
      </c>
    </row>
    <row r="4386" spans="2:3" x14ac:dyDescent="0.25">
      <c r="B4386" s="257">
        <v>4323</v>
      </c>
      <c r="C4386" s="256">
        <v>116.10387954485221</v>
      </c>
    </row>
    <row r="4387" spans="2:3" x14ac:dyDescent="0.25">
      <c r="B4387" s="257">
        <v>4324</v>
      </c>
      <c r="C4387" s="256">
        <v>140.34077672376941</v>
      </c>
    </row>
    <row r="4388" spans="2:3" x14ac:dyDescent="0.25">
      <c r="B4388" s="257">
        <v>4325</v>
      </c>
      <c r="C4388" s="256">
        <v>88.843162255489972</v>
      </c>
    </row>
    <row r="4389" spans="2:3" x14ac:dyDescent="0.25">
      <c r="B4389" s="257">
        <v>4326</v>
      </c>
      <c r="C4389" s="256">
        <v>122.44178129539105</v>
      </c>
    </row>
    <row r="4390" spans="2:3" x14ac:dyDescent="0.25">
      <c r="B4390" s="257">
        <v>4327</v>
      </c>
      <c r="C4390" s="256">
        <v>117.3203454659551</v>
      </c>
    </row>
    <row r="4391" spans="2:3" x14ac:dyDescent="0.25">
      <c r="B4391" s="257">
        <v>4328</v>
      </c>
      <c r="C4391" s="256">
        <v>131.82352566440557</v>
      </c>
    </row>
    <row r="4392" spans="2:3" x14ac:dyDescent="0.25">
      <c r="B4392" s="257">
        <v>4329</v>
      </c>
      <c r="C4392" s="256">
        <v>170.2099691993246</v>
      </c>
    </row>
    <row r="4393" spans="2:3" x14ac:dyDescent="0.25">
      <c r="B4393" s="257">
        <v>4330</v>
      </c>
      <c r="C4393" s="256">
        <v>129.42994498970197</v>
      </c>
    </row>
    <row r="4394" spans="2:3" x14ac:dyDescent="0.25">
      <c r="B4394" s="257">
        <v>4331</v>
      </c>
      <c r="C4394" s="256">
        <v>131.79271226916597</v>
      </c>
    </row>
    <row r="4395" spans="2:3" x14ac:dyDescent="0.25">
      <c r="B4395" s="257">
        <v>4332</v>
      </c>
      <c r="C4395" s="256">
        <v>161.93225651697324</v>
      </c>
    </row>
    <row r="4396" spans="2:3" x14ac:dyDescent="0.25">
      <c r="B4396" s="257">
        <v>4333</v>
      </c>
      <c r="C4396" s="256">
        <v>131.06069699480634</v>
      </c>
    </row>
    <row r="4397" spans="2:3" x14ac:dyDescent="0.25">
      <c r="B4397" s="257">
        <v>4334</v>
      </c>
      <c r="C4397" s="256">
        <v>117.83247840016419</v>
      </c>
    </row>
    <row r="4398" spans="2:3" x14ac:dyDescent="0.25">
      <c r="B4398" s="257">
        <v>4335</v>
      </c>
      <c r="C4398" s="256">
        <v>128.7270608977544</v>
      </c>
    </row>
    <row r="4399" spans="2:3" x14ac:dyDescent="0.25">
      <c r="B4399" s="257">
        <v>4336</v>
      </c>
      <c r="C4399" s="256">
        <v>110.31470184022754</v>
      </c>
    </row>
    <row r="4400" spans="2:3" x14ac:dyDescent="0.25">
      <c r="B4400" s="257">
        <v>4337</v>
      </c>
      <c r="C4400" s="256">
        <v>124.17922370073376</v>
      </c>
    </row>
    <row r="4401" spans="2:3" x14ac:dyDescent="0.25">
      <c r="B4401" s="257">
        <v>4338</v>
      </c>
      <c r="C4401" s="256">
        <v>128.87918627302244</v>
      </c>
    </row>
    <row r="4402" spans="2:3" x14ac:dyDescent="0.25">
      <c r="B4402" s="257">
        <v>4339</v>
      </c>
      <c r="C4402" s="256">
        <v>114.00183404797063</v>
      </c>
    </row>
    <row r="4403" spans="2:3" x14ac:dyDescent="0.25">
      <c r="B4403" s="257">
        <v>4340</v>
      </c>
      <c r="C4403" s="256">
        <v>103.78802946178395</v>
      </c>
    </row>
    <row r="4404" spans="2:3" x14ac:dyDescent="0.25">
      <c r="B4404" s="257">
        <v>4341</v>
      </c>
      <c r="C4404" s="256">
        <v>102.57030696258208</v>
      </c>
    </row>
    <row r="4405" spans="2:3" x14ac:dyDescent="0.25">
      <c r="B4405" s="257">
        <v>4342</v>
      </c>
      <c r="C4405" s="256">
        <v>93.830280454100091</v>
      </c>
    </row>
    <row r="4406" spans="2:3" x14ac:dyDescent="0.25">
      <c r="B4406" s="257">
        <v>4343</v>
      </c>
      <c r="C4406" s="256">
        <v>116.79065514258907</v>
      </c>
    </row>
    <row r="4407" spans="2:3" x14ac:dyDescent="0.25">
      <c r="B4407" s="257">
        <v>4344</v>
      </c>
      <c r="C4407" s="256">
        <v>113.8328137009445</v>
      </c>
    </row>
    <row r="4408" spans="2:3" x14ac:dyDescent="0.25">
      <c r="B4408" s="257">
        <v>4345</v>
      </c>
      <c r="C4408" s="256">
        <v>107.08048722842916</v>
      </c>
    </row>
    <row r="4409" spans="2:3" x14ac:dyDescent="0.25">
      <c r="B4409" s="257">
        <v>4346</v>
      </c>
      <c r="C4409" s="256">
        <v>75.675072458835686</v>
      </c>
    </row>
    <row r="4410" spans="2:3" x14ac:dyDescent="0.25">
      <c r="B4410" s="257">
        <v>4347</v>
      </c>
      <c r="C4410" s="256">
        <v>125.51536633218213</v>
      </c>
    </row>
    <row r="4411" spans="2:3" x14ac:dyDescent="0.25">
      <c r="B4411" s="257">
        <v>4348</v>
      </c>
      <c r="C4411" s="256">
        <v>126.28945730644355</v>
      </c>
    </row>
    <row r="4412" spans="2:3" x14ac:dyDescent="0.25">
      <c r="B4412" s="257">
        <v>4349</v>
      </c>
      <c r="C4412" s="256">
        <v>92.658315882492204</v>
      </c>
    </row>
    <row r="4413" spans="2:3" x14ac:dyDescent="0.25">
      <c r="B4413" s="257">
        <v>4350</v>
      </c>
      <c r="C4413" s="256">
        <v>122.90285495871113</v>
      </c>
    </row>
    <row r="4414" spans="2:3" x14ac:dyDescent="0.25">
      <c r="B4414" s="257">
        <v>4351</v>
      </c>
      <c r="C4414" s="256">
        <v>152.77908578062875</v>
      </c>
    </row>
    <row r="4415" spans="2:3" x14ac:dyDescent="0.25">
      <c r="B4415" s="257">
        <v>4352</v>
      </c>
      <c r="C4415" s="256">
        <v>112.12740830899178</v>
      </c>
    </row>
    <row r="4416" spans="2:3" x14ac:dyDescent="0.25">
      <c r="B4416" s="257">
        <v>4353</v>
      </c>
      <c r="C4416" s="256">
        <v>112.82233263539368</v>
      </c>
    </row>
    <row r="4417" spans="2:3" x14ac:dyDescent="0.25">
      <c r="B4417" s="257">
        <v>4354</v>
      </c>
      <c r="C4417" s="256">
        <v>124.41105671979439</v>
      </c>
    </row>
    <row r="4418" spans="2:3" x14ac:dyDescent="0.25">
      <c r="B4418" s="257">
        <v>4355</v>
      </c>
      <c r="C4418" s="256">
        <v>100.84997941539929</v>
      </c>
    </row>
    <row r="4419" spans="2:3" x14ac:dyDescent="0.25">
      <c r="B4419" s="257">
        <v>4356</v>
      </c>
      <c r="C4419" s="256">
        <v>105.57402593522562</v>
      </c>
    </row>
    <row r="4420" spans="2:3" x14ac:dyDescent="0.25">
      <c r="B4420" s="257">
        <v>4357</v>
      </c>
      <c r="C4420" s="256">
        <v>147.5161594214278</v>
      </c>
    </row>
    <row r="4421" spans="2:3" x14ac:dyDescent="0.25">
      <c r="B4421" s="257">
        <v>4358</v>
      </c>
      <c r="C4421" s="256">
        <v>171.54267369272571</v>
      </c>
    </row>
    <row r="4422" spans="2:3" x14ac:dyDescent="0.25">
      <c r="B4422" s="257">
        <v>4359</v>
      </c>
      <c r="C4422" s="256">
        <v>179.04521139591796</v>
      </c>
    </row>
    <row r="4423" spans="2:3" x14ac:dyDescent="0.25">
      <c r="B4423" s="257">
        <v>4360</v>
      </c>
      <c r="C4423" s="256">
        <v>139.6559674669133</v>
      </c>
    </row>
    <row r="4424" spans="2:3" x14ac:dyDescent="0.25">
      <c r="B4424" s="257">
        <v>4361</v>
      </c>
      <c r="C4424" s="256">
        <v>97.567452189020003</v>
      </c>
    </row>
    <row r="4425" spans="2:3" x14ac:dyDescent="0.25">
      <c r="B4425" s="257">
        <v>4362</v>
      </c>
      <c r="C4425" s="256">
        <v>114.21949415365042</v>
      </c>
    </row>
    <row r="4426" spans="2:3" x14ac:dyDescent="0.25">
      <c r="B4426" s="257">
        <v>4363</v>
      </c>
      <c r="C4426" s="256">
        <v>89.188883691231084</v>
      </c>
    </row>
    <row r="4427" spans="2:3" x14ac:dyDescent="0.25">
      <c r="B4427" s="257">
        <v>4364</v>
      </c>
      <c r="C4427" s="256">
        <v>116.93946326288032</v>
      </c>
    </row>
    <row r="4428" spans="2:3" x14ac:dyDescent="0.25">
      <c r="B4428" s="257">
        <v>4365</v>
      </c>
      <c r="C4428" s="256">
        <v>131.22789743698374</v>
      </c>
    </row>
    <row r="4429" spans="2:3" x14ac:dyDescent="0.25">
      <c r="B4429" s="257">
        <v>4366</v>
      </c>
      <c r="C4429" s="256">
        <v>128.81773776351113</v>
      </c>
    </row>
    <row r="4430" spans="2:3" x14ac:dyDescent="0.25">
      <c r="B4430" s="257">
        <v>4367</v>
      </c>
      <c r="C4430" s="256">
        <v>73.355963196315699</v>
      </c>
    </row>
    <row r="4431" spans="2:3" x14ac:dyDescent="0.25">
      <c r="B4431" s="257">
        <v>4368</v>
      </c>
      <c r="C4431" s="256">
        <v>68.046903070565321</v>
      </c>
    </row>
    <row r="4432" spans="2:3" x14ac:dyDescent="0.25">
      <c r="B4432" s="257">
        <v>4369</v>
      </c>
      <c r="C4432" s="256">
        <v>143.15782726893593</v>
      </c>
    </row>
    <row r="4433" spans="2:3" x14ac:dyDescent="0.25">
      <c r="B4433" s="257">
        <v>4370</v>
      </c>
      <c r="C4433" s="256">
        <v>104.7281879917781</v>
      </c>
    </row>
    <row r="4434" spans="2:3" x14ac:dyDescent="0.25">
      <c r="B4434" s="257">
        <v>4371</v>
      </c>
      <c r="C4434" s="256">
        <v>155.81253366543746</v>
      </c>
    </row>
    <row r="4435" spans="2:3" x14ac:dyDescent="0.25">
      <c r="B4435" s="257">
        <v>4372</v>
      </c>
      <c r="C4435" s="256">
        <v>134.22900516609033</v>
      </c>
    </row>
    <row r="4436" spans="2:3" x14ac:dyDescent="0.25">
      <c r="B4436" s="257">
        <v>4373</v>
      </c>
      <c r="C4436" s="256">
        <v>174.55165923322642</v>
      </c>
    </row>
    <row r="4437" spans="2:3" x14ac:dyDescent="0.25">
      <c r="B4437" s="257">
        <v>4374</v>
      </c>
      <c r="C4437" s="256">
        <v>118.79741654195922</v>
      </c>
    </row>
    <row r="4438" spans="2:3" x14ac:dyDescent="0.25">
      <c r="B4438" s="257">
        <v>4375</v>
      </c>
      <c r="C4438" s="256">
        <v>109.94238045166607</v>
      </c>
    </row>
    <row r="4439" spans="2:3" x14ac:dyDescent="0.25">
      <c r="B4439" s="257">
        <v>4376</v>
      </c>
      <c r="C4439" s="256">
        <v>60.450237361201445</v>
      </c>
    </row>
    <row r="4440" spans="2:3" x14ac:dyDescent="0.25">
      <c r="B4440" s="257">
        <v>4377</v>
      </c>
      <c r="C4440" s="256">
        <v>107.61460228267785</v>
      </c>
    </row>
    <row r="4441" spans="2:3" x14ac:dyDescent="0.25">
      <c r="B4441" s="257">
        <v>4378</v>
      </c>
      <c r="C4441" s="256">
        <v>99.364057756364076</v>
      </c>
    </row>
    <row r="4442" spans="2:3" x14ac:dyDescent="0.25">
      <c r="B4442" s="257">
        <v>4379</v>
      </c>
      <c r="C4442" s="256">
        <v>102.671731992036</v>
      </c>
    </row>
    <row r="4443" spans="2:3" x14ac:dyDescent="0.25">
      <c r="B4443" s="257">
        <v>4380</v>
      </c>
      <c r="C4443" s="256">
        <v>88.831283422248632</v>
      </c>
    </row>
    <row r="4444" spans="2:3" x14ac:dyDescent="0.25">
      <c r="B4444" s="257">
        <v>4381</v>
      </c>
      <c r="C4444" s="256">
        <v>136.15219139623809</v>
      </c>
    </row>
    <row r="4445" spans="2:3" x14ac:dyDescent="0.25">
      <c r="B4445" s="257">
        <v>4382</v>
      </c>
      <c r="C4445" s="256">
        <v>118.12134230277714</v>
      </c>
    </row>
    <row r="4446" spans="2:3" x14ac:dyDescent="0.25">
      <c r="B4446" s="257">
        <v>4383</v>
      </c>
      <c r="C4446" s="256">
        <v>121.93993644172595</v>
      </c>
    </row>
    <row r="4447" spans="2:3" x14ac:dyDescent="0.25">
      <c r="B4447" s="257">
        <v>4384</v>
      </c>
      <c r="C4447" s="256">
        <v>98.229211182187342</v>
      </c>
    </row>
    <row r="4448" spans="2:3" x14ac:dyDescent="0.25">
      <c r="B4448" s="257">
        <v>4385</v>
      </c>
      <c r="C4448" s="256">
        <v>137.44101568573032</v>
      </c>
    </row>
    <row r="4449" spans="2:3" x14ac:dyDescent="0.25">
      <c r="B4449" s="257">
        <v>4386</v>
      </c>
      <c r="C4449" s="256">
        <v>147.70248175274122</v>
      </c>
    </row>
    <row r="4450" spans="2:3" x14ac:dyDescent="0.25">
      <c r="B4450" s="257">
        <v>4387</v>
      </c>
      <c r="C4450" s="256">
        <v>135.39655311095808</v>
      </c>
    </row>
    <row r="4451" spans="2:3" x14ac:dyDescent="0.25">
      <c r="B4451" s="257">
        <v>4388</v>
      </c>
      <c r="C4451" s="256">
        <v>110.89155936703816</v>
      </c>
    </row>
    <row r="4452" spans="2:3" x14ac:dyDescent="0.25">
      <c r="B4452" s="257">
        <v>4389</v>
      </c>
      <c r="C4452" s="256">
        <v>101.83225757782149</v>
      </c>
    </row>
    <row r="4453" spans="2:3" x14ac:dyDescent="0.25">
      <c r="B4453" s="257">
        <v>4390</v>
      </c>
      <c r="C4453" s="256">
        <v>89.146763929839011</v>
      </c>
    </row>
    <row r="4454" spans="2:3" x14ac:dyDescent="0.25">
      <c r="B4454" s="257">
        <v>4391</v>
      </c>
      <c r="C4454" s="256">
        <v>102.08205758641377</v>
      </c>
    </row>
    <row r="4455" spans="2:3" x14ac:dyDescent="0.25">
      <c r="B4455" s="257">
        <v>4392</v>
      </c>
      <c r="C4455" s="256">
        <v>133.64297066938656</v>
      </c>
    </row>
    <row r="4456" spans="2:3" x14ac:dyDescent="0.25">
      <c r="B4456" s="257">
        <v>4393</v>
      </c>
      <c r="C4456" s="256">
        <v>130.75306313994324</v>
      </c>
    </row>
    <row r="4457" spans="2:3" x14ac:dyDescent="0.25">
      <c r="B4457" s="257">
        <v>4394</v>
      </c>
      <c r="C4457" s="256">
        <v>76.641285090661526</v>
      </c>
    </row>
    <row r="4458" spans="2:3" x14ac:dyDescent="0.25">
      <c r="B4458" s="257">
        <v>4395</v>
      </c>
      <c r="C4458" s="256">
        <v>149.26169799113853</v>
      </c>
    </row>
    <row r="4459" spans="2:3" x14ac:dyDescent="0.25">
      <c r="B4459" s="257">
        <v>4396</v>
      </c>
      <c r="C4459" s="256">
        <v>121.4493636252477</v>
      </c>
    </row>
    <row r="4460" spans="2:3" x14ac:dyDescent="0.25">
      <c r="B4460" s="257">
        <v>4397</v>
      </c>
      <c r="C4460" s="256">
        <v>96.099630254091437</v>
      </c>
    </row>
    <row r="4461" spans="2:3" x14ac:dyDescent="0.25">
      <c r="B4461" s="257">
        <v>4398</v>
      </c>
      <c r="C4461" s="256">
        <v>116.77790189640132</v>
      </c>
    </row>
    <row r="4462" spans="2:3" x14ac:dyDescent="0.25">
      <c r="B4462" s="257">
        <v>4399</v>
      </c>
      <c r="C4462" s="256">
        <v>106.95689203593105</v>
      </c>
    </row>
    <row r="4463" spans="2:3" x14ac:dyDescent="0.25">
      <c r="B4463" s="257">
        <v>4400</v>
      </c>
      <c r="C4463" s="256">
        <v>122.41864652358292</v>
      </c>
    </row>
    <row r="4464" spans="2:3" x14ac:dyDescent="0.25">
      <c r="B4464" s="257">
        <v>4401</v>
      </c>
      <c r="C4464" s="256">
        <v>121.94531569224354</v>
      </c>
    </row>
    <row r="4465" spans="2:3" x14ac:dyDescent="0.25">
      <c r="B4465" s="257">
        <v>4402</v>
      </c>
      <c r="C4465" s="256">
        <v>127.59315990882888</v>
      </c>
    </row>
    <row r="4466" spans="2:3" x14ac:dyDescent="0.25">
      <c r="B4466" s="257">
        <v>4403</v>
      </c>
      <c r="C4466" s="256">
        <v>118.71108326445651</v>
      </c>
    </row>
    <row r="4467" spans="2:3" x14ac:dyDescent="0.25">
      <c r="B4467" s="257">
        <v>4404</v>
      </c>
      <c r="C4467" s="256">
        <v>137.5606726465744</v>
      </c>
    </row>
    <row r="4468" spans="2:3" x14ac:dyDescent="0.25">
      <c r="B4468" s="257">
        <v>4405</v>
      </c>
      <c r="C4468" s="256">
        <v>168.41677465305975</v>
      </c>
    </row>
    <row r="4469" spans="2:3" x14ac:dyDescent="0.25">
      <c r="B4469" s="257">
        <v>4406</v>
      </c>
      <c r="C4469" s="256">
        <v>143.51525207070392</v>
      </c>
    </row>
    <row r="4470" spans="2:3" x14ac:dyDescent="0.25">
      <c r="B4470" s="257">
        <v>4407</v>
      </c>
      <c r="C4470" s="256">
        <v>139.12757240735047</v>
      </c>
    </row>
    <row r="4471" spans="2:3" x14ac:dyDescent="0.25">
      <c r="B4471" s="257">
        <v>4408</v>
      </c>
      <c r="C4471" s="256">
        <v>149.20455001706193</v>
      </c>
    </row>
    <row r="4472" spans="2:3" x14ac:dyDescent="0.25">
      <c r="B4472" s="257">
        <v>4409</v>
      </c>
      <c r="C4472" s="256">
        <v>84.384925273441297</v>
      </c>
    </row>
    <row r="4473" spans="2:3" x14ac:dyDescent="0.25">
      <c r="B4473" s="257">
        <v>4410</v>
      </c>
      <c r="C4473" s="256">
        <v>134.83793940182204</v>
      </c>
    </row>
    <row r="4474" spans="2:3" x14ac:dyDescent="0.25">
      <c r="B4474" s="257">
        <v>4411</v>
      </c>
      <c r="C4474" s="256">
        <v>162.20905908362096</v>
      </c>
    </row>
    <row r="4475" spans="2:3" x14ac:dyDescent="0.25">
      <c r="B4475" s="257">
        <v>4412</v>
      </c>
      <c r="C4475" s="256">
        <v>97.594744102842952</v>
      </c>
    </row>
    <row r="4476" spans="2:3" x14ac:dyDescent="0.25">
      <c r="B4476" s="257">
        <v>4413</v>
      </c>
      <c r="C4476" s="256">
        <v>97.285094876764347</v>
      </c>
    </row>
    <row r="4477" spans="2:3" x14ac:dyDescent="0.25">
      <c r="B4477" s="257">
        <v>4414</v>
      </c>
      <c r="C4477" s="256">
        <v>135.38921341808583</v>
      </c>
    </row>
    <row r="4478" spans="2:3" x14ac:dyDescent="0.25">
      <c r="B4478" s="257">
        <v>4415</v>
      </c>
      <c r="C4478" s="256">
        <v>98.8026140208421</v>
      </c>
    </row>
    <row r="4479" spans="2:3" x14ac:dyDescent="0.25">
      <c r="B4479" s="257">
        <v>4416</v>
      </c>
      <c r="C4479" s="256">
        <v>131.5617834438593</v>
      </c>
    </row>
    <row r="4480" spans="2:3" x14ac:dyDescent="0.25">
      <c r="B4480" s="257">
        <v>4417</v>
      </c>
      <c r="C4480" s="256">
        <v>122.57482468357053</v>
      </c>
    </row>
    <row r="4481" spans="2:3" x14ac:dyDescent="0.25">
      <c r="B4481" s="257">
        <v>4418</v>
      </c>
      <c r="C4481" s="256">
        <v>149.85264754329091</v>
      </c>
    </row>
    <row r="4482" spans="2:3" x14ac:dyDescent="0.25">
      <c r="B4482" s="257">
        <v>4419</v>
      </c>
      <c r="C4482" s="256">
        <v>124.74603464872547</v>
      </c>
    </row>
    <row r="4483" spans="2:3" x14ac:dyDescent="0.25">
      <c r="B4483" s="257">
        <v>4420</v>
      </c>
      <c r="C4483" s="256">
        <v>119.46424532765873</v>
      </c>
    </row>
    <row r="4484" spans="2:3" x14ac:dyDescent="0.25">
      <c r="B4484" s="257">
        <v>4421</v>
      </c>
      <c r="C4484" s="256">
        <v>161.57355116324419</v>
      </c>
    </row>
    <row r="4485" spans="2:3" x14ac:dyDescent="0.25">
      <c r="B4485" s="257">
        <v>4422</v>
      </c>
      <c r="C4485" s="256">
        <v>102.09240984493451</v>
      </c>
    </row>
    <row r="4486" spans="2:3" x14ac:dyDescent="0.25">
      <c r="B4486" s="257">
        <v>4423</v>
      </c>
      <c r="C4486" s="256">
        <v>135.77490188988543</v>
      </c>
    </row>
    <row r="4487" spans="2:3" x14ac:dyDescent="0.25">
      <c r="B4487" s="257">
        <v>4424</v>
      </c>
      <c r="C4487" s="256">
        <v>139.86883991016433</v>
      </c>
    </row>
    <row r="4488" spans="2:3" x14ac:dyDescent="0.25">
      <c r="B4488" s="257">
        <v>4425</v>
      </c>
      <c r="C4488" s="256">
        <v>107.40011692622946</v>
      </c>
    </row>
    <row r="4489" spans="2:3" x14ac:dyDescent="0.25">
      <c r="B4489" s="257">
        <v>4426</v>
      </c>
      <c r="C4489" s="256">
        <v>121.01539801941209</v>
      </c>
    </row>
    <row r="4490" spans="2:3" x14ac:dyDescent="0.25">
      <c r="B4490" s="257">
        <v>4427</v>
      </c>
      <c r="C4490" s="256">
        <v>99.914548755735154</v>
      </c>
    </row>
    <row r="4491" spans="2:3" x14ac:dyDescent="0.25">
      <c r="B4491" s="257">
        <v>4428</v>
      </c>
      <c r="C4491" s="256">
        <v>90.478057174568619</v>
      </c>
    </row>
    <row r="4492" spans="2:3" x14ac:dyDescent="0.25">
      <c r="B4492" s="257">
        <v>4429</v>
      </c>
      <c r="C4492" s="256">
        <v>104.54959446139289</v>
      </c>
    </row>
    <row r="4493" spans="2:3" x14ac:dyDescent="0.25">
      <c r="B4493" s="257">
        <v>4430</v>
      </c>
      <c r="C4493" s="256">
        <v>89.614051364088681</v>
      </c>
    </row>
    <row r="4494" spans="2:3" x14ac:dyDescent="0.25">
      <c r="B4494" s="257">
        <v>4431</v>
      </c>
      <c r="C4494" s="256">
        <v>134.4123867941662</v>
      </c>
    </row>
    <row r="4495" spans="2:3" x14ac:dyDescent="0.25">
      <c r="B4495" s="257">
        <v>4432</v>
      </c>
      <c r="C4495" s="256">
        <v>104.26483574082623</v>
      </c>
    </row>
    <row r="4496" spans="2:3" x14ac:dyDescent="0.25">
      <c r="B4496" s="257">
        <v>4433</v>
      </c>
      <c r="C4496" s="256">
        <v>151.85664398477616</v>
      </c>
    </row>
    <row r="4497" spans="2:3" x14ac:dyDescent="0.25">
      <c r="B4497" s="257">
        <v>4434</v>
      </c>
      <c r="C4497" s="256">
        <v>126.27248010629637</v>
      </c>
    </row>
    <row r="4498" spans="2:3" x14ac:dyDescent="0.25">
      <c r="B4498" s="257">
        <v>4435</v>
      </c>
      <c r="C4498" s="256">
        <v>127.11487720362807</v>
      </c>
    </row>
    <row r="4499" spans="2:3" x14ac:dyDescent="0.25">
      <c r="B4499" s="257">
        <v>4436</v>
      </c>
      <c r="C4499" s="256">
        <v>156.81451397349562</v>
      </c>
    </row>
    <row r="4500" spans="2:3" x14ac:dyDescent="0.25">
      <c r="B4500" s="257">
        <v>4437</v>
      </c>
      <c r="C4500" s="256">
        <v>94.392186174303063</v>
      </c>
    </row>
    <row r="4501" spans="2:3" x14ac:dyDescent="0.25">
      <c r="B4501" s="257">
        <v>4438</v>
      </c>
      <c r="C4501" s="256">
        <v>148.1586595573896</v>
      </c>
    </row>
    <row r="4502" spans="2:3" x14ac:dyDescent="0.25">
      <c r="B4502" s="257">
        <v>4439</v>
      </c>
      <c r="C4502" s="256">
        <v>119.37501876721015</v>
      </c>
    </row>
    <row r="4503" spans="2:3" x14ac:dyDescent="0.25">
      <c r="B4503" s="257">
        <v>4440</v>
      </c>
      <c r="C4503" s="256">
        <v>131.7082131638515</v>
      </c>
    </row>
    <row r="4504" spans="2:3" x14ac:dyDescent="0.25">
      <c r="B4504" s="257">
        <v>4441</v>
      </c>
      <c r="C4504" s="256">
        <v>104.01028142401645</v>
      </c>
    </row>
    <row r="4505" spans="2:3" x14ac:dyDescent="0.25">
      <c r="B4505" s="257">
        <v>4442</v>
      </c>
      <c r="C4505" s="256">
        <v>80.169057329115645</v>
      </c>
    </row>
    <row r="4506" spans="2:3" x14ac:dyDescent="0.25">
      <c r="B4506" s="257">
        <v>4443</v>
      </c>
      <c r="C4506" s="256">
        <v>125.43171000327602</v>
      </c>
    </row>
    <row r="4507" spans="2:3" x14ac:dyDescent="0.25">
      <c r="B4507" s="257">
        <v>4444</v>
      </c>
      <c r="C4507" s="256">
        <v>79.631456502483644</v>
      </c>
    </row>
    <row r="4508" spans="2:3" x14ac:dyDescent="0.25">
      <c r="B4508" s="257">
        <v>4445</v>
      </c>
      <c r="C4508" s="256">
        <v>106.55538733083235</v>
      </c>
    </row>
    <row r="4509" spans="2:3" x14ac:dyDescent="0.25">
      <c r="B4509" s="257">
        <v>4446</v>
      </c>
      <c r="C4509" s="256">
        <v>127.19916231240111</v>
      </c>
    </row>
    <row r="4510" spans="2:3" x14ac:dyDescent="0.25">
      <c r="B4510" s="257">
        <v>4447</v>
      </c>
      <c r="C4510" s="256">
        <v>98.178403019094276</v>
      </c>
    </row>
    <row r="4511" spans="2:3" x14ac:dyDescent="0.25">
      <c r="B4511" s="257">
        <v>4448</v>
      </c>
      <c r="C4511" s="256">
        <v>124.43282941209796</v>
      </c>
    </row>
    <row r="4512" spans="2:3" x14ac:dyDescent="0.25">
      <c r="B4512" s="257">
        <v>4449</v>
      </c>
      <c r="C4512" s="256">
        <v>134.75585978076543</v>
      </c>
    </row>
    <row r="4513" spans="2:3" x14ac:dyDescent="0.25">
      <c r="B4513" s="257">
        <v>4450</v>
      </c>
      <c r="C4513" s="256">
        <v>112.73302000372269</v>
      </c>
    </row>
    <row r="4514" spans="2:3" x14ac:dyDescent="0.25">
      <c r="B4514" s="257">
        <v>4451</v>
      </c>
      <c r="C4514" s="256">
        <v>124.25616181641931</v>
      </c>
    </row>
    <row r="4515" spans="2:3" x14ac:dyDescent="0.25">
      <c r="B4515" s="257">
        <v>4452</v>
      </c>
      <c r="C4515" s="256">
        <v>140.12077830795235</v>
      </c>
    </row>
    <row r="4516" spans="2:3" x14ac:dyDescent="0.25">
      <c r="B4516" s="257">
        <v>4453</v>
      </c>
      <c r="C4516" s="256">
        <v>146.06970796257107</v>
      </c>
    </row>
    <row r="4517" spans="2:3" x14ac:dyDescent="0.25">
      <c r="B4517" s="257">
        <v>4454</v>
      </c>
      <c r="C4517" s="256">
        <v>103.57183757052611</v>
      </c>
    </row>
    <row r="4518" spans="2:3" x14ac:dyDescent="0.25">
      <c r="B4518" s="257">
        <v>4455</v>
      </c>
      <c r="C4518" s="256">
        <v>148.60357086260865</v>
      </c>
    </row>
    <row r="4519" spans="2:3" x14ac:dyDescent="0.25">
      <c r="B4519" s="257">
        <v>4456</v>
      </c>
      <c r="C4519" s="256">
        <v>117.85017320676603</v>
      </c>
    </row>
    <row r="4520" spans="2:3" x14ac:dyDescent="0.25">
      <c r="B4520" s="257">
        <v>4457</v>
      </c>
      <c r="C4520" s="256">
        <v>146.66778036908394</v>
      </c>
    </row>
    <row r="4521" spans="2:3" x14ac:dyDescent="0.25">
      <c r="B4521" s="257">
        <v>4458</v>
      </c>
      <c r="C4521" s="256">
        <v>99.273944801501287</v>
      </c>
    </row>
    <row r="4522" spans="2:3" x14ac:dyDescent="0.25">
      <c r="B4522" s="257">
        <v>4459</v>
      </c>
      <c r="C4522" s="256">
        <v>162.14552205803608</v>
      </c>
    </row>
    <row r="4523" spans="2:3" x14ac:dyDescent="0.25">
      <c r="B4523" s="257">
        <v>4460</v>
      </c>
      <c r="C4523" s="256">
        <v>132.19840161051644</v>
      </c>
    </row>
    <row r="4524" spans="2:3" x14ac:dyDescent="0.25">
      <c r="B4524" s="257">
        <v>4461</v>
      </c>
      <c r="C4524" s="256">
        <v>150.60173782451852</v>
      </c>
    </row>
    <row r="4525" spans="2:3" x14ac:dyDescent="0.25">
      <c r="B4525" s="257">
        <v>4462</v>
      </c>
      <c r="C4525" s="256">
        <v>110.58827954012833</v>
      </c>
    </row>
    <row r="4526" spans="2:3" x14ac:dyDescent="0.25">
      <c r="B4526" s="257">
        <v>4463</v>
      </c>
      <c r="C4526" s="256">
        <v>155.83887709084507</v>
      </c>
    </row>
    <row r="4527" spans="2:3" x14ac:dyDescent="0.25">
      <c r="B4527" s="257">
        <v>4464</v>
      </c>
      <c r="C4527" s="256">
        <v>168.06527009250601</v>
      </c>
    </row>
    <row r="4528" spans="2:3" x14ac:dyDescent="0.25">
      <c r="B4528" s="257">
        <v>4465</v>
      </c>
      <c r="C4528" s="256">
        <v>124.10121551555702</v>
      </c>
    </row>
    <row r="4529" spans="2:3" x14ac:dyDescent="0.25">
      <c r="B4529" s="257">
        <v>4466</v>
      </c>
      <c r="C4529" s="256">
        <v>123.84870703161992</v>
      </c>
    </row>
    <row r="4530" spans="2:3" x14ac:dyDescent="0.25">
      <c r="B4530" s="257">
        <v>4467</v>
      </c>
      <c r="C4530" s="256">
        <v>121.44934921756516</v>
      </c>
    </row>
    <row r="4531" spans="2:3" x14ac:dyDescent="0.25">
      <c r="B4531" s="257">
        <v>4468</v>
      </c>
      <c r="C4531" s="256">
        <v>130.81352030475324</v>
      </c>
    </row>
    <row r="4532" spans="2:3" x14ac:dyDescent="0.25">
      <c r="B4532" s="257">
        <v>4469</v>
      </c>
      <c r="C4532" s="256">
        <v>135.62180051590877</v>
      </c>
    </row>
    <row r="4533" spans="2:3" x14ac:dyDescent="0.25">
      <c r="B4533" s="257">
        <v>4470</v>
      </c>
      <c r="C4533" s="256">
        <v>128.83123882171435</v>
      </c>
    </row>
    <row r="4534" spans="2:3" x14ac:dyDescent="0.25">
      <c r="B4534" s="257">
        <v>4471</v>
      </c>
      <c r="C4534" s="256">
        <v>133.7048464456611</v>
      </c>
    </row>
    <row r="4535" spans="2:3" x14ac:dyDescent="0.25">
      <c r="B4535" s="257">
        <v>4472</v>
      </c>
      <c r="C4535" s="256">
        <v>182.71671634479026</v>
      </c>
    </row>
    <row r="4536" spans="2:3" x14ac:dyDescent="0.25">
      <c r="B4536" s="257">
        <v>4473</v>
      </c>
      <c r="C4536" s="256">
        <v>99.865098935243083</v>
      </c>
    </row>
    <row r="4537" spans="2:3" x14ac:dyDescent="0.25">
      <c r="B4537" s="257">
        <v>4474</v>
      </c>
      <c r="C4537" s="256">
        <v>103.39578429749972</v>
      </c>
    </row>
    <row r="4538" spans="2:3" x14ac:dyDescent="0.25">
      <c r="B4538" s="257">
        <v>4475</v>
      </c>
      <c r="C4538" s="256">
        <v>107.34054535827963</v>
      </c>
    </row>
    <row r="4539" spans="2:3" x14ac:dyDescent="0.25">
      <c r="B4539" s="257">
        <v>4476</v>
      </c>
      <c r="C4539" s="256">
        <v>106.54399652850066</v>
      </c>
    </row>
    <row r="4540" spans="2:3" x14ac:dyDescent="0.25">
      <c r="B4540" s="257">
        <v>4477</v>
      </c>
      <c r="C4540" s="256">
        <v>132.39765797314178</v>
      </c>
    </row>
    <row r="4541" spans="2:3" x14ac:dyDescent="0.25">
      <c r="B4541" s="257">
        <v>4478</v>
      </c>
      <c r="C4541" s="256">
        <v>76.314527832619689</v>
      </c>
    </row>
    <row r="4542" spans="2:3" x14ac:dyDescent="0.25">
      <c r="B4542" s="257">
        <v>4479</v>
      </c>
      <c r="C4542" s="256">
        <v>93.187657612890547</v>
      </c>
    </row>
    <row r="4543" spans="2:3" x14ac:dyDescent="0.25">
      <c r="B4543" s="257">
        <v>4480</v>
      </c>
      <c r="C4543" s="256">
        <v>134.5917597146474</v>
      </c>
    </row>
    <row r="4544" spans="2:3" x14ac:dyDescent="0.25">
      <c r="B4544" s="257">
        <v>4481</v>
      </c>
      <c r="C4544" s="256">
        <v>98.241707109557538</v>
      </c>
    </row>
    <row r="4545" spans="2:3" x14ac:dyDescent="0.25">
      <c r="B4545" s="257">
        <v>4482</v>
      </c>
      <c r="C4545" s="256">
        <v>115.23367368902453</v>
      </c>
    </row>
    <row r="4546" spans="2:3" x14ac:dyDescent="0.25">
      <c r="B4546" s="257">
        <v>4483</v>
      </c>
      <c r="C4546" s="256">
        <v>146.97235352228162</v>
      </c>
    </row>
    <row r="4547" spans="2:3" x14ac:dyDescent="0.25">
      <c r="B4547" s="257">
        <v>4484</v>
      </c>
      <c r="C4547" s="256">
        <v>128.07198643917505</v>
      </c>
    </row>
    <row r="4548" spans="2:3" x14ac:dyDescent="0.25">
      <c r="B4548" s="257">
        <v>4485</v>
      </c>
      <c r="C4548" s="256">
        <v>162.28899059283123</v>
      </c>
    </row>
    <row r="4549" spans="2:3" x14ac:dyDescent="0.25">
      <c r="B4549" s="257">
        <v>4486</v>
      </c>
      <c r="C4549" s="256">
        <v>96.017375262654426</v>
      </c>
    </row>
    <row r="4550" spans="2:3" x14ac:dyDescent="0.25">
      <c r="B4550" s="257">
        <v>4487</v>
      </c>
      <c r="C4550" s="256">
        <v>124.8616471091417</v>
      </c>
    </row>
    <row r="4551" spans="2:3" x14ac:dyDescent="0.25">
      <c r="B4551" s="257">
        <v>4488</v>
      </c>
      <c r="C4551" s="256">
        <v>123.95730231814194</v>
      </c>
    </row>
    <row r="4552" spans="2:3" x14ac:dyDescent="0.25">
      <c r="B4552" s="257">
        <v>4489</v>
      </c>
      <c r="C4552" s="256">
        <v>155.80907472345919</v>
      </c>
    </row>
    <row r="4553" spans="2:3" x14ac:dyDescent="0.25">
      <c r="B4553" s="257">
        <v>4490</v>
      </c>
      <c r="C4553" s="256">
        <v>165.56124580300707</v>
      </c>
    </row>
    <row r="4554" spans="2:3" x14ac:dyDescent="0.25">
      <c r="B4554" s="257">
        <v>4491</v>
      </c>
      <c r="C4554" s="256">
        <v>101.34489413215447</v>
      </c>
    </row>
    <row r="4555" spans="2:3" x14ac:dyDescent="0.25">
      <c r="B4555" s="257">
        <v>4492</v>
      </c>
      <c r="C4555" s="256">
        <v>92.750209823197963</v>
      </c>
    </row>
    <row r="4556" spans="2:3" x14ac:dyDescent="0.25">
      <c r="B4556" s="257">
        <v>4493</v>
      </c>
      <c r="C4556" s="256">
        <v>132.16678977323906</v>
      </c>
    </row>
    <row r="4557" spans="2:3" x14ac:dyDescent="0.25">
      <c r="B4557" s="257">
        <v>4494</v>
      </c>
      <c r="C4557" s="256">
        <v>154.25867615868782</v>
      </c>
    </row>
    <row r="4558" spans="2:3" x14ac:dyDescent="0.25">
      <c r="B4558" s="257">
        <v>4495</v>
      </c>
      <c r="C4558" s="256">
        <v>131.85574062491779</v>
      </c>
    </row>
    <row r="4559" spans="2:3" x14ac:dyDescent="0.25">
      <c r="B4559" s="257">
        <v>4496</v>
      </c>
      <c r="C4559" s="256">
        <v>174.95069290190094</v>
      </c>
    </row>
    <row r="4560" spans="2:3" x14ac:dyDescent="0.25">
      <c r="B4560" s="257">
        <v>4497</v>
      </c>
      <c r="C4560" s="256">
        <v>122.8098540196077</v>
      </c>
    </row>
    <row r="4561" spans="2:3" x14ac:dyDescent="0.25">
      <c r="B4561" s="257">
        <v>4498</v>
      </c>
      <c r="C4561" s="256">
        <v>145.23351185694247</v>
      </c>
    </row>
    <row r="4562" spans="2:3" x14ac:dyDescent="0.25">
      <c r="B4562" s="257">
        <v>4499</v>
      </c>
      <c r="C4562" s="256">
        <v>101.11262403245158</v>
      </c>
    </row>
    <row r="4563" spans="2:3" x14ac:dyDescent="0.25">
      <c r="B4563" s="257">
        <v>4500</v>
      </c>
      <c r="C4563" s="256">
        <v>105.57245007685107</v>
      </c>
    </row>
    <row r="4564" spans="2:3" x14ac:dyDescent="0.25">
      <c r="B4564" s="257">
        <v>4501</v>
      </c>
      <c r="C4564" s="256">
        <v>131.93513550723884</v>
      </c>
    </row>
    <row r="4565" spans="2:3" x14ac:dyDescent="0.25">
      <c r="B4565" s="257">
        <v>4502</v>
      </c>
      <c r="C4565" s="256">
        <v>133.09518064788961</v>
      </c>
    </row>
    <row r="4566" spans="2:3" x14ac:dyDescent="0.25">
      <c r="B4566" s="257">
        <v>4503</v>
      </c>
      <c r="C4566" s="256">
        <v>126.10687782875108</v>
      </c>
    </row>
    <row r="4567" spans="2:3" x14ac:dyDescent="0.25">
      <c r="B4567" s="257">
        <v>4504</v>
      </c>
      <c r="C4567" s="256">
        <v>96.114620664019057</v>
      </c>
    </row>
    <row r="4568" spans="2:3" x14ac:dyDescent="0.25">
      <c r="B4568" s="257">
        <v>4505</v>
      </c>
      <c r="C4568" s="256">
        <v>111.20452414918108</v>
      </c>
    </row>
    <row r="4569" spans="2:3" x14ac:dyDescent="0.25">
      <c r="B4569" s="257">
        <v>4506</v>
      </c>
      <c r="C4569" s="256">
        <v>113.51950228414466</v>
      </c>
    </row>
    <row r="4570" spans="2:3" x14ac:dyDescent="0.25">
      <c r="B4570" s="257">
        <v>4507</v>
      </c>
      <c r="C4570" s="256">
        <v>124.27425930686334</v>
      </c>
    </row>
    <row r="4571" spans="2:3" x14ac:dyDescent="0.25">
      <c r="B4571" s="257">
        <v>4508</v>
      </c>
      <c r="C4571" s="256">
        <v>97.097535781111247</v>
      </c>
    </row>
    <row r="4572" spans="2:3" x14ac:dyDescent="0.25">
      <c r="B4572" s="257">
        <v>4509</v>
      </c>
      <c r="C4572" s="256">
        <v>113.56772961867655</v>
      </c>
    </row>
    <row r="4573" spans="2:3" x14ac:dyDescent="0.25">
      <c r="B4573" s="257">
        <v>4510</v>
      </c>
      <c r="C4573" s="256">
        <v>111.43250138854876</v>
      </c>
    </row>
    <row r="4574" spans="2:3" x14ac:dyDescent="0.25">
      <c r="B4574" s="257">
        <v>4511</v>
      </c>
      <c r="C4574" s="256">
        <v>142.91694086575041</v>
      </c>
    </row>
    <row r="4575" spans="2:3" x14ac:dyDescent="0.25">
      <c r="B4575" s="257">
        <v>4512</v>
      </c>
      <c r="C4575" s="256">
        <v>113.72160908753592</v>
      </c>
    </row>
    <row r="4576" spans="2:3" x14ac:dyDescent="0.25">
      <c r="B4576" s="257">
        <v>4513</v>
      </c>
      <c r="C4576" s="256">
        <v>94.557894900435286</v>
      </c>
    </row>
    <row r="4577" spans="2:3" x14ac:dyDescent="0.25">
      <c r="B4577" s="257">
        <v>4514</v>
      </c>
      <c r="C4577" s="256">
        <v>147.6917967958241</v>
      </c>
    </row>
    <row r="4578" spans="2:3" x14ac:dyDescent="0.25">
      <c r="B4578" s="257">
        <v>4515</v>
      </c>
      <c r="C4578" s="256">
        <v>136.9889775978113</v>
      </c>
    </row>
    <row r="4579" spans="2:3" x14ac:dyDescent="0.25">
      <c r="B4579" s="257">
        <v>4516</v>
      </c>
      <c r="C4579" s="256">
        <v>120.16607457488539</v>
      </c>
    </row>
    <row r="4580" spans="2:3" x14ac:dyDescent="0.25">
      <c r="B4580" s="257">
        <v>4517</v>
      </c>
      <c r="C4580" s="256">
        <v>112.12735459477767</v>
      </c>
    </row>
    <row r="4581" spans="2:3" x14ac:dyDescent="0.25">
      <c r="B4581" s="257">
        <v>4518</v>
      </c>
      <c r="C4581" s="256">
        <v>87.589529820415635</v>
      </c>
    </row>
    <row r="4582" spans="2:3" x14ac:dyDescent="0.25">
      <c r="B4582" s="257">
        <v>4519</v>
      </c>
      <c r="C4582" s="256">
        <v>118.28886732123615</v>
      </c>
    </row>
    <row r="4583" spans="2:3" x14ac:dyDescent="0.25">
      <c r="B4583" s="257">
        <v>4520</v>
      </c>
      <c r="C4583" s="256">
        <v>79.146004064035296</v>
      </c>
    </row>
    <row r="4584" spans="2:3" x14ac:dyDescent="0.25">
      <c r="B4584" s="257">
        <v>4521</v>
      </c>
      <c r="C4584" s="256">
        <v>157.93707481600464</v>
      </c>
    </row>
    <row r="4585" spans="2:3" x14ac:dyDescent="0.25">
      <c r="B4585" s="257">
        <v>4522</v>
      </c>
      <c r="C4585" s="256">
        <v>127.30573355310494</v>
      </c>
    </row>
    <row r="4586" spans="2:3" x14ac:dyDescent="0.25">
      <c r="B4586" s="257">
        <v>4523</v>
      </c>
      <c r="C4586" s="256">
        <v>84.126090769973359</v>
      </c>
    </row>
    <row r="4587" spans="2:3" x14ac:dyDescent="0.25">
      <c r="B4587" s="257">
        <v>4524</v>
      </c>
      <c r="C4587" s="256">
        <v>124.53678995426435</v>
      </c>
    </row>
    <row r="4588" spans="2:3" x14ac:dyDescent="0.25">
      <c r="B4588" s="257">
        <v>4525</v>
      </c>
      <c r="C4588" s="256">
        <v>108.94867605869374</v>
      </c>
    </row>
    <row r="4589" spans="2:3" x14ac:dyDescent="0.25">
      <c r="B4589" s="257">
        <v>4526</v>
      </c>
      <c r="C4589" s="256">
        <v>133.34623974188864</v>
      </c>
    </row>
    <row r="4590" spans="2:3" x14ac:dyDescent="0.25">
      <c r="B4590" s="257">
        <v>4527</v>
      </c>
      <c r="C4590" s="256">
        <v>125.60616495610832</v>
      </c>
    </row>
    <row r="4591" spans="2:3" x14ac:dyDescent="0.25">
      <c r="B4591" s="257">
        <v>4528</v>
      </c>
      <c r="C4591" s="256">
        <v>174.0849851252421</v>
      </c>
    </row>
    <row r="4592" spans="2:3" x14ac:dyDescent="0.25">
      <c r="B4592" s="257">
        <v>4529</v>
      </c>
      <c r="C4592" s="256">
        <v>138.30413446355843</v>
      </c>
    </row>
    <row r="4593" spans="2:3" x14ac:dyDescent="0.25">
      <c r="B4593" s="257">
        <v>4530</v>
      </c>
      <c r="C4593" s="256">
        <v>109.62352106233301</v>
      </c>
    </row>
    <row r="4594" spans="2:3" x14ac:dyDescent="0.25">
      <c r="B4594" s="257">
        <v>4531</v>
      </c>
      <c r="C4594" s="256">
        <v>93.238090281536273</v>
      </c>
    </row>
    <row r="4595" spans="2:3" x14ac:dyDescent="0.25">
      <c r="B4595" s="257">
        <v>4532</v>
      </c>
      <c r="C4595" s="256">
        <v>171.55213404346028</v>
      </c>
    </row>
    <row r="4596" spans="2:3" x14ac:dyDescent="0.25">
      <c r="B4596" s="257">
        <v>4533</v>
      </c>
      <c r="C4596" s="256">
        <v>156.55412188973102</v>
      </c>
    </row>
    <row r="4597" spans="2:3" x14ac:dyDescent="0.25">
      <c r="B4597" s="257">
        <v>4534</v>
      </c>
      <c r="C4597" s="256">
        <v>128.22575394227312</v>
      </c>
    </row>
    <row r="4598" spans="2:3" x14ac:dyDescent="0.25">
      <c r="B4598" s="257">
        <v>4535</v>
      </c>
      <c r="C4598" s="256">
        <v>123.93685200502914</v>
      </c>
    </row>
    <row r="4599" spans="2:3" x14ac:dyDescent="0.25">
      <c r="B4599" s="257">
        <v>4536</v>
      </c>
      <c r="C4599" s="256">
        <v>132.6428777284936</v>
      </c>
    </row>
    <row r="4600" spans="2:3" x14ac:dyDescent="0.25">
      <c r="B4600" s="257">
        <v>4537</v>
      </c>
      <c r="C4600" s="256">
        <v>91.270202986554494</v>
      </c>
    </row>
    <row r="4601" spans="2:3" x14ac:dyDescent="0.25">
      <c r="B4601" s="257">
        <v>4538</v>
      </c>
      <c r="C4601" s="256">
        <v>103.5550959762963</v>
      </c>
    </row>
    <row r="4602" spans="2:3" x14ac:dyDescent="0.25">
      <c r="B4602" s="257">
        <v>4539</v>
      </c>
      <c r="C4602" s="256">
        <v>141.28444333776389</v>
      </c>
    </row>
    <row r="4603" spans="2:3" x14ac:dyDescent="0.25">
      <c r="B4603" s="257">
        <v>4540</v>
      </c>
      <c r="C4603" s="256">
        <v>94.469745040499816</v>
      </c>
    </row>
    <row r="4604" spans="2:3" x14ac:dyDescent="0.25">
      <c r="B4604" s="257">
        <v>4541</v>
      </c>
      <c r="C4604" s="256">
        <v>123.88046580913448</v>
      </c>
    </row>
    <row r="4605" spans="2:3" x14ac:dyDescent="0.25">
      <c r="B4605" s="257">
        <v>4542</v>
      </c>
      <c r="C4605" s="256">
        <v>150.97182843162335</v>
      </c>
    </row>
    <row r="4606" spans="2:3" x14ac:dyDescent="0.25">
      <c r="B4606" s="257">
        <v>4543</v>
      </c>
      <c r="C4606" s="256">
        <v>128.75056501485346</v>
      </c>
    </row>
    <row r="4607" spans="2:3" x14ac:dyDescent="0.25">
      <c r="B4607" s="257">
        <v>4544</v>
      </c>
      <c r="C4607" s="256">
        <v>142.23100034666186</v>
      </c>
    </row>
    <row r="4608" spans="2:3" x14ac:dyDescent="0.25">
      <c r="B4608" s="257">
        <v>4545</v>
      </c>
      <c r="C4608" s="256">
        <v>154.94114998697634</v>
      </c>
    </row>
    <row r="4609" spans="2:3" x14ac:dyDescent="0.25">
      <c r="B4609" s="257">
        <v>4546</v>
      </c>
      <c r="C4609" s="256">
        <v>126.69887050982611</v>
      </c>
    </row>
    <row r="4610" spans="2:3" x14ac:dyDescent="0.25">
      <c r="B4610" s="257">
        <v>4547</v>
      </c>
      <c r="C4610" s="256">
        <v>124.39128851199651</v>
      </c>
    </row>
    <row r="4611" spans="2:3" x14ac:dyDescent="0.25">
      <c r="B4611" s="257">
        <v>4548</v>
      </c>
      <c r="C4611" s="256">
        <v>121.06147445338185</v>
      </c>
    </row>
    <row r="4612" spans="2:3" x14ac:dyDescent="0.25">
      <c r="B4612" s="257">
        <v>4549</v>
      </c>
      <c r="C4612" s="256">
        <v>107.00427635618692</v>
      </c>
    </row>
    <row r="4613" spans="2:3" x14ac:dyDescent="0.25">
      <c r="B4613" s="257">
        <v>4550</v>
      </c>
      <c r="C4613" s="256">
        <v>134.30902344269001</v>
      </c>
    </row>
    <row r="4614" spans="2:3" x14ac:dyDescent="0.25">
      <c r="B4614" s="257">
        <v>4551</v>
      </c>
      <c r="C4614" s="256">
        <v>105.311548878292</v>
      </c>
    </row>
    <row r="4615" spans="2:3" x14ac:dyDescent="0.25">
      <c r="B4615" s="257">
        <v>4552</v>
      </c>
      <c r="C4615" s="256">
        <v>86.917894147781283</v>
      </c>
    </row>
    <row r="4616" spans="2:3" x14ac:dyDescent="0.25">
      <c r="B4616" s="257">
        <v>4553</v>
      </c>
      <c r="C4616" s="256">
        <v>141.80662201732031</v>
      </c>
    </row>
    <row r="4617" spans="2:3" x14ac:dyDescent="0.25">
      <c r="B4617" s="257">
        <v>4554</v>
      </c>
      <c r="C4617" s="256">
        <v>107.70472773041348</v>
      </c>
    </row>
    <row r="4618" spans="2:3" x14ac:dyDescent="0.25">
      <c r="B4618" s="257">
        <v>4555</v>
      </c>
      <c r="C4618" s="256">
        <v>140.3320591248056</v>
      </c>
    </row>
    <row r="4619" spans="2:3" x14ac:dyDescent="0.25">
      <c r="B4619" s="257">
        <v>4556</v>
      </c>
      <c r="C4619" s="256">
        <v>83.928272887838006</v>
      </c>
    </row>
    <row r="4620" spans="2:3" x14ac:dyDescent="0.25">
      <c r="B4620" s="257">
        <v>4557</v>
      </c>
      <c r="C4620" s="256">
        <v>136.66513918595624</v>
      </c>
    </row>
    <row r="4621" spans="2:3" x14ac:dyDescent="0.25">
      <c r="B4621" s="257">
        <v>4558</v>
      </c>
      <c r="C4621" s="256">
        <v>119.92882189009502</v>
      </c>
    </row>
    <row r="4622" spans="2:3" x14ac:dyDescent="0.25">
      <c r="B4622" s="257">
        <v>4559</v>
      </c>
      <c r="C4622" s="256">
        <v>174.13790038832337</v>
      </c>
    </row>
    <row r="4623" spans="2:3" x14ac:dyDescent="0.25">
      <c r="B4623" s="257">
        <v>4560</v>
      </c>
      <c r="C4623" s="256">
        <v>134.90399717884335</v>
      </c>
    </row>
    <row r="4624" spans="2:3" x14ac:dyDescent="0.25">
      <c r="B4624" s="257">
        <v>4561</v>
      </c>
      <c r="C4624" s="256">
        <v>119.27471063143732</v>
      </c>
    </row>
    <row r="4625" spans="2:3" x14ac:dyDescent="0.25">
      <c r="B4625" s="257">
        <v>4562</v>
      </c>
      <c r="C4625" s="256">
        <v>137.874829464219</v>
      </c>
    </row>
    <row r="4626" spans="2:3" x14ac:dyDescent="0.25">
      <c r="B4626" s="257">
        <v>4563</v>
      </c>
      <c r="C4626" s="256">
        <v>59.436789885556323</v>
      </c>
    </row>
    <row r="4627" spans="2:3" x14ac:dyDescent="0.25">
      <c r="B4627" s="257">
        <v>4564</v>
      </c>
      <c r="C4627" s="256">
        <v>136.74510875591284</v>
      </c>
    </row>
    <row r="4628" spans="2:3" x14ac:dyDescent="0.25">
      <c r="B4628" s="257">
        <v>4565</v>
      </c>
      <c r="C4628" s="256">
        <v>132.37382095304727</v>
      </c>
    </row>
    <row r="4629" spans="2:3" x14ac:dyDescent="0.25">
      <c r="B4629" s="257">
        <v>4566</v>
      </c>
      <c r="C4629" s="256">
        <v>112.09962051214228</v>
      </c>
    </row>
    <row r="4630" spans="2:3" x14ac:dyDescent="0.25">
      <c r="B4630" s="257">
        <v>4567</v>
      </c>
      <c r="C4630" s="256">
        <v>116.20505589608332</v>
      </c>
    </row>
    <row r="4631" spans="2:3" x14ac:dyDescent="0.25">
      <c r="B4631" s="257">
        <v>4568</v>
      </c>
      <c r="C4631" s="256">
        <v>142.26229859462879</v>
      </c>
    </row>
    <row r="4632" spans="2:3" x14ac:dyDescent="0.25">
      <c r="B4632" s="257">
        <v>4569</v>
      </c>
      <c r="C4632" s="256">
        <v>118.27449897005394</v>
      </c>
    </row>
    <row r="4633" spans="2:3" x14ac:dyDescent="0.25">
      <c r="B4633" s="257">
        <v>4570</v>
      </c>
      <c r="C4633" s="256">
        <v>145.79037024942775</v>
      </c>
    </row>
    <row r="4634" spans="2:3" x14ac:dyDescent="0.25">
      <c r="B4634" s="257">
        <v>4571</v>
      </c>
      <c r="C4634" s="256">
        <v>112.02735663723017</v>
      </c>
    </row>
    <row r="4635" spans="2:3" x14ac:dyDescent="0.25">
      <c r="B4635" s="257">
        <v>4572</v>
      </c>
      <c r="C4635" s="256">
        <v>106.72694624846942</v>
      </c>
    </row>
    <row r="4636" spans="2:3" x14ac:dyDescent="0.25">
      <c r="B4636" s="257">
        <v>4573</v>
      </c>
      <c r="C4636" s="256">
        <v>122.82776904327274</v>
      </c>
    </row>
    <row r="4637" spans="2:3" x14ac:dyDescent="0.25">
      <c r="B4637" s="257">
        <v>4574</v>
      </c>
      <c r="C4637" s="256">
        <v>113.88413037970771</v>
      </c>
    </row>
    <row r="4638" spans="2:3" x14ac:dyDescent="0.25">
      <c r="B4638" s="257">
        <v>4575</v>
      </c>
      <c r="C4638" s="256">
        <v>141.08717081340185</v>
      </c>
    </row>
    <row r="4639" spans="2:3" x14ac:dyDescent="0.25">
      <c r="B4639" s="257">
        <v>4576</v>
      </c>
      <c r="C4639" s="256">
        <v>104.88565726280999</v>
      </c>
    </row>
    <row r="4640" spans="2:3" x14ac:dyDescent="0.25">
      <c r="B4640" s="257">
        <v>4577</v>
      </c>
      <c r="C4640" s="256">
        <v>104.83186540413325</v>
      </c>
    </row>
    <row r="4641" spans="2:3" x14ac:dyDescent="0.25">
      <c r="B4641" s="257">
        <v>4578</v>
      </c>
      <c r="C4641" s="256">
        <v>135.42745954105641</v>
      </c>
    </row>
    <row r="4642" spans="2:3" x14ac:dyDescent="0.25">
      <c r="B4642" s="257">
        <v>4579</v>
      </c>
      <c r="C4642" s="256">
        <v>107.0722011902452</v>
      </c>
    </row>
    <row r="4643" spans="2:3" x14ac:dyDescent="0.25">
      <c r="B4643" s="257">
        <v>4580</v>
      </c>
      <c r="C4643" s="256">
        <v>156.61202332124373</v>
      </c>
    </row>
    <row r="4644" spans="2:3" x14ac:dyDescent="0.25">
      <c r="B4644" s="257">
        <v>4581</v>
      </c>
      <c r="C4644" s="256">
        <v>141.92233169112725</v>
      </c>
    </row>
    <row r="4645" spans="2:3" x14ac:dyDescent="0.25">
      <c r="B4645" s="257">
        <v>4582</v>
      </c>
      <c r="C4645" s="256">
        <v>102.84352244951175</v>
      </c>
    </row>
    <row r="4646" spans="2:3" x14ac:dyDescent="0.25">
      <c r="B4646" s="257">
        <v>4583</v>
      </c>
      <c r="C4646" s="256">
        <v>83.490619582062294</v>
      </c>
    </row>
    <row r="4647" spans="2:3" x14ac:dyDescent="0.25">
      <c r="B4647" s="257">
        <v>4584</v>
      </c>
      <c r="C4647" s="256">
        <v>140.48313054375444</v>
      </c>
    </row>
    <row r="4648" spans="2:3" x14ac:dyDescent="0.25">
      <c r="B4648" s="257">
        <v>4585</v>
      </c>
      <c r="C4648" s="256">
        <v>103.89451555842759</v>
      </c>
    </row>
    <row r="4649" spans="2:3" x14ac:dyDescent="0.25">
      <c r="B4649" s="257">
        <v>4586</v>
      </c>
      <c r="C4649" s="256">
        <v>148.51671463519466</v>
      </c>
    </row>
    <row r="4650" spans="2:3" x14ac:dyDescent="0.25">
      <c r="B4650" s="257">
        <v>4587</v>
      </c>
      <c r="C4650" s="256">
        <v>100.0270744367177</v>
      </c>
    </row>
    <row r="4651" spans="2:3" x14ac:dyDescent="0.25">
      <c r="B4651" s="257">
        <v>4588</v>
      </c>
      <c r="C4651" s="256">
        <v>102.97446272131323</v>
      </c>
    </row>
    <row r="4652" spans="2:3" x14ac:dyDescent="0.25">
      <c r="B4652" s="257">
        <v>4589</v>
      </c>
      <c r="C4652" s="256">
        <v>121.98790480512055</v>
      </c>
    </row>
    <row r="4653" spans="2:3" x14ac:dyDescent="0.25">
      <c r="B4653" s="257">
        <v>4590</v>
      </c>
      <c r="C4653" s="256">
        <v>125.50300766229863</v>
      </c>
    </row>
    <row r="4654" spans="2:3" x14ac:dyDescent="0.25">
      <c r="B4654" s="257">
        <v>4591</v>
      </c>
      <c r="C4654" s="256">
        <v>115.08553723391651</v>
      </c>
    </row>
    <row r="4655" spans="2:3" x14ac:dyDescent="0.25">
      <c r="B4655" s="257">
        <v>4592</v>
      </c>
      <c r="C4655" s="256">
        <v>105.92371701933379</v>
      </c>
    </row>
    <row r="4656" spans="2:3" x14ac:dyDescent="0.25">
      <c r="B4656" s="257">
        <v>4593</v>
      </c>
      <c r="C4656" s="256">
        <v>68.866581669867671</v>
      </c>
    </row>
    <row r="4657" spans="2:3" x14ac:dyDescent="0.25">
      <c r="B4657" s="257">
        <v>4594</v>
      </c>
      <c r="C4657" s="256">
        <v>153.35271329556574</v>
      </c>
    </row>
    <row r="4658" spans="2:3" x14ac:dyDescent="0.25">
      <c r="B4658" s="257">
        <v>4595</v>
      </c>
      <c r="C4658" s="256">
        <v>124.86011402118871</v>
      </c>
    </row>
    <row r="4659" spans="2:3" x14ac:dyDescent="0.25">
      <c r="B4659" s="257">
        <v>4596</v>
      </c>
      <c r="C4659" s="256">
        <v>105.95466719839648</v>
      </c>
    </row>
    <row r="4660" spans="2:3" x14ac:dyDescent="0.25">
      <c r="B4660" s="257">
        <v>4597</v>
      </c>
      <c r="C4660" s="256">
        <v>102.11266362262157</v>
      </c>
    </row>
    <row r="4661" spans="2:3" x14ac:dyDescent="0.25">
      <c r="B4661" s="257">
        <v>4598</v>
      </c>
      <c r="C4661" s="256">
        <v>119.15101333101121</v>
      </c>
    </row>
    <row r="4662" spans="2:3" x14ac:dyDescent="0.25">
      <c r="B4662" s="257">
        <v>4599</v>
      </c>
      <c r="C4662" s="256">
        <v>150.25349318047068</v>
      </c>
    </row>
    <row r="4663" spans="2:3" x14ac:dyDescent="0.25">
      <c r="B4663" s="257">
        <v>4600</v>
      </c>
      <c r="C4663" s="256">
        <v>109.35567642716958</v>
      </c>
    </row>
    <row r="4664" spans="2:3" x14ac:dyDescent="0.25">
      <c r="B4664" s="257">
        <v>4601</v>
      </c>
      <c r="C4664" s="256">
        <v>137.01851640834954</v>
      </c>
    </row>
    <row r="4665" spans="2:3" x14ac:dyDescent="0.25">
      <c r="B4665" s="257">
        <v>4602</v>
      </c>
      <c r="C4665" s="256">
        <v>114.85301954295792</v>
      </c>
    </row>
    <row r="4666" spans="2:3" x14ac:dyDescent="0.25">
      <c r="B4666" s="257">
        <v>4603</v>
      </c>
      <c r="C4666" s="256">
        <v>105.08440615581875</v>
      </c>
    </row>
    <row r="4667" spans="2:3" x14ac:dyDescent="0.25">
      <c r="B4667" s="257">
        <v>4604</v>
      </c>
      <c r="C4667" s="256">
        <v>126.41327997033252</v>
      </c>
    </row>
    <row r="4668" spans="2:3" x14ac:dyDescent="0.25">
      <c r="B4668" s="257">
        <v>4605</v>
      </c>
      <c r="C4668" s="256">
        <v>151.25485619829482</v>
      </c>
    </row>
    <row r="4669" spans="2:3" x14ac:dyDescent="0.25">
      <c r="B4669" s="257">
        <v>4606</v>
      </c>
      <c r="C4669" s="256">
        <v>104.92258309168155</v>
      </c>
    </row>
    <row r="4670" spans="2:3" x14ac:dyDescent="0.25">
      <c r="B4670" s="257">
        <v>4607</v>
      </c>
      <c r="C4670" s="256">
        <v>111.28551239489984</v>
      </c>
    </row>
    <row r="4671" spans="2:3" x14ac:dyDescent="0.25">
      <c r="B4671" s="257">
        <v>4608</v>
      </c>
      <c r="C4671" s="256">
        <v>82.941866920345007</v>
      </c>
    </row>
    <row r="4672" spans="2:3" x14ac:dyDescent="0.25">
      <c r="B4672" s="257">
        <v>4609</v>
      </c>
      <c r="C4672" s="256">
        <v>97.573282252621667</v>
      </c>
    </row>
    <row r="4673" spans="2:3" x14ac:dyDescent="0.25">
      <c r="B4673" s="257">
        <v>4610</v>
      </c>
      <c r="C4673" s="256">
        <v>110.42938922746006</v>
      </c>
    </row>
    <row r="4674" spans="2:3" x14ac:dyDescent="0.25">
      <c r="B4674" s="257">
        <v>4611</v>
      </c>
      <c r="C4674" s="256">
        <v>91.766500864184579</v>
      </c>
    </row>
    <row r="4675" spans="2:3" x14ac:dyDescent="0.25">
      <c r="B4675" s="257">
        <v>4612</v>
      </c>
      <c r="C4675" s="256">
        <v>145.67122843731497</v>
      </c>
    </row>
    <row r="4676" spans="2:3" x14ac:dyDescent="0.25">
      <c r="B4676" s="257">
        <v>4613</v>
      </c>
      <c r="C4676" s="256">
        <v>119.7089144499293</v>
      </c>
    </row>
    <row r="4677" spans="2:3" x14ac:dyDescent="0.25">
      <c r="B4677" s="257">
        <v>4614</v>
      </c>
      <c r="C4677" s="256">
        <v>119.81707277179798</v>
      </c>
    </row>
    <row r="4678" spans="2:3" x14ac:dyDescent="0.25">
      <c r="B4678" s="257">
        <v>4615</v>
      </c>
      <c r="C4678" s="256">
        <v>130.13223601150372</v>
      </c>
    </row>
    <row r="4679" spans="2:3" x14ac:dyDescent="0.25">
      <c r="B4679" s="257">
        <v>4616</v>
      </c>
      <c r="C4679" s="256">
        <v>109.89884409878375</v>
      </c>
    </row>
    <row r="4680" spans="2:3" x14ac:dyDescent="0.25">
      <c r="B4680" s="257">
        <v>4617</v>
      </c>
      <c r="C4680" s="256">
        <v>135.35729618752259</v>
      </c>
    </row>
    <row r="4681" spans="2:3" x14ac:dyDescent="0.25">
      <c r="B4681" s="257">
        <v>4618</v>
      </c>
      <c r="C4681" s="256">
        <v>108.05234809739365</v>
      </c>
    </row>
    <row r="4682" spans="2:3" x14ac:dyDescent="0.25">
      <c r="B4682" s="257">
        <v>4619</v>
      </c>
      <c r="C4682" s="256">
        <v>114.37806806982881</v>
      </c>
    </row>
    <row r="4683" spans="2:3" x14ac:dyDescent="0.25">
      <c r="B4683" s="257">
        <v>4620</v>
      </c>
      <c r="C4683" s="256">
        <v>148.99245141881917</v>
      </c>
    </row>
    <row r="4684" spans="2:3" x14ac:dyDescent="0.25">
      <c r="B4684" s="257">
        <v>4621</v>
      </c>
      <c r="C4684" s="256">
        <v>106.92878631863469</v>
      </c>
    </row>
    <row r="4685" spans="2:3" x14ac:dyDescent="0.25">
      <c r="B4685" s="257">
        <v>4622</v>
      </c>
      <c r="C4685" s="256">
        <v>175.49733395041193</v>
      </c>
    </row>
    <row r="4686" spans="2:3" x14ac:dyDescent="0.25">
      <c r="B4686" s="257">
        <v>4623</v>
      </c>
      <c r="C4686" s="256">
        <v>105.80598902646575</v>
      </c>
    </row>
    <row r="4687" spans="2:3" x14ac:dyDescent="0.25">
      <c r="B4687" s="257">
        <v>4624</v>
      </c>
      <c r="C4687" s="256">
        <v>137.21240259974624</v>
      </c>
    </row>
    <row r="4688" spans="2:3" x14ac:dyDescent="0.25">
      <c r="B4688" s="257">
        <v>4625</v>
      </c>
      <c r="C4688" s="256">
        <v>152.95481939394946</v>
      </c>
    </row>
    <row r="4689" spans="2:3" x14ac:dyDescent="0.25">
      <c r="B4689" s="257">
        <v>4626</v>
      </c>
      <c r="C4689" s="256">
        <v>94.630453019351251</v>
      </c>
    </row>
    <row r="4690" spans="2:3" x14ac:dyDescent="0.25">
      <c r="B4690" s="257">
        <v>4627</v>
      </c>
      <c r="C4690" s="256">
        <v>143.83880057217377</v>
      </c>
    </row>
    <row r="4691" spans="2:3" x14ac:dyDescent="0.25">
      <c r="B4691" s="257">
        <v>4628</v>
      </c>
      <c r="C4691" s="256">
        <v>111.65737036324124</v>
      </c>
    </row>
    <row r="4692" spans="2:3" x14ac:dyDescent="0.25">
      <c r="B4692" s="257">
        <v>4629</v>
      </c>
      <c r="C4692" s="256">
        <v>123.58064848978674</v>
      </c>
    </row>
    <row r="4693" spans="2:3" x14ac:dyDescent="0.25">
      <c r="B4693" s="257">
        <v>4630</v>
      </c>
      <c r="C4693" s="256">
        <v>87.687006838315824</v>
      </c>
    </row>
    <row r="4694" spans="2:3" x14ac:dyDescent="0.25">
      <c r="B4694" s="257">
        <v>4631</v>
      </c>
      <c r="C4694" s="256">
        <v>128.94918353140699</v>
      </c>
    </row>
    <row r="4695" spans="2:3" x14ac:dyDescent="0.25">
      <c r="B4695" s="257">
        <v>4632</v>
      </c>
      <c r="C4695" s="256">
        <v>117.93021492815868</v>
      </c>
    </row>
    <row r="4696" spans="2:3" x14ac:dyDescent="0.25">
      <c r="B4696" s="257">
        <v>4633</v>
      </c>
      <c r="C4696" s="256">
        <v>128.78184990400581</v>
      </c>
    </row>
    <row r="4697" spans="2:3" x14ac:dyDescent="0.25">
      <c r="B4697" s="257">
        <v>4634</v>
      </c>
      <c r="C4697" s="256">
        <v>114.99089201081016</v>
      </c>
    </row>
    <row r="4698" spans="2:3" x14ac:dyDescent="0.25">
      <c r="B4698" s="257">
        <v>4635</v>
      </c>
      <c r="C4698" s="256">
        <v>157.02985847268766</v>
      </c>
    </row>
    <row r="4699" spans="2:3" x14ac:dyDescent="0.25">
      <c r="B4699" s="257">
        <v>4636</v>
      </c>
      <c r="C4699" s="256">
        <v>154.15176468606813</v>
      </c>
    </row>
    <row r="4700" spans="2:3" x14ac:dyDescent="0.25">
      <c r="B4700" s="257">
        <v>4637</v>
      </c>
      <c r="C4700" s="256">
        <v>184.39407587539458</v>
      </c>
    </row>
    <row r="4701" spans="2:3" x14ac:dyDescent="0.25">
      <c r="B4701" s="257">
        <v>4638</v>
      </c>
      <c r="C4701" s="256">
        <v>99.721708548121228</v>
      </c>
    </row>
    <row r="4702" spans="2:3" x14ac:dyDescent="0.25">
      <c r="B4702" s="257">
        <v>4639</v>
      </c>
      <c r="C4702" s="256">
        <v>109.37078720758097</v>
      </c>
    </row>
    <row r="4703" spans="2:3" x14ac:dyDescent="0.25">
      <c r="B4703" s="257">
        <v>4640</v>
      </c>
      <c r="C4703" s="256">
        <v>142.61703569937961</v>
      </c>
    </row>
    <row r="4704" spans="2:3" x14ac:dyDescent="0.25">
      <c r="B4704" s="257">
        <v>4641</v>
      </c>
      <c r="C4704" s="256">
        <v>167.64102115250034</v>
      </c>
    </row>
    <row r="4705" spans="2:3" x14ac:dyDescent="0.25">
      <c r="B4705" s="257">
        <v>4642</v>
      </c>
      <c r="C4705" s="256">
        <v>126.53225796340418</v>
      </c>
    </row>
    <row r="4706" spans="2:3" x14ac:dyDescent="0.25">
      <c r="B4706" s="257">
        <v>4643</v>
      </c>
      <c r="C4706" s="256">
        <v>135.5116091888174</v>
      </c>
    </row>
    <row r="4707" spans="2:3" x14ac:dyDescent="0.25">
      <c r="B4707" s="257">
        <v>4644</v>
      </c>
      <c r="C4707" s="256">
        <v>134.08667705230192</v>
      </c>
    </row>
    <row r="4708" spans="2:3" x14ac:dyDescent="0.25">
      <c r="B4708" s="257">
        <v>4645</v>
      </c>
      <c r="C4708" s="256">
        <v>116.90699238831266</v>
      </c>
    </row>
    <row r="4709" spans="2:3" x14ac:dyDescent="0.25">
      <c r="B4709" s="257">
        <v>4646</v>
      </c>
      <c r="C4709" s="256">
        <v>116.12866204453985</v>
      </c>
    </row>
    <row r="4710" spans="2:3" x14ac:dyDescent="0.25">
      <c r="B4710" s="257">
        <v>4647</v>
      </c>
      <c r="C4710" s="256">
        <v>131.92064945215637</v>
      </c>
    </row>
    <row r="4711" spans="2:3" x14ac:dyDescent="0.25">
      <c r="B4711" s="257">
        <v>4648</v>
      </c>
      <c r="C4711" s="256">
        <v>130.62170986149789</v>
      </c>
    </row>
    <row r="4712" spans="2:3" x14ac:dyDescent="0.25">
      <c r="B4712" s="257">
        <v>4649</v>
      </c>
      <c r="C4712" s="256">
        <v>158.68078118749153</v>
      </c>
    </row>
    <row r="4713" spans="2:3" x14ac:dyDescent="0.25">
      <c r="B4713" s="257">
        <v>4650</v>
      </c>
      <c r="C4713" s="256">
        <v>145.98732562365876</v>
      </c>
    </row>
    <row r="4714" spans="2:3" x14ac:dyDescent="0.25">
      <c r="B4714" s="257">
        <v>4651</v>
      </c>
      <c r="C4714" s="256">
        <v>142.3467105155174</v>
      </c>
    </row>
    <row r="4715" spans="2:3" x14ac:dyDescent="0.25">
      <c r="B4715" s="257">
        <v>4652</v>
      </c>
      <c r="C4715" s="256">
        <v>132.32039290797721</v>
      </c>
    </row>
    <row r="4716" spans="2:3" x14ac:dyDescent="0.25">
      <c r="B4716" s="257">
        <v>4653</v>
      </c>
      <c r="C4716" s="256">
        <v>133.60857562478915</v>
      </c>
    </row>
    <row r="4717" spans="2:3" x14ac:dyDescent="0.25">
      <c r="B4717" s="257">
        <v>4654</v>
      </c>
      <c r="C4717" s="256">
        <v>142.85863083892596</v>
      </c>
    </row>
    <row r="4718" spans="2:3" x14ac:dyDescent="0.25">
      <c r="B4718" s="257">
        <v>4655</v>
      </c>
      <c r="C4718" s="256">
        <v>93.681528027126291</v>
      </c>
    </row>
    <row r="4719" spans="2:3" x14ac:dyDescent="0.25">
      <c r="B4719" s="257">
        <v>4656</v>
      </c>
      <c r="C4719" s="256">
        <v>136.88700026324011</v>
      </c>
    </row>
    <row r="4720" spans="2:3" x14ac:dyDescent="0.25">
      <c r="B4720" s="257">
        <v>4657</v>
      </c>
      <c r="C4720" s="256">
        <v>74.755619985361449</v>
      </c>
    </row>
    <row r="4721" spans="2:3" x14ac:dyDescent="0.25">
      <c r="B4721" s="257">
        <v>4658</v>
      </c>
      <c r="C4721" s="256">
        <v>134.36929040716353</v>
      </c>
    </row>
    <row r="4722" spans="2:3" x14ac:dyDescent="0.25">
      <c r="B4722" s="257">
        <v>4659</v>
      </c>
      <c r="C4722" s="256">
        <v>142.77988941891843</v>
      </c>
    </row>
    <row r="4723" spans="2:3" x14ac:dyDescent="0.25">
      <c r="B4723" s="257">
        <v>4660</v>
      </c>
      <c r="C4723" s="256">
        <v>122.56805001630254</v>
      </c>
    </row>
    <row r="4724" spans="2:3" x14ac:dyDescent="0.25">
      <c r="B4724" s="257">
        <v>4661</v>
      </c>
      <c r="C4724" s="256">
        <v>76.473765687973597</v>
      </c>
    </row>
    <row r="4725" spans="2:3" x14ac:dyDescent="0.25">
      <c r="B4725" s="257">
        <v>4662</v>
      </c>
      <c r="C4725" s="256">
        <v>126.17424964154959</v>
      </c>
    </row>
    <row r="4726" spans="2:3" x14ac:dyDescent="0.25">
      <c r="B4726" s="257">
        <v>4663</v>
      </c>
      <c r="C4726" s="256">
        <v>91.743938260072468</v>
      </c>
    </row>
    <row r="4727" spans="2:3" x14ac:dyDescent="0.25">
      <c r="B4727" s="257">
        <v>4664</v>
      </c>
      <c r="C4727" s="256">
        <v>140.71301978127303</v>
      </c>
    </row>
    <row r="4728" spans="2:3" x14ac:dyDescent="0.25">
      <c r="B4728" s="257">
        <v>4665</v>
      </c>
      <c r="C4728" s="256">
        <v>120.78749959050026</v>
      </c>
    </row>
    <row r="4729" spans="2:3" x14ac:dyDescent="0.25">
      <c r="B4729" s="257">
        <v>4666</v>
      </c>
      <c r="C4729" s="256">
        <v>87.124623986716117</v>
      </c>
    </row>
    <row r="4730" spans="2:3" x14ac:dyDescent="0.25">
      <c r="B4730" s="257">
        <v>4667</v>
      </c>
      <c r="C4730" s="256">
        <v>171.67522866027869</v>
      </c>
    </row>
    <row r="4731" spans="2:3" x14ac:dyDescent="0.25">
      <c r="B4731" s="257">
        <v>4668</v>
      </c>
      <c r="C4731" s="256">
        <v>110.23451120392293</v>
      </c>
    </row>
    <row r="4732" spans="2:3" x14ac:dyDescent="0.25">
      <c r="B4732" s="257">
        <v>4669</v>
      </c>
      <c r="C4732" s="256">
        <v>137.78764188391381</v>
      </c>
    </row>
    <row r="4733" spans="2:3" x14ac:dyDescent="0.25">
      <c r="B4733" s="257">
        <v>4670</v>
      </c>
      <c r="C4733" s="256">
        <v>124.88404784733662</v>
      </c>
    </row>
    <row r="4734" spans="2:3" x14ac:dyDescent="0.25">
      <c r="B4734" s="257">
        <v>4671</v>
      </c>
      <c r="C4734" s="256">
        <v>92.974804301294967</v>
      </c>
    </row>
    <row r="4735" spans="2:3" x14ac:dyDescent="0.25">
      <c r="B4735" s="257">
        <v>4672</v>
      </c>
      <c r="C4735" s="256">
        <v>70.479211883458717</v>
      </c>
    </row>
    <row r="4736" spans="2:3" x14ac:dyDescent="0.25">
      <c r="B4736" s="257">
        <v>4673</v>
      </c>
      <c r="C4736" s="256">
        <v>97.4389606830171</v>
      </c>
    </row>
    <row r="4737" spans="2:3" x14ac:dyDescent="0.25">
      <c r="B4737" s="257">
        <v>4674</v>
      </c>
      <c r="C4737" s="256">
        <v>74.747807599420071</v>
      </c>
    </row>
    <row r="4738" spans="2:3" x14ac:dyDescent="0.25">
      <c r="B4738" s="257">
        <v>4675</v>
      </c>
      <c r="C4738" s="256">
        <v>135.55116876117549</v>
      </c>
    </row>
    <row r="4739" spans="2:3" x14ac:dyDescent="0.25">
      <c r="B4739" s="257">
        <v>4676</v>
      </c>
      <c r="C4739" s="256">
        <v>131.74452132351956</v>
      </c>
    </row>
    <row r="4740" spans="2:3" x14ac:dyDescent="0.25">
      <c r="B4740" s="257">
        <v>4677</v>
      </c>
      <c r="C4740" s="256">
        <v>107.93570394250153</v>
      </c>
    </row>
    <row r="4741" spans="2:3" x14ac:dyDescent="0.25">
      <c r="B4741" s="257">
        <v>4678</v>
      </c>
      <c r="C4741" s="256">
        <v>136.04135561634507</v>
      </c>
    </row>
    <row r="4742" spans="2:3" x14ac:dyDescent="0.25">
      <c r="B4742" s="257">
        <v>4679</v>
      </c>
      <c r="C4742" s="256">
        <v>134.8855728497382</v>
      </c>
    </row>
    <row r="4743" spans="2:3" x14ac:dyDescent="0.25">
      <c r="B4743" s="257">
        <v>4680</v>
      </c>
      <c r="C4743" s="256">
        <v>126.53484182472357</v>
      </c>
    </row>
    <row r="4744" spans="2:3" x14ac:dyDescent="0.25">
      <c r="B4744" s="257">
        <v>4681</v>
      </c>
      <c r="C4744" s="256">
        <v>112.55577595811666</v>
      </c>
    </row>
    <row r="4745" spans="2:3" x14ac:dyDescent="0.25">
      <c r="B4745" s="257">
        <v>4682</v>
      </c>
      <c r="C4745" s="256">
        <v>165.36646718088775</v>
      </c>
    </row>
    <row r="4746" spans="2:3" x14ac:dyDescent="0.25">
      <c r="B4746" s="257">
        <v>4683</v>
      </c>
      <c r="C4746" s="256">
        <v>159.93052465003811</v>
      </c>
    </row>
    <row r="4747" spans="2:3" x14ac:dyDescent="0.25">
      <c r="B4747" s="257">
        <v>4684</v>
      </c>
      <c r="C4747" s="256">
        <v>157.98656664921555</v>
      </c>
    </row>
    <row r="4748" spans="2:3" x14ac:dyDescent="0.25">
      <c r="B4748" s="257">
        <v>4685</v>
      </c>
      <c r="C4748" s="256">
        <v>106.03135820904785</v>
      </c>
    </row>
    <row r="4749" spans="2:3" x14ac:dyDescent="0.25">
      <c r="B4749" s="257">
        <v>4686</v>
      </c>
      <c r="C4749" s="256">
        <v>118.09874293319797</v>
      </c>
    </row>
    <row r="4750" spans="2:3" x14ac:dyDescent="0.25">
      <c r="B4750" s="257">
        <v>4687</v>
      </c>
      <c r="C4750" s="256">
        <v>177.34398217910072</v>
      </c>
    </row>
    <row r="4751" spans="2:3" x14ac:dyDescent="0.25">
      <c r="B4751" s="257">
        <v>4688</v>
      </c>
      <c r="C4751" s="256">
        <v>102.98368714436774</v>
      </c>
    </row>
    <row r="4752" spans="2:3" x14ac:dyDescent="0.25">
      <c r="B4752" s="257">
        <v>4689</v>
      </c>
      <c r="C4752" s="256">
        <v>135.19328035805296</v>
      </c>
    </row>
    <row r="4753" spans="2:3" x14ac:dyDescent="0.25">
      <c r="B4753" s="257">
        <v>4690</v>
      </c>
      <c r="C4753" s="256">
        <v>97.07798668948233</v>
      </c>
    </row>
    <row r="4754" spans="2:3" x14ac:dyDescent="0.25">
      <c r="B4754" s="257">
        <v>4691</v>
      </c>
      <c r="C4754" s="256">
        <v>56.902004857963426</v>
      </c>
    </row>
    <row r="4755" spans="2:3" x14ac:dyDescent="0.25">
      <c r="B4755" s="257">
        <v>4692</v>
      </c>
      <c r="C4755" s="256">
        <v>100.7102121695783</v>
      </c>
    </row>
    <row r="4756" spans="2:3" x14ac:dyDescent="0.25">
      <c r="B4756" s="257">
        <v>4693</v>
      </c>
      <c r="C4756" s="256">
        <v>149.89792078386824</v>
      </c>
    </row>
    <row r="4757" spans="2:3" x14ac:dyDescent="0.25">
      <c r="B4757" s="257">
        <v>4694</v>
      </c>
      <c r="C4757" s="256">
        <v>96.769787778980515</v>
      </c>
    </row>
    <row r="4758" spans="2:3" x14ac:dyDescent="0.25">
      <c r="B4758" s="257">
        <v>4695</v>
      </c>
      <c r="C4758" s="256">
        <v>127.75810867753424</v>
      </c>
    </row>
    <row r="4759" spans="2:3" x14ac:dyDescent="0.25">
      <c r="B4759" s="257">
        <v>4696</v>
      </c>
      <c r="C4759" s="256">
        <v>141.48417525134062</v>
      </c>
    </row>
    <row r="4760" spans="2:3" x14ac:dyDescent="0.25">
      <c r="B4760" s="257">
        <v>4697</v>
      </c>
      <c r="C4760" s="256">
        <v>137.11369576784369</v>
      </c>
    </row>
    <row r="4761" spans="2:3" x14ac:dyDescent="0.25">
      <c r="B4761" s="257">
        <v>4698</v>
      </c>
      <c r="C4761" s="256">
        <v>90.006046346432726</v>
      </c>
    </row>
    <row r="4762" spans="2:3" x14ac:dyDescent="0.25">
      <c r="B4762" s="257">
        <v>4699</v>
      </c>
      <c r="C4762" s="256">
        <v>101.74740725487504</v>
      </c>
    </row>
    <row r="4763" spans="2:3" x14ac:dyDescent="0.25">
      <c r="B4763" s="257">
        <v>4700</v>
      </c>
      <c r="C4763" s="256">
        <v>94.487765755869844</v>
      </c>
    </row>
    <row r="4764" spans="2:3" x14ac:dyDescent="0.25">
      <c r="B4764" s="257">
        <v>4701</v>
      </c>
      <c r="C4764" s="256">
        <v>154.75286321601473</v>
      </c>
    </row>
    <row r="4765" spans="2:3" x14ac:dyDescent="0.25">
      <c r="B4765" s="257">
        <v>4702</v>
      </c>
      <c r="C4765" s="256">
        <v>115.01821470715085</v>
      </c>
    </row>
    <row r="4766" spans="2:3" x14ac:dyDescent="0.25">
      <c r="B4766" s="257">
        <v>4703</v>
      </c>
      <c r="C4766" s="256">
        <v>108.60891657407329</v>
      </c>
    </row>
    <row r="4767" spans="2:3" x14ac:dyDescent="0.25">
      <c r="B4767" s="257">
        <v>4704</v>
      </c>
      <c r="C4767" s="256">
        <v>145.83529274232126</v>
      </c>
    </row>
    <row r="4768" spans="2:3" x14ac:dyDescent="0.25">
      <c r="B4768" s="257">
        <v>4705</v>
      </c>
      <c r="C4768" s="256">
        <v>120.74285467123779</v>
      </c>
    </row>
    <row r="4769" spans="2:3" x14ac:dyDescent="0.25">
      <c r="B4769" s="257">
        <v>4706</v>
      </c>
      <c r="C4769" s="256">
        <v>82.106040215466351</v>
      </c>
    </row>
    <row r="4770" spans="2:3" x14ac:dyDescent="0.25">
      <c r="B4770" s="257">
        <v>4707</v>
      </c>
      <c r="C4770" s="256">
        <v>138.81163855313685</v>
      </c>
    </row>
    <row r="4771" spans="2:3" x14ac:dyDescent="0.25">
      <c r="B4771" s="257">
        <v>4708</v>
      </c>
      <c r="C4771" s="256">
        <v>103.57821060027311</v>
      </c>
    </row>
    <row r="4772" spans="2:3" x14ac:dyDescent="0.25">
      <c r="B4772" s="257">
        <v>4709</v>
      </c>
      <c r="C4772" s="256">
        <v>139.22054087639813</v>
      </c>
    </row>
    <row r="4773" spans="2:3" x14ac:dyDescent="0.25">
      <c r="B4773" s="257">
        <v>4710</v>
      </c>
      <c r="C4773" s="256">
        <v>96.597430031414262</v>
      </c>
    </row>
    <row r="4774" spans="2:3" x14ac:dyDescent="0.25">
      <c r="B4774" s="257">
        <v>4711</v>
      </c>
      <c r="C4774" s="256">
        <v>130.37203614828437</v>
      </c>
    </row>
    <row r="4775" spans="2:3" x14ac:dyDescent="0.25">
      <c r="B4775" s="257">
        <v>4712</v>
      </c>
      <c r="C4775" s="256">
        <v>135.98767424265969</v>
      </c>
    </row>
    <row r="4776" spans="2:3" x14ac:dyDescent="0.25">
      <c r="B4776" s="257">
        <v>4713</v>
      </c>
      <c r="C4776" s="256">
        <v>151.58742880081391</v>
      </c>
    </row>
    <row r="4777" spans="2:3" x14ac:dyDescent="0.25">
      <c r="B4777" s="257">
        <v>4714</v>
      </c>
      <c r="C4777" s="256">
        <v>101.18919181758486</v>
      </c>
    </row>
    <row r="4778" spans="2:3" x14ac:dyDescent="0.25">
      <c r="B4778" s="257">
        <v>4715</v>
      </c>
      <c r="C4778" s="256">
        <v>115.44818788984699</v>
      </c>
    </row>
    <row r="4779" spans="2:3" x14ac:dyDescent="0.25">
      <c r="B4779" s="257">
        <v>4716</v>
      </c>
      <c r="C4779" s="256">
        <v>115.33082676944066</v>
      </c>
    </row>
    <row r="4780" spans="2:3" x14ac:dyDescent="0.25">
      <c r="B4780" s="257">
        <v>4717</v>
      </c>
      <c r="C4780" s="256">
        <v>136.07597779854413</v>
      </c>
    </row>
    <row r="4781" spans="2:3" x14ac:dyDescent="0.25">
      <c r="B4781" s="257">
        <v>4718</v>
      </c>
      <c r="C4781" s="256">
        <v>96.313625279035278</v>
      </c>
    </row>
    <row r="4782" spans="2:3" x14ac:dyDescent="0.25">
      <c r="B4782" s="257">
        <v>4719</v>
      </c>
      <c r="C4782" s="256">
        <v>132.36961898721955</v>
      </c>
    </row>
    <row r="4783" spans="2:3" x14ac:dyDescent="0.25">
      <c r="B4783" s="257">
        <v>4720</v>
      </c>
      <c r="C4783" s="256">
        <v>144.0159563126185</v>
      </c>
    </row>
    <row r="4784" spans="2:3" x14ac:dyDescent="0.25">
      <c r="B4784" s="257">
        <v>4721</v>
      </c>
      <c r="C4784" s="256">
        <v>69.801806155208354</v>
      </c>
    </row>
    <row r="4785" spans="2:3" x14ac:dyDescent="0.25">
      <c r="B4785" s="257">
        <v>4722</v>
      </c>
      <c r="C4785" s="256">
        <v>88.745642696061822</v>
      </c>
    </row>
    <row r="4786" spans="2:3" x14ac:dyDescent="0.25">
      <c r="B4786" s="257">
        <v>4723</v>
      </c>
      <c r="C4786" s="256">
        <v>115.5937356060652</v>
      </c>
    </row>
    <row r="4787" spans="2:3" x14ac:dyDescent="0.25">
      <c r="B4787" s="257">
        <v>4724</v>
      </c>
      <c r="C4787" s="256">
        <v>128.27007344991824</v>
      </c>
    </row>
    <row r="4788" spans="2:3" x14ac:dyDescent="0.25">
      <c r="B4788" s="257">
        <v>4725</v>
      </c>
      <c r="C4788" s="256">
        <v>102.95272680555442</v>
      </c>
    </row>
    <row r="4789" spans="2:3" x14ac:dyDescent="0.25">
      <c r="B4789" s="257">
        <v>4726</v>
      </c>
      <c r="C4789" s="256">
        <v>149.16304179257037</v>
      </c>
    </row>
    <row r="4790" spans="2:3" x14ac:dyDescent="0.25">
      <c r="B4790" s="257">
        <v>4727</v>
      </c>
      <c r="C4790" s="256">
        <v>60.945120211410597</v>
      </c>
    </row>
    <row r="4791" spans="2:3" x14ac:dyDescent="0.25">
      <c r="B4791" s="257">
        <v>4728</v>
      </c>
      <c r="C4791" s="256">
        <v>105.89303820596841</v>
      </c>
    </row>
    <row r="4792" spans="2:3" x14ac:dyDescent="0.25">
      <c r="B4792" s="257">
        <v>4729</v>
      </c>
      <c r="C4792" s="256">
        <v>83.239492468155646</v>
      </c>
    </row>
    <row r="4793" spans="2:3" x14ac:dyDescent="0.25">
      <c r="B4793" s="257">
        <v>4730</v>
      </c>
      <c r="C4793" s="256">
        <v>115.55420963143156</v>
      </c>
    </row>
    <row r="4794" spans="2:3" x14ac:dyDescent="0.25">
      <c r="B4794" s="257">
        <v>4731</v>
      </c>
      <c r="C4794" s="256">
        <v>136.9822586409035</v>
      </c>
    </row>
    <row r="4795" spans="2:3" x14ac:dyDescent="0.25">
      <c r="B4795" s="257">
        <v>4732</v>
      </c>
      <c r="C4795" s="256">
        <v>156.00149120022166</v>
      </c>
    </row>
    <row r="4796" spans="2:3" x14ac:dyDescent="0.25">
      <c r="B4796" s="257">
        <v>4733</v>
      </c>
      <c r="C4796" s="256">
        <v>141.74082338251154</v>
      </c>
    </row>
    <row r="4797" spans="2:3" x14ac:dyDescent="0.25">
      <c r="B4797" s="257">
        <v>4734</v>
      </c>
      <c r="C4797" s="256">
        <v>156.35784413992823</v>
      </c>
    </row>
    <row r="4798" spans="2:3" x14ac:dyDescent="0.25">
      <c r="B4798" s="257">
        <v>4735</v>
      </c>
      <c r="C4798" s="256">
        <v>150.03591216360621</v>
      </c>
    </row>
    <row r="4799" spans="2:3" x14ac:dyDescent="0.25">
      <c r="B4799" s="257">
        <v>4736</v>
      </c>
      <c r="C4799" s="256">
        <v>132.68463270172541</v>
      </c>
    </row>
    <row r="4800" spans="2:3" x14ac:dyDescent="0.25">
      <c r="B4800" s="257">
        <v>4737</v>
      </c>
      <c r="C4800" s="256">
        <v>120.08101630493263</v>
      </c>
    </row>
    <row r="4801" spans="2:3" x14ac:dyDescent="0.25">
      <c r="B4801" s="257">
        <v>4738</v>
      </c>
      <c r="C4801" s="256">
        <v>157.53957818586264</v>
      </c>
    </row>
    <row r="4802" spans="2:3" x14ac:dyDescent="0.25">
      <c r="B4802" s="257">
        <v>4739</v>
      </c>
      <c r="C4802" s="256">
        <v>85.670079543408434</v>
      </c>
    </row>
    <row r="4803" spans="2:3" x14ac:dyDescent="0.25">
      <c r="B4803" s="257">
        <v>4740</v>
      </c>
      <c r="C4803" s="256">
        <v>88.71873036067764</v>
      </c>
    </row>
    <row r="4804" spans="2:3" x14ac:dyDescent="0.25">
      <c r="B4804" s="257">
        <v>4741</v>
      </c>
      <c r="C4804" s="256">
        <v>94.038996797676248</v>
      </c>
    </row>
    <row r="4805" spans="2:3" x14ac:dyDescent="0.25">
      <c r="B4805" s="257">
        <v>4742</v>
      </c>
      <c r="C4805" s="256">
        <v>147.74004430595915</v>
      </c>
    </row>
    <row r="4806" spans="2:3" x14ac:dyDescent="0.25">
      <c r="B4806" s="257">
        <v>4743</v>
      </c>
      <c r="C4806" s="256">
        <v>115.90791900201692</v>
      </c>
    </row>
    <row r="4807" spans="2:3" x14ac:dyDescent="0.25">
      <c r="B4807" s="257">
        <v>4744</v>
      </c>
      <c r="C4807" s="256">
        <v>125.47876464947673</v>
      </c>
    </row>
    <row r="4808" spans="2:3" x14ac:dyDescent="0.25">
      <c r="B4808" s="257">
        <v>4745</v>
      </c>
      <c r="C4808" s="256">
        <v>161.64743344043754</v>
      </c>
    </row>
    <row r="4809" spans="2:3" x14ac:dyDescent="0.25">
      <c r="B4809" s="257">
        <v>4746</v>
      </c>
      <c r="C4809" s="256">
        <v>147.64376220475694</v>
      </c>
    </row>
    <row r="4810" spans="2:3" x14ac:dyDescent="0.25">
      <c r="B4810" s="257">
        <v>4747</v>
      </c>
      <c r="C4810" s="256">
        <v>132.35545503573027</v>
      </c>
    </row>
    <row r="4811" spans="2:3" x14ac:dyDescent="0.25">
      <c r="B4811" s="257">
        <v>4748</v>
      </c>
      <c r="C4811" s="256">
        <v>95.885846926924046</v>
      </c>
    </row>
    <row r="4812" spans="2:3" x14ac:dyDescent="0.25">
      <c r="B4812" s="257">
        <v>4749</v>
      </c>
      <c r="C4812" s="256">
        <v>148.26724338202808</v>
      </c>
    </row>
    <row r="4813" spans="2:3" x14ac:dyDescent="0.25">
      <c r="B4813" s="257">
        <v>4750</v>
      </c>
      <c r="C4813" s="256">
        <v>156.28001965769548</v>
      </c>
    </row>
    <row r="4814" spans="2:3" x14ac:dyDescent="0.25">
      <c r="B4814" s="257">
        <v>4751</v>
      </c>
      <c r="C4814" s="256">
        <v>125.68825382619113</v>
      </c>
    </row>
    <row r="4815" spans="2:3" x14ac:dyDescent="0.25">
      <c r="B4815" s="257">
        <v>4752</v>
      </c>
      <c r="C4815" s="256">
        <v>158.75921817382721</v>
      </c>
    </row>
    <row r="4816" spans="2:3" x14ac:dyDescent="0.25">
      <c r="B4816" s="257">
        <v>4753</v>
      </c>
      <c r="C4816" s="256">
        <v>139.56215646646865</v>
      </c>
    </row>
    <row r="4817" spans="2:3" x14ac:dyDescent="0.25">
      <c r="B4817" s="257">
        <v>4754</v>
      </c>
      <c r="C4817" s="256">
        <v>112.89498768637625</v>
      </c>
    </row>
    <row r="4818" spans="2:3" x14ac:dyDescent="0.25">
      <c r="B4818" s="257">
        <v>4755</v>
      </c>
      <c r="C4818" s="256">
        <v>80.301337741171906</v>
      </c>
    </row>
    <row r="4819" spans="2:3" x14ac:dyDescent="0.25">
      <c r="B4819" s="257">
        <v>4756</v>
      </c>
      <c r="C4819" s="256">
        <v>92.544056493126774</v>
      </c>
    </row>
    <row r="4820" spans="2:3" x14ac:dyDescent="0.25">
      <c r="B4820" s="257">
        <v>4757</v>
      </c>
      <c r="C4820" s="256">
        <v>128.5391163224491</v>
      </c>
    </row>
    <row r="4821" spans="2:3" x14ac:dyDescent="0.25">
      <c r="B4821" s="257">
        <v>4758</v>
      </c>
      <c r="C4821" s="256">
        <v>134.03550988011952</v>
      </c>
    </row>
    <row r="4822" spans="2:3" x14ac:dyDescent="0.25">
      <c r="B4822" s="257">
        <v>4759</v>
      </c>
      <c r="C4822" s="256">
        <v>145.04993036883801</v>
      </c>
    </row>
    <row r="4823" spans="2:3" x14ac:dyDescent="0.25">
      <c r="B4823" s="257">
        <v>4760</v>
      </c>
      <c r="C4823" s="256">
        <v>127.00141531648177</v>
      </c>
    </row>
    <row r="4824" spans="2:3" x14ac:dyDescent="0.25">
      <c r="B4824" s="257">
        <v>4761</v>
      </c>
      <c r="C4824" s="256">
        <v>92.04505297548971</v>
      </c>
    </row>
    <row r="4825" spans="2:3" x14ac:dyDescent="0.25">
      <c r="B4825" s="257">
        <v>4762</v>
      </c>
      <c r="C4825" s="256">
        <v>90.762334270850886</v>
      </c>
    </row>
    <row r="4826" spans="2:3" x14ac:dyDescent="0.25">
      <c r="B4826" s="257">
        <v>4763</v>
      </c>
      <c r="C4826" s="256">
        <v>124.12616902513733</v>
      </c>
    </row>
    <row r="4827" spans="2:3" x14ac:dyDescent="0.25">
      <c r="B4827" s="257">
        <v>4764</v>
      </c>
      <c r="C4827" s="256">
        <v>118.59711982808093</v>
      </c>
    </row>
    <row r="4828" spans="2:3" x14ac:dyDescent="0.25">
      <c r="B4828" s="257">
        <v>4765</v>
      </c>
      <c r="C4828" s="256">
        <v>107.99272670620611</v>
      </c>
    </row>
    <row r="4829" spans="2:3" x14ac:dyDescent="0.25">
      <c r="B4829" s="257">
        <v>4766</v>
      </c>
      <c r="C4829" s="256">
        <v>111.38360905893742</v>
      </c>
    </row>
    <row r="4830" spans="2:3" x14ac:dyDescent="0.25">
      <c r="B4830" s="257">
        <v>4767</v>
      </c>
      <c r="C4830" s="256">
        <v>132.02614630570872</v>
      </c>
    </row>
    <row r="4831" spans="2:3" x14ac:dyDescent="0.25">
      <c r="B4831" s="257">
        <v>4768</v>
      </c>
      <c r="C4831" s="256">
        <v>134.13690810815737</v>
      </c>
    </row>
    <row r="4832" spans="2:3" x14ac:dyDescent="0.25">
      <c r="B4832" s="257">
        <v>4769</v>
      </c>
      <c r="C4832" s="256">
        <v>107.86884816593239</v>
      </c>
    </row>
    <row r="4833" spans="2:3" x14ac:dyDescent="0.25">
      <c r="B4833" s="257">
        <v>4770</v>
      </c>
      <c r="C4833" s="256">
        <v>90.811772734842549</v>
      </c>
    </row>
    <row r="4834" spans="2:3" x14ac:dyDescent="0.25">
      <c r="B4834" s="257">
        <v>4771</v>
      </c>
      <c r="C4834" s="256">
        <v>139.61398256707253</v>
      </c>
    </row>
    <row r="4835" spans="2:3" x14ac:dyDescent="0.25">
      <c r="B4835" s="257">
        <v>4772</v>
      </c>
      <c r="C4835" s="256">
        <v>114.56790623490879</v>
      </c>
    </row>
    <row r="4836" spans="2:3" x14ac:dyDescent="0.25">
      <c r="B4836" s="257">
        <v>4773</v>
      </c>
      <c r="C4836" s="256">
        <v>130.46919765678197</v>
      </c>
    </row>
    <row r="4837" spans="2:3" x14ac:dyDescent="0.25">
      <c r="B4837" s="257">
        <v>4774</v>
      </c>
      <c r="C4837" s="256">
        <v>133.19105059241204</v>
      </c>
    </row>
    <row r="4838" spans="2:3" x14ac:dyDescent="0.25">
      <c r="B4838" s="257">
        <v>4775</v>
      </c>
      <c r="C4838" s="256">
        <v>102.45266928079165</v>
      </c>
    </row>
    <row r="4839" spans="2:3" x14ac:dyDescent="0.25">
      <c r="B4839" s="257">
        <v>4776</v>
      </c>
      <c r="C4839" s="256">
        <v>130.88621300430898</v>
      </c>
    </row>
    <row r="4840" spans="2:3" x14ac:dyDescent="0.25">
      <c r="B4840" s="257">
        <v>4777</v>
      </c>
      <c r="C4840" s="256">
        <v>97.984232940751127</v>
      </c>
    </row>
    <row r="4841" spans="2:3" x14ac:dyDescent="0.25">
      <c r="B4841" s="257">
        <v>4778</v>
      </c>
      <c r="C4841" s="256">
        <v>100.78604227409134</v>
      </c>
    </row>
    <row r="4842" spans="2:3" x14ac:dyDescent="0.25">
      <c r="B4842" s="257">
        <v>4779</v>
      </c>
      <c r="C4842" s="256">
        <v>126.23652825239728</v>
      </c>
    </row>
    <row r="4843" spans="2:3" x14ac:dyDescent="0.25">
      <c r="B4843" s="257">
        <v>4780</v>
      </c>
      <c r="C4843" s="256">
        <v>62.642893224097833</v>
      </c>
    </row>
    <row r="4844" spans="2:3" x14ac:dyDescent="0.25">
      <c r="B4844" s="257">
        <v>4781</v>
      </c>
      <c r="C4844" s="256">
        <v>90.764687477376469</v>
      </c>
    </row>
    <row r="4845" spans="2:3" x14ac:dyDescent="0.25">
      <c r="B4845" s="257">
        <v>4782</v>
      </c>
      <c r="C4845" s="256">
        <v>102.70864627624194</v>
      </c>
    </row>
    <row r="4846" spans="2:3" x14ac:dyDescent="0.25">
      <c r="B4846" s="257">
        <v>4783</v>
      </c>
      <c r="C4846" s="256">
        <v>122.92468090250512</v>
      </c>
    </row>
    <row r="4847" spans="2:3" x14ac:dyDescent="0.25">
      <c r="B4847" s="257">
        <v>4784</v>
      </c>
      <c r="C4847" s="256">
        <v>140.25439495311866</v>
      </c>
    </row>
    <row r="4848" spans="2:3" x14ac:dyDescent="0.25">
      <c r="B4848" s="257">
        <v>4785</v>
      </c>
      <c r="C4848" s="256">
        <v>139.91572139798882</v>
      </c>
    </row>
    <row r="4849" spans="2:3" x14ac:dyDescent="0.25">
      <c r="B4849" s="257">
        <v>4786</v>
      </c>
      <c r="C4849" s="256">
        <v>161.25157338666889</v>
      </c>
    </row>
    <row r="4850" spans="2:3" x14ac:dyDescent="0.25">
      <c r="B4850" s="257">
        <v>4787</v>
      </c>
      <c r="C4850" s="256">
        <v>129.08228588906778</v>
      </c>
    </row>
    <row r="4851" spans="2:3" x14ac:dyDescent="0.25">
      <c r="B4851" s="257">
        <v>4788</v>
      </c>
      <c r="C4851" s="256">
        <v>113.00558669943261</v>
      </c>
    </row>
    <row r="4852" spans="2:3" x14ac:dyDescent="0.25">
      <c r="B4852" s="257">
        <v>4789</v>
      </c>
      <c r="C4852" s="256">
        <v>121.47642467240499</v>
      </c>
    </row>
    <row r="4853" spans="2:3" x14ac:dyDescent="0.25">
      <c r="B4853" s="257">
        <v>4790</v>
      </c>
      <c r="C4853" s="256">
        <v>126.98065600013656</v>
      </c>
    </row>
    <row r="4854" spans="2:3" x14ac:dyDescent="0.25">
      <c r="B4854" s="257">
        <v>4791</v>
      </c>
      <c r="C4854" s="256">
        <v>116.0067559869708</v>
      </c>
    </row>
    <row r="4855" spans="2:3" x14ac:dyDescent="0.25">
      <c r="B4855" s="257">
        <v>4792</v>
      </c>
      <c r="C4855" s="256">
        <v>136.49219043282238</v>
      </c>
    </row>
    <row r="4856" spans="2:3" x14ac:dyDescent="0.25">
      <c r="B4856" s="257">
        <v>4793</v>
      </c>
      <c r="C4856" s="256">
        <v>141.44773174583537</v>
      </c>
    </row>
    <row r="4857" spans="2:3" x14ac:dyDescent="0.25">
      <c r="B4857" s="257">
        <v>4794</v>
      </c>
      <c r="C4857" s="256">
        <v>134.70031969673823</v>
      </c>
    </row>
    <row r="4858" spans="2:3" x14ac:dyDescent="0.25">
      <c r="B4858" s="257">
        <v>4795</v>
      </c>
      <c r="C4858" s="256">
        <v>101.88895315966514</v>
      </c>
    </row>
    <row r="4859" spans="2:3" x14ac:dyDescent="0.25">
      <c r="B4859" s="257">
        <v>4796</v>
      </c>
      <c r="C4859" s="256">
        <v>133.17986630799442</v>
      </c>
    </row>
    <row r="4860" spans="2:3" x14ac:dyDescent="0.25">
      <c r="B4860" s="257">
        <v>4797</v>
      </c>
      <c r="C4860" s="256">
        <v>121.53236575219783</v>
      </c>
    </row>
    <row r="4861" spans="2:3" x14ac:dyDescent="0.25">
      <c r="B4861" s="257">
        <v>4798</v>
      </c>
      <c r="C4861" s="256">
        <v>104.64135993184959</v>
      </c>
    </row>
    <row r="4862" spans="2:3" x14ac:dyDescent="0.25">
      <c r="B4862" s="257">
        <v>4799</v>
      </c>
      <c r="C4862" s="256">
        <v>73.060120641759738</v>
      </c>
    </row>
    <row r="4863" spans="2:3" x14ac:dyDescent="0.25">
      <c r="B4863" s="257">
        <v>4800</v>
      </c>
      <c r="C4863" s="256">
        <v>111.41876196341113</v>
      </c>
    </row>
    <row r="4864" spans="2:3" x14ac:dyDescent="0.25">
      <c r="B4864" s="257">
        <v>4801</v>
      </c>
      <c r="C4864" s="256">
        <v>102.97671534298026</v>
      </c>
    </row>
    <row r="4865" spans="2:3" x14ac:dyDescent="0.25">
      <c r="B4865" s="257">
        <v>4802</v>
      </c>
      <c r="C4865" s="256">
        <v>63.68623792185884</v>
      </c>
    </row>
    <row r="4866" spans="2:3" x14ac:dyDescent="0.25">
      <c r="B4866" s="257">
        <v>4803</v>
      </c>
      <c r="C4866" s="256">
        <v>142.60958439036006</v>
      </c>
    </row>
    <row r="4867" spans="2:3" x14ac:dyDescent="0.25">
      <c r="B4867" s="257">
        <v>4804</v>
      </c>
      <c r="C4867" s="256">
        <v>99.56313473436289</v>
      </c>
    </row>
    <row r="4868" spans="2:3" x14ac:dyDescent="0.25">
      <c r="B4868" s="257">
        <v>4805</v>
      </c>
      <c r="C4868" s="256">
        <v>105.47275098276123</v>
      </c>
    </row>
    <row r="4869" spans="2:3" x14ac:dyDescent="0.25">
      <c r="B4869" s="257">
        <v>4806</v>
      </c>
      <c r="C4869" s="256">
        <v>154.41655048216123</v>
      </c>
    </row>
    <row r="4870" spans="2:3" x14ac:dyDescent="0.25">
      <c r="B4870" s="257">
        <v>4807</v>
      </c>
      <c r="C4870" s="256">
        <v>136.52490254707055</v>
      </c>
    </row>
    <row r="4871" spans="2:3" x14ac:dyDescent="0.25">
      <c r="B4871" s="257">
        <v>4808</v>
      </c>
      <c r="C4871" s="256">
        <v>84.540300673731892</v>
      </c>
    </row>
    <row r="4872" spans="2:3" x14ac:dyDescent="0.25">
      <c r="B4872" s="257">
        <v>4809</v>
      </c>
      <c r="C4872" s="256">
        <v>143.6126097087112</v>
      </c>
    </row>
    <row r="4873" spans="2:3" x14ac:dyDescent="0.25">
      <c r="B4873" s="257">
        <v>4810</v>
      </c>
      <c r="C4873" s="256">
        <v>116.19650879347195</v>
      </c>
    </row>
    <row r="4874" spans="2:3" x14ac:dyDescent="0.25">
      <c r="B4874" s="257">
        <v>4811</v>
      </c>
      <c r="C4874" s="256">
        <v>109.20321148869021</v>
      </c>
    </row>
    <row r="4875" spans="2:3" x14ac:dyDescent="0.25">
      <c r="B4875" s="257">
        <v>4812</v>
      </c>
      <c r="C4875" s="256">
        <v>103.06886714290692</v>
      </c>
    </row>
    <row r="4876" spans="2:3" x14ac:dyDescent="0.25">
      <c r="B4876" s="257">
        <v>4813</v>
      </c>
      <c r="C4876" s="256">
        <v>47.872204968539705</v>
      </c>
    </row>
    <row r="4877" spans="2:3" x14ac:dyDescent="0.25">
      <c r="B4877" s="257">
        <v>4814</v>
      </c>
      <c r="C4877" s="256">
        <v>105.12101579655572</v>
      </c>
    </row>
    <row r="4878" spans="2:3" x14ac:dyDescent="0.25">
      <c r="B4878" s="257">
        <v>4815</v>
      </c>
      <c r="C4878" s="256">
        <v>101.76429325825346</v>
      </c>
    </row>
    <row r="4879" spans="2:3" x14ac:dyDescent="0.25">
      <c r="B4879" s="257">
        <v>4816</v>
      </c>
      <c r="C4879" s="256">
        <v>151.10150818767573</v>
      </c>
    </row>
    <row r="4880" spans="2:3" x14ac:dyDescent="0.25">
      <c r="B4880" s="257">
        <v>4817</v>
      </c>
      <c r="C4880" s="256">
        <v>145.81705542709139</v>
      </c>
    </row>
    <row r="4881" spans="2:3" x14ac:dyDescent="0.25">
      <c r="B4881" s="257">
        <v>4818</v>
      </c>
      <c r="C4881" s="256">
        <v>49.851501257114734</v>
      </c>
    </row>
    <row r="4882" spans="2:3" x14ac:dyDescent="0.25">
      <c r="B4882" s="257">
        <v>4819</v>
      </c>
      <c r="C4882" s="256">
        <v>116.9438769853535</v>
      </c>
    </row>
    <row r="4883" spans="2:3" x14ac:dyDescent="0.25">
      <c r="B4883" s="257">
        <v>4820</v>
      </c>
      <c r="C4883" s="256">
        <v>133.56326547075827</v>
      </c>
    </row>
    <row r="4884" spans="2:3" x14ac:dyDescent="0.25">
      <c r="B4884" s="257">
        <v>4821</v>
      </c>
      <c r="C4884" s="256">
        <v>107.12028580684223</v>
      </c>
    </row>
    <row r="4885" spans="2:3" x14ac:dyDescent="0.25">
      <c r="B4885" s="257">
        <v>4822</v>
      </c>
      <c r="C4885" s="256">
        <v>108.41491869514181</v>
      </c>
    </row>
    <row r="4886" spans="2:3" x14ac:dyDescent="0.25">
      <c r="B4886" s="257">
        <v>4823</v>
      </c>
      <c r="C4886" s="256">
        <v>137.0511438399422</v>
      </c>
    </row>
    <row r="4887" spans="2:3" x14ac:dyDescent="0.25">
      <c r="B4887" s="257">
        <v>4824</v>
      </c>
      <c r="C4887" s="256">
        <v>121.72647549328153</v>
      </c>
    </row>
    <row r="4888" spans="2:3" x14ac:dyDescent="0.25">
      <c r="B4888" s="257">
        <v>4825</v>
      </c>
      <c r="C4888" s="256">
        <v>111.17910756563319</v>
      </c>
    </row>
    <row r="4889" spans="2:3" x14ac:dyDescent="0.25">
      <c r="B4889" s="257">
        <v>4826</v>
      </c>
      <c r="C4889" s="256">
        <v>66.810086275854601</v>
      </c>
    </row>
    <row r="4890" spans="2:3" x14ac:dyDescent="0.25">
      <c r="B4890" s="257">
        <v>4827</v>
      </c>
      <c r="C4890" s="256">
        <v>107.21184688365088</v>
      </c>
    </row>
    <row r="4891" spans="2:3" x14ac:dyDescent="0.25">
      <c r="B4891" s="257">
        <v>4828</v>
      </c>
      <c r="C4891" s="256">
        <v>122.24848816569464</v>
      </c>
    </row>
    <row r="4892" spans="2:3" x14ac:dyDescent="0.25">
      <c r="B4892" s="257">
        <v>4829</v>
      </c>
      <c r="C4892" s="256">
        <v>89.380356021215675</v>
      </c>
    </row>
    <row r="4893" spans="2:3" x14ac:dyDescent="0.25">
      <c r="B4893" s="257">
        <v>4830</v>
      </c>
      <c r="C4893" s="256">
        <v>128.49405206378614</v>
      </c>
    </row>
    <row r="4894" spans="2:3" x14ac:dyDescent="0.25">
      <c r="B4894" s="257">
        <v>4831</v>
      </c>
      <c r="C4894" s="256">
        <v>99.813196469270963</v>
      </c>
    </row>
    <row r="4895" spans="2:3" x14ac:dyDescent="0.25">
      <c r="B4895" s="257">
        <v>4832</v>
      </c>
      <c r="C4895" s="256">
        <v>75.797108347786377</v>
      </c>
    </row>
    <row r="4896" spans="2:3" x14ac:dyDescent="0.25">
      <c r="B4896" s="257">
        <v>4833</v>
      </c>
      <c r="C4896" s="256">
        <v>80.584897282215692</v>
      </c>
    </row>
    <row r="4897" spans="2:3" x14ac:dyDescent="0.25">
      <c r="B4897" s="257">
        <v>4834</v>
      </c>
      <c r="C4897" s="256">
        <v>114.9134384158716</v>
      </c>
    </row>
    <row r="4898" spans="2:3" x14ac:dyDescent="0.25">
      <c r="B4898" s="257">
        <v>4835</v>
      </c>
      <c r="C4898" s="256">
        <v>158.22170652731086</v>
      </c>
    </row>
    <row r="4899" spans="2:3" x14ac:dyDescent="0.25">
      <c r="B4899" s="257">
        <v>4836</v>
      </c>
      <c r="C4899" s="256">
        <v>118.86392888684334</v>
      </c>
    </row>
    <row r="4900" spans="2:3" x14ac:dyDescent="0.25">
      <c r="B4900" s="257">
        <v>4837</v>
      </c>
      <c r="C4900" s="256">
        <v>128.3069570044039</v>
      </c>
    </row>
    <row r="4901" spans="2:3" x14ac:dyDescent="0.25">
      <c r="B4901" s="257">
        <v>4838</v>
      </c>
      <c r="C4901" s="256">
        <v>107.80385930943204</v>
      </c>
    </row>
    <row r="4902" spans="2:3" x14ac:dyDescent="0.25">
      <c r="B4902" s="257">
        <v>4839</v>
      </c>
      <c r="C4902" s="256">
        <v>106.25027827289162</v>
      </c>
    </row>
    <row r="4903" spans="2:3" x14ac:dyDescent="0.25">
      <c r="B4903" s="257">
        <v>4840</v>
      </c>
      <c r="C4903" s="256">
        <v>128.04657376004093</v>
      </c>
    </row>
    <row r="4904" spans="2:3" x14ac:dyDescent="0.25">
      <c r="B4904" s="257">
        <v>4841</v>
      </c>
      <c r="C4904" s="256">
        <v>73.024187305104789</v>
      </c>
    </row>
    <row r="4905" spans="2:3" x14ac:dyDescent="0.25">
      <c r="B4905" s="257">
        <v>4842</v>
      </c>
      <c r="C4905" s="256">
        <v>119.37605775590063</v>
      </c>
    </row>
    <row r="4906" spans="2:3" x14ac:dyDescent="0.25">
      <c r="B4906" s="257">
        <v>4843</v>
      </c>
      <c r="C4906" s="256">
        <v>122.22438181951901</v>
      </c>
    </row>
    <row r="4907" spans="2:3" x14ac:dyDescent="0.25">
      <c r="B4907" s="257">
        <v>4844</v>
      </c>
      <c r="C4907" s="256">
        <v>136.68677716083567</v>
      </c>
    </row>
    <row r="4908" spans="2:3" x14ac:dyDescent="0.25">
      <c r="B4908" s="257">
        <v>4845</v>
      </c>
      <c r="C4908" s="256">
        <v>114.231976595186</v>
      </c>
    </row>
    <row r="4909" spans="2:3" x14ac:dyDescent="0.25">
      <c r="B4909" s="257">
        <v>4846</v>
      </c>
      <c r="C4909" s="256">
        <v>91.467504554891121</v>
      </c>
    </row>
    <row r="4910" spans="2:3" x14ac:dyDescent="0.25">
      <c r="B4910" s="257">
        <v>4847</v>
      </c>
      <c r="C4910" s="256">
        <v>116.18846621280186</v>
      </c>
    </row>
    <row r="4911" spans="2:3" x14ac:dyDescent="0.25">
      <c r="B4911" s="257">
        <v>4848</v>
      </c>
      <c r="C4911" s="256">
        <v>81.838073181165527</v>
      </c>
    </row>
    <row r="4912" spans="2:3" x14ac:dyDescent="0.25">
      <c r="B4912" s="257">
        <v>4849</v>
      </c>
      <c r="C4912" s="256">
        <v>147.73477708247498</v>
      </c>
    </row>
    <row r="4913" spans="2:3" x14ac:dyDescent="0.25">
      <c r="B4913" s="257">
        <v>4850</v>
      </c>
      <c r="C4913" s="256">
        <v>134.71865999293638</v>
      </c>
    </row>
    <row r="4914" spans="2:3" x14ac:dyDescent="0.25">
      <c r="B4914" s="257">
        <v>4851</v>
      </c>
      <c r="C4914" s="256">
        <v>134.76791836503708</v>
      </c>
    </row>
    <row r="4915" spans="2:3" x14ac:dyDescent="0.25">
      <c r="B4915" s="257">
        <v>4852</v>
      </c>
      <c r="C4915" s="256">
        <v>107.01933757274494</v>
      </c>
    </row>
    <row r="4916" spans="2:3" x14ac:dyDescent="0.25">
      <c r="B4916" s="257">
        <v>4853</v>
      </c>
      <c r="C4916" s="256">
        <v>146.52326124906301</v>
      </c>
    </row>
    <row r="4917" spans="2:3" x14ac:dyDescent="0.25">
      <c r="B4917" s="257">
        <v>4854</v>
      </c>
      <c r="C4917" s="256">
        <v>161.63498076143861</v>
      </c>
    </row>
    <row r="4918" spans="2:3" x14ac:dyDescent="0.25">
      <c r="B4918" s="257">
        <v>4855</v>
      </c>
      <c r="C4918" s="256">
        <v>86.648640838627728</v>
      </c>
    </row>
    <row r="4919" spans="2:3" x14ac:dyDescent="0.25">
      <c r="B4919" s="257">
        <v>4856</v>
      </c>
      <c r="C4919" s="256">
        <v>135.47283062617055</v>
      </c>
    </row>
    <row r="4920" spans="2:3" x14ac:dyDescent="0.25">
      <c r="B4920" s="257">
        <v>4857</v>
      </c>
      <c r="C4920" s="256">
        <v>116.95323266934075</v>
      </c>
    </row>
    <row r="4921" spans="2:3" x14ac:dyDescent="0.25">
      <c r="B4921" s="257">
        <v>4858</v>
      </c>
      <c r="C4921" s="256">
        <v>125.07389044541063</v>
      </c>
    </row>
    <row r="4922" spans="2:3" x14ac:dyDescent="0.25">
      <c r="B4922" s="257">
        <v>4859</v>
      </c>
      <c r="C4922" s="256">
        <v>154.75828919919468</v>
      </c>
    </row>
    <row r="4923" spans="2:3" x14ac:dyDescent="0.25">
      <c r="B4923" s="257">
        <v>4860</v>
      </c>
      <c r="C4923" s="256">
        <v>88.201810380558598</v>
      </c>
    </row>
    <row r="4924" spans="2:3" x14ac:dyDescent="0.25">
      <c r="B4924" s="257">
        <v>4861</v>
      </c>
      <c r="C4924" s="256">
        <v>139.58570130949641</v>
      </c>
    </row>
    <row r="4925" spans="2:3" x14ac:dyDescent="0.25">
      <c r="B4925" s="257">
        <v>4862</v>
      </c>
      <c r="C4925" s="256">
        <v>134.49304535189043</v>
      </c>
    </row>
    <row r="4926" spans="2:3" x14ac:dyDescent="0.25">
      <c r="B4926" s="257">
        <v>4863</v>
      </c>
      <c r="C4926" s="256">
        <v>92.84457450850762</v>
      </c>
    </row>
    <row r="4927" spans="2:3" x14ac:dyDescent="0.25">
      <c r="B4927" s="257">
        <v>4864</v>
      </c>
      <c r="C4927" s="256">
        <v>112.11055235895152</v>
      </c>
    </row>
    <row r="4928" spans="2:3" x14ac:dyDescent="0.25">
      <c r="B4928" s="257">
        <v>4865</v>
      </c>
      <c r="C4928" s="256">
        <v>114.76161108311418</v>
      </c>
    </row>
    <row r="4929" spans="2:3" x14ac:dyDescent="0.25">
      <c r="B4929" s="257">
        <v>4866</v>
      </c>
      <c r="C4929" s="256">
        <v>198.31126114651767</v>
      </c>
    </row>
    <row r="4930" spans="2:3" x14ac:dyDescent="0.25">
      <c r="B4930" s="257">
        <v>4867</v>
      </c>
      <c r="C4930" s="256">
        <v>119.40410725267323</v>
      </c>
    </row>
    <row r="4931" spans="2:3" x14ac:dyDescent="0.25">
      <c r="B4931" s="257">
        <v>4868</v>
      </c>
      <c r="C4931" s="256">
        <v>107.0673276249132</v>
      </c>
    </row>
    <row r="4932" spans="2:3" x14ac:dyDescent="0.25">
      <c r="B4932" s="257">
        <v>4869</v>
      </c>
      <c r="C4932" s="256">
        <v>106.93791738847781</v>
      </c>
    </row>
    <row r="4933" spans="2:3" x14ac:dyDescent="0.25">
      <c r="B4933" s="257">
        <v>4870</v>
      </c>
      <c r="C4933" s="256">
        <v>100.44050619300313</v>
      </c>
    </row>
    <row r="4934" spans="2:3" x14ac:dyDescent="0.25">
      <c r="B4934" s="257">
        <v>4871</v>
      </c>
      <c r="C4934" s="256">
        <v>96.436108944006264</v>
      </c>
    </row>
    <row r="4935" spans="2:3" x14ac:dyDescent="0.25">
      <c r="B4935" s="257">
        <v>4872</v>
      </c>
      <c r="C4935" s="256">
        <v>140.50248705983759</v>
      </c>
    </row>
    <row r="4936" spans="2:3" x14ac:dyDescent="0.25">
      <c r="B4936" s="257">
        <v>4873</v>
      </c>
      <c r="C4936" s="256">
        <v>116.83478012098607</v>
      </c>
    </row>
    <row r="4937" spans="2:3" x14ac:dyDescent="0.25">
      <c r="B4937" s="257">
        <v>4874</v>
      </c>
      <c r="C4937" s="256">
        <v>136.2053162984642</v>
      </c>
    </row>
    <row r="4938" spans="2:3" x14ac:dyDescent="0.25">
      <c r="B4938" s="257">
        <v>4875</v>
      </c>
      <c r="C4938" s="256">
        <v>108.06702388060671</v>
      </c>
    </row>
    <row r="4939" spans="2:3" x14ac:dyDescent="0.25">
      <c r="B4939" s="257">
        <v>4876</v>
      </c>
      <c r="C4939" s="256">
        <v>130.35337099359236</v>
      </c>
    </row>
    <row r="4940" spans="2:3" x14ac:dyDescent="0.25">
      <c r="B4940" s="257">
        <v>4877</v>
      </c>
      <c r="C4940" s="256">
        <v>138.5280192473127</v>
      </c>
    </row>
    <row r="4941" spans="2:3" x14ac:dyDescent="0.25">
      <c r="B4941" s="257">
        <v>4878</v>
      </c>
      <c r="C4941" s="256">
        <v>123.7101113696842</v>
      </c>
    </row>
    <row r="4942" spans="2:3" x14ac:dyDescent="0.25">
      <c r="B4942" s="257">
        <v>4879</v>
      </c>
      <c r="C4942" s="256">
        <v>144.36834152443279</v>
      </c>
    </row>
    <row r="4943" spans="2:3" x14ac:dyDescent="0.25">
      <c r="B4943" s="257">
        <v>4880</v>
      </c>
      <c r="C4943" s="256">
        <v>109.24364247711183</v>
      </c>
    </row>
    <row r="4944" spans="2:3" x14ac:dyDescent="0.25">
      <c r="B4944" s="257">
        <v>4881</v>
      </c>
      <c r="C4944" s="256">
        <v>126.54220251716676</v>
      </c>
    </row>
    <row r="4945" spans="2:3" x14ac:dyDescent="0.25">
      <c r="B4945" s="257">
        <v>4882</v>
      </c>
      <c r="C4945" s="256">
        <v>103.5387976013854</v>
      </c>
    </row>
    <row r="4946" spans="2:3" x14ac:dyDescent="0.25">
      <c r="B4946" s="257">
        <v>4883</v>
      </c>
      <c r="C4946" s="256">
        <v>91.102489606550321</v>
      </c>
    </row>
    <row r="4947" spans="2:3" x14ac:dyDescent="0.25">
      <c r="B4947" s="257">
        <v>4884</v>
      </c>
      <c r="C4947" s="256">
        <v>114.53799721271946</v>
      </c>
    </row>
    <row r="4948" spans="2:3" x14ac:dyDescent="0.25">
      <c r="B4948" s="257">
        <v>4885</v>
      </c>
      <c r="C4948" s="256">
        <v>140.41702377064999</v>
      </c>
    </row>
    <row r="4949" spans="2:3" x14ac:dyDescent="0.25">
      <c r="B4949" s="257">
        <v>4886</v>
      </c>
      <c r="C4949" s="256">
        <v>125.64907194713675</v>
      </c>
    </row>
    <row r="4950" spans="2:3" x14ac:dyDescent="0.25">
      <c r="B4950" s="257">
        <v>4887</v>
      </c>
      <c r="C4950" s="256">
        <v>142.95250793619118</v>
      </c>
    </row>
    <row r="4951" spans="2:3" x14ac:dyDescent="0.25">
      <c r="B4951" s="257">
        <v>4888</v>
      </c>
      <c r="C4951" s="256">
        <v>160.06939705570881</v>
      </c>
    </row>
    <row r="4952" spans="2:3" x14ac:dyDescent="0.25">
      <c r="B4952" s="257">
        <v>4889</v>
      </c>
      <c r="C4952" s="256">
        <v>101.91729961796996</v>
      </c>
    </row>
    <row r="4953" spans="2:3" x14ac:dyDescent="0.25">
      <c r="B4953" s="257">
        <v>4890</v>
      </c>
      <c r="C4953" s="256">
        <v>96.053874445129907</v>
      </c>
    </row>
    <row r="4954" spans="2:3" x14ac:dyDescent="0.25">
      <c r="B4954" s="257">
        <v>4891</v>
      </c>
      <c r="C4954" s="256">
        <v>96.732690420010726</v>
      </c>
    </row>
    <row r="4955" spans="2:3" x14ac:dyDescent="0.25">
      <c r="B4955" s="257">
        <v>4892</v>
      </c>
      <c r="C4955" s="256">
        <v>127.53051461533337</v>
      </c>
    </row>
    <row r="4956" spans="2:3" x14ac:dyDescent="0.25">
      <c r="B4956" s="257">
        <v>4893</v>
      </c>
      <c r="C4956" s="256">
        <v>41.173501696436659</v>
      </c>
    </row>
    <row r="4957" spans="2:3" x14ac:dyDescent="0.25">
      <c r="B4957" s="257">
        <v>4894</v>
      </c>
      <c r="C4957" s="256">
        <v>124.29931256172766</v>
      </c>
    </row>
    <row r="4958" spans="2:3" x14ac:dyDescent="0.25">
      <c r="B4958" s="257">
        <v>4895</v>
      </c>
      <c r="C4958" s="256">
        <v>105.57770999201279</v>
      </c>
    </row>
    <row r="4959" spans="2:3" x14ac:dyDescent="0.25">
      <c r="B4959" s="257">
        <v>4896</v>
      </c>
      <c r="C4959" s="256">
        <v>114.8483054485831</v>
      </c>
    </row>
    <row r="4960" spans="2:3" x14ac:dyDescent="0.25">
      <c r="B4960" s="257">
        <v>4897</v>
      </c>
      <c r="C4960" s="256">
        <v>141.31927347825871</v>
      </c>
    </row>
    <row r="4961" spans="2:3" x14ac:dyDescent="0.25">
      <c r="B4961" s="257">
        <v>4898</v>
      </c>
      <c r="C4961" s="256">
        <v>100.5677310016861</v>
      </c>
    </row>
    <row r="4962" spans="2:3" x14ac:dyDescent="0.25">
      <c r="B4962" s="257">
        <v>4899</v>
      </c>
      <c r="C4962" s="256">
        <v>125.78811981736867</v>
      </c>
    </row>
    <row r="4963" spans="2:3" x14ac:dyDescent="0.25">
      <c r="B4963" s="257">
        <v>4900</v>
      </c>
      <c r="C4963" s="256">
        <v>133.19824725097649</v>
      </c>
    </row>
    <row r="4964" spans="2:3" x14ac:dyDescent="0.25">
      <c r="B4964" s="257">
        <v>4901</v>
      </c>
      <c r="C4964" s="256">
        <v>130.92371747944784</v>
      </c>
    </row>
    <row r="4965" spans="2:3" x14ac:dyDescent="0.25">
      <c r="B4965" s="257">
        <v>4902</v>
      </c>
      <c r="C4965" s="256">
        <v>68.072871337550538</v>
      </c>
    </row>
    <row r="4966" spans="2:3" x14ac:dyDescent="0.25">
      <c r="B4966" s="257">
        <v>4903</v>
      </c>
      <c r="C4966" s="256">
        <v>127.3539720963269</v>
      </c>
    </row>
    <row r="4967" spans="2:3" x14ac:dyDescent="0.25">
      <c r="B4967" s="257">
        <v>4904</v>
      </c>
      <c r="C4967" s="256">
        <v>73.407745079410844</v>
      </c>
    </row>
    <row r="4968" spans="2:3" x14ac:dyDescent="0.25">
      <c r="B4968" s="257">
        <v>4905</v>
      </c>
      <c r="C4968" s="256">
        <v>162.97449021208433</v>
      </c>
    </row>
    <row r="4969" spans="2:3" x14ac:dyDescent="0.25">
      <c r="B4969" s="257">
        <v>4906</v>
      </c>
      <c r="C4969" s="256">
        <v>149.69528929312793</v>
      </c>
    </row>
    <row r="4970" spans="2:3" x14ac:dyDescent="0.25">
      <c r="B4970" s="257">
        <v>4907</v>
      </c>
      <c r="C4970" s="256">
        <v>118.07040684224785</v>
      </c>
    </row>
    <row r="4971" spans="2:3" x14ac:dyDescent="0.25">
      <c r="B4971" s="257">
        <v>4908</v>
      </c>
      <c r="C4971" s="256">
        <v>122.10863715952507</v>
      </c>
    </row>
    <row r="4972" spans="2:3" x14ac:dyDescent="0.25">
      <c r="B4972" s="257">
        <v>4909</v>
      </c>
      <c r="C4972" s="256">
        <v>107.88559461816541</v>
      </c>
    </row>
    <row r="4973" spans="2:3" x14ac:dyDescent="0.25">
      <c r="B4973" s="257">
        <v>4910</v>
      </c>
      <c r="C4973" s="256">
        <v>141.4659544510435</v>
      </c>
    </row>
    <row r="4974" spans="2:3" x14ac:dyDescent="0.25">
      <c r="B4974" s="257">
        <v>4911</v>
      </c>
      <c r="C4974" s="256">
        <v>119.56162579785425</v>
      </c>
    </row>
    <row r="4975" spans="2:3" x14ac:dyDescent="0.25">
      <c r="B4975" s="257">
        <v>4912</v>
      </c>
      <c r="C4975" s="256">
        <v>119.00986276685009</v>
      </c>
    </row>
    <row r="4976" spans="2:3" x14ac:dyDescent="0.25">
      <c r="B4976" s="257">
        <v>4913</v>
      </c>
      <c r="C4976" s="256">
        <v>143.90999996153934</v>
      </c>
    </row>
    <row r="4977" spans="2:3" x14ac:dyDescent="0.25">
      <c r="B4977" s="257">
        <v>4914</v>
      </c>
      <c r="C4977" s="256">
        <v>86.733745377364073</v>
      </c>
    </row>
    <row r="4978" spans="2:3" x14ac:dyDescent="0.25">
      <c r="B4978" s="257">
        <v>4915</v>
      </c>
      <c r="C4978" s="256">
        <v>103.56458823953233</v>
      </c>
    </row>
    <row r="4979" spans="2:3" x14ac:dyDescent="0.25">
      <c r="B4979" s="257">
        <v>4916</v>
      </c>
      <c r="C4979" s="256">
        <v>105.40830932038416</v>
      </c>
    </row>
    <row r="4980" spans="2:3" x14ac:dyDescent="0.25">
      <c r="B4980" s="257">
        <v>4917</v>
      </c>
      <c r="C4980" s="256">
        <v>142.86379405662936</v>
      </c>
    </row>
    <row r="4981" spans="2:3" x14ac:dyDescent="0.25">
      <c r="B4981" s="257">
        <v>4918</v>
      </c>
      <c r="C4981" s="256">
        <v>138.32947184986992</v>
      </c>
    </row>
    <row r="4982" spans="2:3" x14ac:dyDescent="0.25">
      <c r="B4982" s="257">
        <v>4919</v>
      </c>
      <c r="C4982" s="256">
        <v>167.42186514554123</v>
      </c>
    </row>
    <row r="4983" spans="2:3" x14ac:dyDescent="0.25">
      <c r="B4983" s="257">
        <v>4920</v>
      </c>
      <c r="C4983" s="256">
        <v>128.11124389391389</v>
      </c>
    </row>
    <row r="4984" spans="2:3" x14ac:dyDescent="0.25">
      <c r="B4984" s="257">
        <v>4921</v>
      </c>
      <c r="C4984" s="256">
        <v>121.94983722062747</v>
      </c>
    </row>
    <row r="4985" spans="2:3" x14ac:dyDescent="0.25">
      <c r="B4985" s="257">
        <v>4922</v>
      </c>
      <c r="C4985" s="256">
        <v>176.32521403246616</v>
      </c>
    </row>
    <row r="4986" spans="2:3" x14ac:dyDescent="0.25">
      <c r="B4986" s="257">
        <v>4923</v>
      </c>
      <c r="C4986" s="256">
        <v>112.72095763337617</v>
      </c>
    </row>
    <row r="4987" spans="2:3" x14ac:dyDescent="0.25">
      <c r="B4987" s="257">
        <v>4924</v>
      </c>
      <c r="C4987" s="256">
        <v>114.77553125880783</v>
      </c>
    </row>
    <row r="4988" spans="2:3" x14ac:dyDescent="0.25">
      <c r="B4988" s="257">
        <v>4925</v>
      </c>
      <c r="C4988" s="256">
        <v>150.60744036214791</v>
      </c>
    </row>
    <row r="4989" spans="2:3" x14ac:dyDescent="0.25">
      <c r="B4989" s="257">
        <v>4926</v>
      </c>
      <c r="C4989" s="256">
        <v>105.43761307753786</v>
      </c>
    </row>
    <row r="4990" spans="2:3" x14ac:dyDescent="0.25">
      <c r="B4990" s="257">
        <v>4927</v>
      </c>
      <c r="C4990" s="256">
        <v>141.62932935309075</v>
      </c>
    </row>
    <row r="4991" spans="2:3" x14ac:dyDescent="0.25">
      <c r="B4991" s="257">
        <v>4928</v>
      </c>
      <c r="C4991" s="256">
        <v>127.07510061953177</v>
      </c>
    </row>
    <row r="4992" spans="2:3" x14ac:dyDescent="0.25">
      <c r="B4992" s="257">
        <v>4929</v>
      </c>
      <c r="C4992" s="256">
        <v>142.34859211690963</v>
      </c>
    </row>
    <row r="4993" spans="2:3" x14ac:dyDescent="0.25">
      <c r="B4993" s="257">
        <v>4930</v>
      </c>
      <c r="C4993" s="256">
        <v>69.694858555728089</v>
      </c>
    </row>
    <row r="4994" spans="2:3" x14ac:dyDescent="0.25">
      <c r="B4994" s="257">
        <v>4931</v>
      </c>
      <c r="C4994" s="256">
        <v>120.89169765457457</v>
      </c>
    </row>
    <row r="4995" spans="2:3" x14ac:dyDescent="0.25">
      <c r="B4995" s="257">
        <v>4932</v>
      </c>
      <c r="C4995" s="256">
        <v>138.84482779633115</v>
      </c>
    </row>
    <row r="4996" spans="2:3" x14ac:dyDescent="0.25">
      <c r="B4996" s="257">
        <v>4933</v>
      </c>
      <c r="C4996" s="256">
        <v>124.53230448346736</v>
      </c>
    </row>
    <row r="4997" spans="2:3" x14ac:dyDescent="0.25">
      <c r="B4997" s="257">
        <v>4934</v>
      </c>
      <c r="C4997" s="256">
        <v>100.33707322890552</v>
      </c>
    </row>
    <row r="4998" spans="2:3" x14ac:dyDescent="0.25">
      <c r="B4998" s="257">
        <v>4935</v>
      </c>
      <c r="C4998" s="256">
        <v>87.055217106827058</v>
      </c>
    </row>
    <row r="4999" spans="2:3" x14ac:dyDescent="0.25">
      <c r="B4999" s="257">
        <v>4936</v>
      </c>
      <c r="C4999" s="256">
        <v>169.30886219898525</v>
      </c>
    </row>
    <row r="5000" spans="2:3" x14ac:dyDescent="0.25">
      <c r="B5000" s="257">
        <v>4937</v>
      </c>
      <c r="C5000" s="256">
        <v>111.72253627699394</v>
      </c>
    </row>
    <row r="5001" spans="2:3" x14ac:dyDescent="0.25">
      <c r="B5001" s="257">
        <v>4938</v>
      </c>
      <c r="C5001" s="256">
        <v>144.82470309108547</v>
      </c>
    </row>
    <row r="5002" spans="2:3" x14ac:dyDescent="0.25">
      <c r="B5002" s="257">
        <v>4939</v>
      </c>
      <c r="C5002" s="256">
        <v>124.13783542665594</v>
      </c>
    </row>
    <row r="5003" spans="2:3" x14ac:dyDescent="0.25">
      <c r="B5003" s="257">
        <v>4940</v>
      </c>
      <c r="C5003" s="256">
        <v>86.116284929938644</v>
      </c>
    </row>
    <row r="5004" spans="2:3" x14ac:dyDescent="0.25">
      <c r="B5004" s="257">
        <v>4941</v>
      </c>
      <c r="C5004" s="256">
        <v>147.37422194473075</v>
      </c>
    </row>
    <row r="5005" spans="2:3" x14ac:dyDescent="0.25">
      <c r="B5005" s="257">
        <v>4942</v>
      </c>
      <c r="C5005" s="256">
        <v>118.78376122092641</v>
      </c>
    </row>
    <row r="5006" spans="2:3" x14ac:dyDescent="0.25">
      <c r="B5006" s="257">
        <v>4943</v>
      </c>
      <c r="C5006" s="256">
        <v>146.97979753826496</v>
      </c>
    </row>
    <row r="5007" spans="2:3" x14ac:dyDescent="0.25">
      <c r="B5007" s="257">
        <v>4944</v>
      </c>
      <c r="C5007" s="256">
        <v>141.64615676518684</v>
      </c>
    </row>
    <row r="5008" spans="2:3" x14ac:dyDescent="0.25">
      <c r="B5008" s="257">
        <v>4945</v>
      </c>
      <c r="C5008" s="256">
        <v>120.87477097169183</v>
      </c>
    </row>
    <row r="5009" spans="2:3" x14ac:dyDescent="0.25">
      <c r="B5009" s="257">
        <v>4946</v>
      </c>
      <c r="C5009" s="256">
        <v>104.33150067567534</v>
      </c>
    </row>
    <row r="5010" spans="2:3" x14ac:dyDescent="0.25">
      <c r="B5010" s="257">
        <v>4947</v>
      </c>
      <c r="C5010" s="256">
        <v>137.11538415013254</v>
      </c>
    </row>
    <row r="5011" spans="2:3" x14ac:dyDescent="0.25">
      <c r="B5011" s="257">
        <v>4948</v>
      </c>
      <c r="C5011" s="256">
        <v>117.6518258364985</v>
      </c>
    </row>
    <row r="5012" spans="2:3" x14ac:dyDescent="0.25">
      <c r="B5012" s="257">
        <v>4949</v>
      </c>
      <c r="C5012" s="256">
        <v>86.837131122177681</v>
      </c>
    </row>
    <row r="5013" spans="2:3" x14ac:dyDescent="0.25">
      <c r="B5013" s="257">
        <v>4950</v>
      </c>
      <c r="C5013" s="256">
        <v>97.03924811274814</v>
      </c>
    </row>
    <row r="5014" spans="2:3" x14ac:dyDescent="0.25">
      <c r="B5014" s="257">
        <v>4951</v>
      </c>
      <c r="C5014" s="256">
        <v>94.027808710156307</v>
      </c>
    </row>
    <row r="5015" spans="2:3" x14ac:dyDescent="0.25">
      <c r="B5015" s="257">
        <v>4952</v>
      </c>
      <c r="C5015" s="256">
        <v>135.98653907192059</v>
      </c>
    </row>
    <row r="5016" spans="2:3" x14ac:dyDescent="0.25">
      <c r="B5016" s="257">
        <v>4953</v>
      </c>
      <c r="C5016" s="256">
        <v>108.07816947904151</v>
      </c>
    </row>
    <row r="5017" spans="2:3" x14ac:dyDescent="0.25">
      <c r="B5017" s="257">
        <v>4954</v>
      </c>
      <c r="C5017" s="256">
        <v>114.1982726642353</v>
      </c>
    </row>
    <row r="5018" spans="2:3" x14ac:dyDescent="0.25">
      <c r="B5018" s="257">
        <v>4955</v>
      </c>
      <c r="C5018" s="256">
        <v>122.50086474301916</v>
      </c>
    </row>
    <row r="5019" spans="2:3" x14ac:dyDescent="0.25">
      <c r="B5019" s="257">
        <v>4956</v>
      </c>
      <c r="C5019" s="256">
        <v>108.89266547467852</v>
      </c>
    </row>
    <row r="5020" spans="2:3" x14ac:dyDescent="0.25">
      <c r="B5020" s="257">
        <v>4957</v>
      </c>
      <c r="C5020" s="256">
        <v>130.54921784763064</v>
      </c>
    </row>
    <row r="5021" spans="2:3" x14ac:dyDescent="0.25">
      <c r="B5021" s="257">
        <v>4958</v>
      </c>
      <c r="C5021" s="256">
        <v>111.52001018955382</v>
      </c>
    </row>
    <row r="5022" spans="2:3" x14ac:dyDescent="0.25">
      <c r="B5022" s="257">
        <v>4959</v>
      </c>
      <c r="C5022" s="256">
        <v>119.16571459131586</v>
      </c>
    </row>
    <row r="5023" spans="2:3" x14ac:dyDescent="0.25">
      <c r="B5023" s="257">
        <v>4960</v>
      </c>
      <c r="C5023" s="256">
        <v>62.601490758316153</v>
      </c>
    </row>
    <row r="5024" spans="2:3" x14ac:dyDescent="0.25">
      <c r="B5024" s="257">
        <v>4961</v>
      </c>
      <c r="C5024" s="256">
        <v>146.98764867533276</v>
      </c>
    </row>
    <row r="5025" spans="2:3" x14ac:dyDescent="0.25">
      <c r="B5025" s="257">
        <v>4962</v>
      </c>
      <c r="C5025" s="256">
        <v>159.66005018357626</v>
      </c>
    </row>
    <row r="5026" spans="2:3" x14ac:dyDescent="0.25">
      <c r="B5026" s="257">
        <v>4963</v>
      </c>
      <c r="C5026" s="256">
        <v>104.73337648172566</v>
      </c>
    </row>
    <row r="5027" spans="2:3" x14ac:dyDescent="0.25">
      <c r="B5027" s="257">
        <v>4964</v>
      </c>
      <c r="C5027" s="256">
        <v>119.52349735779634</v>
      </c>
    </row>
    <row r="5028" spans="2:3" x14ac:dyDescent="0.25">
      <c r="B5028" s="257">
        <v>4965</v>
      </c>
      <c r="C5028" s="256">
        <v>106.98689784663026</v>
      </c>
    </row>
    <row r="5029" spans="2:3" x14ac:dyDescent="0.25">
      <c r="B5029" s="257">
        <v>4966</v>
      </c>
      <c r="C5029" s="256">
        <v>120.19396425113902</v>
      </c>
    </row>
    <row r="5030" spans="2:3" x14ac:dyDescent="0.25">
      <c r="B5030" s="257">
        <v>4967</v>
      </c>
      <c r="C5030" s="256">
        <v>80.749420201649571</v>
      </c>
    </row>
    <row r="5031" spans="2:3" x14ac:dyDescent="0.25">
      <c r="B5031" s="257">
        <v>4968</v>
      </c>
      <c r="C5031" s="256">
        <v>76.081605669744505</v>
      </c>
    </row>
    <row r="5032" spans="2:3" x14ac:dyDescent="0.25">
      <c r="B5032" s="257">
        <v>4969</v>
      </c>
      <c r="C5032" s="256">
        <v>149.06306056716178</v>
      </c>
    </row>
    <row r="5033" spans="2:3" x14ac:dyDescent="0.25">
      <c r="B5033" s="257">
        <v>4970</v>
      </c>
      <c r="C5033" s="256">
        <v>100.80450582334544</v>
      </c>
    </row>
    <row r="5034" spans="2:3" x14ac:dyDescent="0.25">
      <c r="B5034" s="257">
        <v>4971</v>
      </c>
      <c r="C5034" s="256">
        <v>114.95953953270714</v>
      </c>
    </row>
    <row r="5035" spans="2:3" x14ac:dyDescent="0.25">
      <c r="B5035" s="257">
        <v>4972</v>
      </c>
      <c r="C5035" s="256">
        <v>99.541337306041399</v>
      </c>
    </row>
    <row r="5036" spans="2:3" x14ac:dyDescent="0.25">
      <c r="B5036" s="257">
        <v>4973</v>
      </c>
      <c r="C5036" s="256">
        <v>122.18199810969124</v>
      </c>
    </row>
    <row r="5037" spans="2:3" x14ac:dyDescent="0.25">
      <c r="B5037" s="257">
        <v>4974</v>
      </c>
      <c r="C5037" s="256">
        <v>91.450870628191851</v>
      </c>
    </row>
    <row r="5038" spans="2:3" x14ac:dyDescent="0.25">
      <c r="B5038" s="257">
        <v>4975</v>
      </c>
      <c r="C5038" s="256">
        <v>118.89979321691752</v>
      </c>
    </row>
    <row r="5039" spans="2:3" x14ac:dyDescent="0.25">
      <c r="B5039" s="257">
        <v>4976</v>
      </c>
      <c r="C5039" s="256">
        <v>119.20917341574595</v>
      </c>
    </row>
    <row r="5040" spans="2:3" x14ac:dyDescent="0.25">
      <c r="B5040" s="257">
        <v>4977</v>
      </c>
      <c r="C5040" s="256">
        <v>126.23983658731396</v>
      </c>
    </row>
    <row r="5041" spans="2:3" x14ac:dyDescent="0.25">
      <c r="B5041" s="257">
        <v>4978</v>
      </c>
      <c r="C5041" s="256">
        <v>86.880752631095959</v>
      </c>
    </row>
    <row r="5042" spans="2:3" x14ac:dyDescent="0.25">
      <c r="B5042" s="257">
        <v>4979</v>
      </c>
      <c r="C5042" s="256">
        <v>93.921632336816984</v>
      </c>
    </row>
    <row r="5043" spans="2:3" x14ac:dyDescent="0.25">
      <c r="B5043" s="257">
        <v>4980</v>
      </c>
      <c r="C5043" s="256">
        <v>133.00806379456643</v>
      </c>
    </row>
    <row r="5044" spans="2:3" x14ac:dyDescent="0.25">
      <c r="B5044" s="257">
        <v>4981</v>
      </c>
      <c r="C5044" s="256">
        <v>126.73330399649082</v>
      </c>
    </row>
    <row r="5045" spans="2:3" x14ac:dyDescent="0.25">
      <c r="B5045" s="257">
        <v>4982</v>
      </c>
      <c r="C5045" s="256">
        <v>145.23013505797101</v>
      </c>
    </row>
    <row r="5046" spans="2:3" x14ac:dyDescent="0.25">
      <c r="B5046" s="257">
        <v>4983</v>
      </c>
      <c r="C5046" s="256">
        <v>106.03499857405146</v>
      </c>
    </row>
    <row r="5047" spans="2:3" x14ac:dyDescent="0.25">
      <c r="B5047" s="257">
        <v>4984</v>
      </c>
      <c r="C5047" s="256">
        <v>148.93039186543916</v>
      </c>
    </row>
    <row r="5048" spans="2:3" x14ac:dyDescent="0.25">
      <c r="B5048" s="257">
        <v>4985</v>
      </c>
      <c r="C5048" s="256">
        <v>71.001836663343425</v>
      </c>
    </row>
    <row r="5049" spans="2:3" x14ac:dyDescent="0.25">
      <c r="B5049" s="257">
        <v>4986</v>
      </c>
      <c r="C5049" s="256">
        <v>120.51424424966983</v>
      </c>
    </row>
    <row r="5050" spans="2:3" x14ac:dyDescent="0.25">
      <c r="B5050" s="257">
        <v>4987</v>
      </c>
      <c r="C5050" s="256">
        <v>139.6524920605568</v>
      </c>
    </row>
    <row r="5051" spans="2:3" x14ac:dyDescent="0.25">
      <c r="B5051" s="257">
        <v>4988</v>
      </c>
      <c r="C5051" s="256">
        <v>98.838158820491486</v>
      </c>
    </row>
    <row r="5052" spans="2:3" x14ac:dyDescent="0.25">
      <c r="B5052" s="257">
        <v>4989</v>
      </c>
      <c r="C5052" s="256">
        <v>128.53032304707753</v>
      </c>
    </row>
    <row r="5053" spans="2:3" x14ac:dyDescent="0.25">
      <c r="B5053" s="257">
        <v>4990</v>
      </c>
      <c r="C5053" s="256">
        <v>84.587781301563368</v>
      </c>
    </row>
    <row r="5054" spans="2:3" x14ac:dyDescent="0.25">
      <c r="B5054" s="257">
        <v>4991</v>
      </c>
      <c r="C5054" s="256">
        <v>125.93231679477343</v>
      </c>
    </row>
    <row r="5055" spans="2:3" x14ac:dyDescent="0.25">
      <c r="B5055" s="257">
        <v>4992</v>
      </c>
      <c r="C5055" s="256">
        <v>87.227419342389993</v>
      </c>
    </row>
    <row r="5056" spans="2:3" x14ac:dyDescent="0.25">
      <c r="B5056" s="257">
        <v>4993</v>
      </c>
      <c r="C5056" s="256">
        <v>151.93763321471405</v>
      </c>
    </row>
    <row r="5057" spans="2:3" x14ac:dyDescent="0.25">
      <c r="B5057" s="257">
        <v>4994</v>
      </c>
      <c r="C5057" s="256">
        <v>150.10921776051435</v>
      </c>
    </row>
    <row r="5058" spans="2:3" x14ac:dyDescent="0.25">
      <c r="B5058" s="257">
        <v>4995</v>
      </c>
      <c r="C5058" s="256">
        <v>121.11778254497965</v>
      </c>
    </row>
    <row r="5059" spans="2:3" x14ac:dyDescent="0.25">
      <c r="B5059" s="257">
        <v>4996</v>
      </c>
      <c r="C5059" s="256">
        <v>93.811882973367517</v>
      </c>
    </row>
    <row r="5060" spans="2:3" x14ac:dyDescent="0.25">
      <c r="B5060" s="257">
        <v>4997</v>
      </c>
      <c r="C5060" s="256">
        <v>69.808012954320645</v>
      </c>
    </row>
    <row r="5061" spans="2:3" x14ac:dyDescent="0.25">
      <c r="B5061" s="257">
        <v>4998</v>
      </c>
      <c r="C5061" s="256">
        <v>107.72012043775149</v>
      </c>
    </row>
    <row r="5062" spans="2:3" x14ac:dyDescent="0.25">
      <c r="B5062" s="257">
        <v>4999</v>
      </c>
      <c r="C5062" s="256">
        <v>135.67700195269026</v>
      </c>
    </row>
    <row r="5063" spans="2:3" x14ac:dyDescent="0.25">
      <c r="B5063" s="257">
        <v>5000</v>
      </c>
      <c r="C5063" s="256">
        <v>91.762771210605365</v>
      </c>
    </row>
    <row r="5064" spans="2:3" x14ac:dyDescent="0.25">
      <c r="B5064" s="257">
        <v>5001</v>
      </c>
      <c r="C5064" s="256">
        <v>114.5561082988755</v>
      </c>
    </row>
    <row r="5065" spans="2:3" x14ac:dyDescent="0.25">
      <c r="B5065" s="257">
        <v>5002</v>
      </c>
      <c r="C5065" s="256">
        <v>155.71829890620086</v>
      </c>
    </row>
    <row r="5066" spans="2:3" x14ac:dyDescent="0.25">
      <c r="B5066" s="257">
        <v>5003</v>
      </c>
      <c r="C5066" s="256">
        <v>133.32155989530852</v>
      </c>
    </row>
    <row r="5067" spans="2:3" x14ac:dyDescent="0.25">
      <c r="B5067" s="257">
        <v>5004</v>
      </c>
      <c r="C5067" s="256">
        <v>111.11260518243149</v>
      </c>
    </row>
    <row r="5068" spans="2:3" x14ac:dyDescent="0.25">
      <c r="B5068" s="257">
        <v>5005</v>
      </c>
      <c r="C5068" s="256">
        <v>104.99962193144968</v>
      </c>
    </row>
    <row r="5069" spans="2:3" x14ac:dyDescent="0.25">
      <c r="B5069" s="257">
        <v>5006</v>
      </c>
      <c r="C5069" s="256">
        <v>123.80590771870601</v>
      </c>
    </row>
    <row r="5070" spans="2:3" x14ac:dyDescent="0.25">
      <c r="B5070" s="257">
        <v>5007</v>
      </c>
      <c r="C5070" s="256">
        <v>97.42344822294811</v>
      </c>
    </row>
    <row r="5071" spans="2:3" x14ac:dyDescent="0.25">
      <c r="B5071" s="257">
        <v>5008</v>
      </c>
      <c r="C5071" s="256">
        <v>96.135567833298097</v>
      </c>
    </row>
    <row r="5072" spans="2:3" x14ac:dyDescent="0.25">
      <c r="B5072" s="257">
        <v>5009</v>
      </c>
      <c r="C5072" s="256">
        <v>102.95201861112709</v>
      </c>
    </row>
    <row r="5073" spans="2:3" x14ac:dyDescent="0.25">
      <c r="B5073" s="257">
        <v>5010</v>
      </c>
      <c r="C5073" s="256">
        <v>98.274720852760808</v>
      </c>
    </row>
    <row r="5074" spans="2:3" x14ac:dyDescent="0.25">
      <c r="B5074" s="257">
        <v>5011</v>
      </c>
      <c r="C5074" s="256">
        <v>134.66889952535271</v>
      </c>
    </row>
    <row r="5075" spans="2:3" x14ac:dyDescent="0.25">
      <c r="B5075" s="257">
        <v>5012</v>
      </c>
      <c r="C5075" s="256">
        <v>149.90222504342978</v>
      </c>
    </row>
    <row r="5076" spans="2:3" x14ac:dyDescent="0.25">
      <c r="B5076" s="257">
        <v>5013</v>
      </c>
      <c r="C5076" s="256">
        <v>137.49802541744816</v>
      </c>
    </row>
    <row r="5077" spans="2:3" x14ac:dyDescent="0.25">
      <c r="B5077" s="257">
        <v>5014</v>
      </c>
      <c r="C5077" s="256">
        <v>113.11358306405658</v>
      </c>
    </row>
    <row r="5078" spans="2:3" x14ac:dyDescent="0.25">
      <c r="B5078" s="257">
        <v>5015</v>
      </c>
      <c r="C5078" s="256">
        <v>166.06171286557446</v>
      </c>
    </row>
    <row r="5079" spans="2:3" x14ac:dyDescent="0.25">
      <c r="B5079" s="257">
        <v>5016</v>
      </c>
      <c r="C5079" s="256">
        <v>153.01724502868922</v>
      </c>
    </row>
    <row r="5080" spans="2:3" x14ac:dyDescent="0.25">
      <c r="B5080" s="257">
        <v>5017</v>
      </c>
      <c r="C5080" s="256">
        <v>104.15678423969722</v>
      </c>
    </row>
    <row r="5081" spans="2:3" x14ac:dyDescent="0.25">
      <c r="B5081" s="257">
        <v>5018</v>
      </c>
      <c r="C5081" s="256">
        <v>149.58371755955187</v>
      </c>
    </row>
    <row r="5082" spans="2:3" x14ac:dyDescent="0.25">
      <c r="B5082" s="257">
        <v>5019</v>
      </c>
      <c r="C5082" s="256">
        <v>113.81373140399447</v>
      </c>
    </row>
    <row r="5083" spans="2:3" x14ac:dyDescent="0.25">
      <c r="B5083" s="257">
        <v>5020</v>
      </c>
      <c r="C5083" s="256">
        <v>127.91738563861537</v>
      </c>
    </row>
    <row r="5084" spans="2:3" x14ac:dyDescent="0.25">
      <c r="B5084" s="257">
        <v>5021</v>
      </c>
      <c r="C5084" s="256">
        <v>133.81557763208269</v>
      </c>
    </row>
    <row r="5085" spans="2:3" x14ac:dyDescent="0.25">
      <c r="B5085" s="257">
        <v>5022</v>
      </c>
      <c r="C5085" s="256">
        <v>121.06983663252869</v>
      </c>
    </row>
    <row r="5086" spans="2:3" x14ac:dyDescent="0.25">
      <c r="B5086" s="257">
        <v>5023</v>
      </c>
      <c r="C5086" s="256">
        <v>175.32823768455489</v>
      </c>
    </row>
    <row r="5087" spans="2:3" x14ac:dyDescent="0.25">
      <c r="B5087" s="257">
        <v>5024</v>
      </c>
      <c r="C5087" s="256">
        <v>99.389349284303421</v>
      </c>
    </row>
    <row r="5088" spans="2:3" x14ac:dyDescent="0.25">
      <c r="B5088" s="257">
        <v>5025</v>
      </c>
      <c r="C5088" s="256">
        <v>162.09256464191182</v>
      </c>
    </row>
    <row r="5089" spans="2:3" x14ac:dyDescent="0.25">
      <c r="B5089" s="257">
        <v>5026</v>
      </c>
      <c r="C5089" s="256">
        <v>119.66317161668067</v>
      </c>
    </row>
    <row r="5090" spans="2:3" x14ac:dyDescent="0.25">
      <c r="B5090" s="257">
        <v>5027</v>
      </c>
      <c r="C5090" s="256">
        <v>112.96749404075621</v>
      </c>
    </row>
    <row r="5091" spans="2:3" x14ac:dyDescent="0.25">
      <c r="B5091" s="257">
        <v>5028</v>
      </c>
      <c r="C5091" s="256">
        <v>142.92050231570403</v>
      </c>
    </row>
    <row r="5092" spans="2:3" x14ac:dyDescent="0.25">
      <c r="B5092" s="257">
        <v>5029</v>
      </c>
      <c r="C5092" s="256">
        <v>95.455628006695122</v>
      </c>
    </row>
    <row r="5093" spans="2:3" x14ac:dyDescent="0.25">
      <c r="B5093" s="257">
        <v>5030</v>
      </c>
      <c r="C5093" s="256">
        <v>121.72067694993942</v>
      </c>
    </row>
    <row r="5094" spans="2:3" x14ac:dyDescent="0.25">
      <c r="B5094" s="257">
        <v>5031</v>
      </c>
      <c r="C5094" s="256">
        <v>98.931795413480373</v>
      </c>
    </row>
    <row r="5095" spans="2:3" x14ac:dyDescent="0.25">
      <c r="B5095" s="257">
        <v>5032</v>
      </c>
      <c r="C5095" s="256">
        <v>42.446341080513662</v>
      </c>
    </row>
    <row r="5096" spans="2:3" x14ac:dyDescent="0.25">
      <c r="B5096" s="257">
        <v>5033</v>
      </c>
      <c r="C5096" s="256">
        <v>126.86547605676796</v>
      </c>
    </row>
    <row r="5097" spans="2:3" x14ac:dyDescent="0.25">
      <c r="B5097" s="257">
        <v>5034</v>
      </c>
      <c r="C5097" s="256">
        <v>150.96325850571819</v>
      </c>
    </row>
    <row r="5098" spans="2:3" x14ac:dyDescent="0.25">
      <c r="B5098" s="257">
        <v>5035</v>
      </c>
      <c r="C5098" s="256">
        <v>165.49788876050192</v>
      </c>
    </row>
    <row r="5099" spans="2:3" x14ac:dyDescent="0.25">
      <c r="B5099" s="257">
        <v>5036</v>
      </c>
      <c r="C5099" s="256">
        <v>125.77974513501407</v>
      </c>
    </row>
    <row r="5100" spans="2:3" x14ac:dyDescent="0.25">
      <c r="B5100" s="257">
        <v>5037</v>
      </c>
      <c r="C5100" s="256">
        <v>107.68489422889844</v>
      </c>
    </row>
    <row r="5101" spans="2:3" x14ac:dyDescent="0.25">
      <c r="B5101" s="257">
        <v>5038</v>
      </c>
      <c r="C5101" s="256">
        <v>112.94823514321939</v>
      </c>
    </row>
    <row r="5102" spans="2:3" x14ac:dyDescent="0.25">
      <c r="B5102" s="257">
        <v>5039</v>
      </c>
      <c r="C5102" s="256">
        <v>95.208762765230318</v>
      </c>
    </row>
    <row r="5103" spans="2:3" x14ac:dyDescent="0.25">
      <c r="B5103" s="257">
        <v>5040</v>
      </c>
      <c r="C5103" s="256">
        <v>149.03067527949352</v>
      </c>
    </row>
    <row r="5104" spans="2:3" x14ac:dyDescent="0.25">
      <c r="B5104" s="257">
        <v>5041</v>
      </c>
      <c r="C5104" s="256">
        <v>96.268883898175659</v>
      </c>
    </row>
    <row r="5105" spans="2:3" x14ac:dyDescent="0.25">
      <c r="B5105" s="257">
        <v>5042</v>
      </c>
      <c r="C5105" s="256">
        <v>161.87828019978275</v>
      </c>
    </row>
    <row r="5106" spans="2:3" x14ac:dyDescent="0.25">
      <c r="B5106" s="257">
        <v>5043</v>
      </c>
      <c r="C5106" s="256">
        <v>101.0846684058311</v>
      </c>
    </row>
    <row r="5107" spans="2:3" x14ac:dyDescent="0.25">
      <c r="B5107" s="257">
        <v>5044</v>
      </c>
      <c r="C5107" s="256">
        <v>87.744351485823543</v>
      </c>
    </row>
    <row r="5108" spans="2:3" x14ac:dyDescent="0.25">
      <c r="B5108" s="257">
        <v>5045</v>
      </c>
      <c r="C5108" s="256">
        <v>114.85939185849273</v>
      </c>
    </row>
    <row r="5109" spans="2:3" x14ac:dyDescent="0.25">
      <c r="B5109" s="257">
        <v>5046</v>
      </c>
      <c r="C5109" s="256">
        <v>118.04952432194311</v>
      </c>
    </row>
    <row r="5110" spans="2:3" x14ac:dyDescent="0.25">
      <c r="B5110" s="257">
        <v>5047</v>
      </c>
      <c r="C5110" s="256">
        <v>162.29375005231137</v>
      </c>
    </row>
    <row r="5111" spans="2:3" x14ac:dyDescent="0.25">
      <c r="B5111" s="257">
        <v>5048</v>
      </c>
      <c r="C5111" s="256">
        <v>108.78916450606184</v>
      </c>
    </row>
    <row r="5112" spans="2:3" x14ac:dyDescent="0.25">
      <c r="B5112" s="257">
        <v>5049</v>
      </c>
      <c r="C5112" s="256">
        <v>131.24076979903293</v>
      </c>
    </row>
    <row r="5113" spans="2:3" x14ac:dyDescent="0.25">
      <c r="B5113" s="257">
        <v>5050</v>
      </c>
      <c r="C5113" s="256">
        <v>109.80017358029056</v>
      </c>
    </row>
    <row r="5114" spans="2:3" x14ac:dyDescent="0.25">
      <c r="B5114" s="257">
        <v>5051</v>
      </c>
      <c r="C5114" s="256">
        <v>135.1417916484796</v>
      </c>
    </row>
    <row r="5115" spans="2:3" x14ac:dyDescent="0.25">
      <c r="B5115" s="257">
        <v>5052</v>
      </c>
      <c r="C5115" s="256">
        <v>98.415922361250324</v>
      </c>
    </row>
    <row r="5116" spans="2:3" x14ac:dyDescent="0.25">
      <c r="B5116" s="257">
        <v>5053</v>
      </c>
      <c r="C5116" s="256">
        <v>126.4657729400225</v>
      </c>
    </row>
    <row r="5117" spans="2:3" x14ac:dyDescent="0.25">
      <c r="B5117" s="257">
        <v>5054</v>
      </c>
      <c r="C5117" s="256">
        <v>142.32853887562266</v>
      </c>
    </row>
    <row r="5118" spans="2:3" x14ac:dyDescent="0.25">
      <c r="B5118" s="257">
        <v>5055</v>
      </c>
      <c r="C5118" s="256">
        <v>91.896927922050452</v>
      </c>
    </row>
    <row r="5119" spans="2:3" x14ac:dyDescent="0.25">
      <c r="B5119" s="257">
        <v>5056</v>
      </c>
      <c r="C5119" s="256">
        <v>90.246961621706561</v>
      </c>
    </row>
    <row r="5120" spans="2:3" x14ac:dyDescent="0.25">
      <c r="B5120" s="257">
        <v>5057</v>
      </c>
      <c r="C5120" s="256">
        <v>108.16000764800694</v>
      </c>
    </row>
    <row r="5121" spans="2:3" x14ac:dyDescent="0.25">
      <c r="B5121" s="257">
        <v>5058</v>
      </c>
      <c r="C5121" s="256">
        <v>126.20212008937764</v>
      </c>
    </row>
    <row r="5122" spans="2:3" x14ac:dyDescent="0.25">
      <c r="B5122" s="257">
        <v>5059</v>
      </c>
      <c r="C5122" s="256">
        <v>140.04074142972004</v>
      </c>
    </row>
    <row r="5123" spans="2:3" x14ac:dyDescent="0.25">
      <c r="B5123" s="257">
        <v>5060</v>
      </c>
      <c r="C5123" s="256">
        <v>77.004239443075193</v>
      </c>
    </row>
    <row r="5124" spans="2:3" x14ac:dyDescent="0.25">
      <c r="B5124" s="257">
        <v>5061</v>
      </c>
      <c r="C5124" s="256">
        <v>114.55313983898093</v>
      </c>
    </row>
    <row r="5125" spans="2:3" x14ac:dyDescent="0.25">
      <c r="B5125" s="257">
        <v>5062</v>
      </c>
      <c r="C5125" s="256">
        <v>117.14058532831945</v>
      </c>
    </row>
    <row r="5126" spans="2:3" x14ac:dyDescent="0.25">
      <c r="B5126" s="257">
        <v>5063</v>
      </c>
      <c r="C5126" s="256">
        <v>99.036185026404894</v>
      </c>
    </row>
    <row r="5127" spans="2:3" x14ac:dyDescent="0.25">
      <c r="B5127" s="257">
        <v>5064</v>
      </c>
      <c r="C5127" s="256">
        <v>109.35078345787723</v>
      </c>
    </row>
    <row r="5128" spans="2:3" x14ac:dyDescent="0.25">
      <c r="B5128" s="257">
        <v>5065</v>
      </c>
      <c r="C5128" s="256">
        <v>134.27540443409978</v>
      </c>
    </row>
    <row r="5129" spans="2:3" x14ac:dyDescent="0.25">
      <c r="B5129" s="257">
        <v>5066</v>
      </c>
      <c r="C5129" s="256">
        <v>122.53649354086221</v>
      </c>
    </row>
    <row r="5130" spans="2:3" x14ac:dyDescent="0.25">
      <c r="B5130" s="257">
        <v>5067</v>
      </c>
      <c r="C5130" s="256">
        <v>147.52347796886914</v>
      </c>
    </row>
    <row r="5131" spans="2:3" x14ac:dyDescent="0.25">
      <c r="B5131" s="257">
        <v>5068</v>
      </c>
      <c r="C5131" s="256">
        <v>76.277389751129363</v>
      </c>
    </row>
    <row r="5132" spans="2:3" x14ac:dyDescent="0.25">
      <c r="B5132" s="257">
        <v>5069</v>
      </c>
      <c r="C5132" s="256">
        <v>116.70931431940579</v>
      </c>
    </row>
    <row r="5133" spans="2:3" x14ac:dyDescent="0.25">
      <c r="B5133" s="257">
        <v>5070</v>
      </c>
      <c r="C5133" s="256">
        <v>155.62590471360835</v>
      </c>
    </row>
    <row r="5134" spans="2:3" x14ac:dyDescent="0.25">
      <c r="B5134" s="257">
        <v>5071</v>
      </c>
      <c r="C5134" s="256">
        <v>133.15327941468007</v>
      </c>
    </row>
    <row r="5135" spans="2:3" x14ac:dyDescent="0.25">
      <c r="B5135" s="257">
        <v>5072</v>
      </c>
      <c r="C5135" s="256">
        <v>118.48260282483042</v>
      </c>
    </row>
    <row r="5136" spans="2:3" x14ac:dyDescent="0.25">
      <c r="B5136" s="257">
        <v>5073</v>
      </c>
      <c r="C5136" s="256">
        <v>127.01333612733849</v>
      </c>
    </row>
    <row r="5137" spans="2:3" x14ac:dyDescent="0.25">
      <c r="B5137" s="257">
        <v>5074</v>
      </c>
      <c r="C5137" s="256">
        <v>126.95012426167804</v>
      </c>
    </row>
    <row r="5138" spans="2:3" x14ac:dyDescent="0.25">
      <c r="B5138" s="257">
        <v>5075</v>
      </c>
      <c r="C5138" s="256">
        <v>123.41983448576786</v>
      </c>
    </row>
    <row r="5139" spans="2:3" x14ac:dyDescent="0.25">
      <c r="B5139" s="257">
        <v>5076</v>
      </c>
      <c r="C5139" s="256">
        <v>167.1703066392445</v>
      </c>
    </row>
    <row r="5140" spans="2:3" x14ac:dyDescent="0.25">
      <c r="B5140" s="257">
        <v>5077</v>
      </c>
      <c r="C5140" s="256">
        <v>127.00729135379893</v>
      </c>
    </row>
    <row r="5141" spans="2:3" x14ac:dyDescent="0.25">
      <c r="B5141" s="257">
        <v>5078</v>
      </c>
      <c r="C5141" s="256">
        <v>117.70842874444303</v>
      </c>
    </row>
    <row r="5142" spans="2:3" x14ac:dyDescent="0.25">
      <c r="B5142" s="257">
        <v>5079</v>
      </c>
      <c r="C5142" s="256">
        <v>103.27109376098153</v>
      </c>
    </row>
    <row r="5143" spans="2:3" x14ac:dyDescent="0.25">
      <c r="B5143" s="257">
        <v>5080</v>
      </c>
      <c r="C5143" s="256">
        <v>126.49535620791073</v>
      </c>
    </row>
    <row r="5144" spans="2:3" x14ac:dyDescent="0.25">
      <c r="B5144" s="257">
        <v>5081</v>
      </c>
      <c r="C5144" s="256">
        <v>94.47307894405759</v>
      </c>
    </row>
    <row r="5145" spans="2:3" x14ac:dyDescent="0.25">
      <c r="B5145" s="257">
        <v>5082</v>
      </c>
      <c r="C5145" s="256">
        <v>138.47402794838132</v>
      </c>
    </row>
    <row r="5146" spans="2:3" x14ac:dyDescent="0.25">
      <c r="B5146" s="257">
        <v>5083</v>
      </c>
      <c r="C5146" s="256">
        <v>94.927925559296455</v>
      </c>
    </row>
    <row r="5147" spans="2:3" x14ac:dyDescent="0.25">
      <c r="B5147" s="257">
        <v>5084</v>
      </c>
      <c r="C5147" s="256">
        <v>128.64549249717615</v>
      </c>
    </row>
    <row r="5148" spans="2:3" x14ac:dyDescent="0.25">
      <c r="B5148" s="257">
        <v>5085</v>
      </c>
      <c r="C5148" s="256">
        <v>108.54638009484502</v>
      </c>
    </row>
    <row r="5149" spans="2:3" x14ac:dyDescent="0.25">
      <c r="B5149" s="257">
        <v>5086</v>
      </c>
      <c r="C5149" s="256">
        <v>144.75891897523121</v>
      </c>
    </row>
    <row r="5150" spans="2:3" x14ac:dyDescent="0.25">
      <c r="B5150" s="257">
        <v>5087</v>
      </c>
      <c r="C5150" s="256">
        <v>119.28274259722727</v>
      </c>
    </row>
    <row r="5151" spans="2:3" x14ac:dyDescent="0.25">
      <c r="B5151" s="257">
        <v>5088</v>
      </c>
      <c r="C5151" s="256">
        <v>128.9446065519781</v>
      </c>
    </row>
    <row r="5152" spans="2:3" x14ac:dyDescent="0.25">
      <c r="B5152" s="257">
        <v>5089</v>
      </c>
      <c r="C5152" s="256">
        <v>78.729208081281143</v>
      </c>
    </row>
    <row r="5153" spans="2:3" x14ac:dyDescent="0.25">
      <c r="B5153" s="257">
        <v>5090</v>
      </c>
      <c r="C5153" s="256">
        <v>122.29412884629377</v>
      </c>
    </row>
    <row r="5154" spans="2:3" x14ac:dyDescent="0.25">
      <c r="B5154" s="257">
        <v>5091</v>
      </c>
      <c r="C5154" s="256">
        <v>120.80404286864385</v>
      </c>
    </row>
    <row r="5155" spans="2:3" x14ac:dyDescent="0.25">
      <c r="B5155" s="257">
        <v>5092</v>
      </c>
      <c r="C5155" s="256">
        <v>151.25048805568284</v>
      </c>
    </row>
    <row r="5156" spans="2:3" x14ac:dyDescent="0.25">
      <c r="B5156" s="257">
        <v>5093</v>
      </c>
      <c r="C5156" s="256">
        <v>132.01360367341098</v>
      </c>
    </row>
    <row r="5157" spans="2:3" x14ac:dyDescent="0.25">
      <c r="B5157" s="257">
        <v>5094</v>
      </c>
      <c r="C5157" s="256">
        <v>131.6089010957383</v>
      </c>
    </row>
    <row r="5158" spans="2:3" x14ac:dyDescent="0.25">
      <c r="B5158" s="257">
        <v>5095</v>
      </c>
      <c r="C5158" s="256">
        <v>134.26355213601238</v>
      </c>
    </row>
    <row r="5159" spans="2:3" x14ac:dyDescent="0.25">
      <c r="B5159" s="257">
        <v>5096</v>
      </c>
      <c r="C5159" s="256">
        <v>111.56597135623362</v>
      </c>
    </row>
    <row r="5160" spans="2:3" x14ac:dyDescent="0.25">
      <c r="B5160" s="257">
        <v>5097</v>
      </c>
      <c r="C5160" s="256">
        <v>144.83889388513512</v>
      </c>
    </row>
    <row r="5161" spans="2:3" x14ac:dyDescent="0.25">
      <c r="B5161" s="257">
        <v>5098</v>
      </c>
      <c r="C5161" s="256">
        <v>74.400312406829414</v>
      </c>
    </row>
    <row r="5162" spans="2:3" x14ac:dyDescent="0.25">
      <c r="B5162" s="257">
        <v>5099</v>
      </c>
      <c r="C5162" s="256">
        <v>137.9778317841006</v>
      </c>
    </row>
    <row r="5163" spans="2:3" x14ac:dyDescent="0.25">
      <c r="B5163" s="257">
        <v>5100</v>
      </c>
      <c r="C5163" s="256">
        <v>127.53702502259731</v>
      </c>
    </row>
    <row r="5164" spans="2:3" x14ac:dyDescent="0.25">
      <c r="B5164" s="257">
        <v>5101</v>
      </c>
      <c r="C5164" s="256">
        <v>109.46094252580298</v>
      </c>
    </row>
    <row r="5165" spans="2:3" x14ac:dyDescent="0.25">
      <c r="B5165" s="257">
        <v>5102</v>
      </c>
      <c r="C5165" s="256">
        <v>170.43911029293193</v>
      </c>
    </row>
    <row r="5166" spans="2:3" x14ac:dyDescent="0.25">
      <c r="B5166" s="257">
        <v>5103</v>
      </c>
      <c r="C5166" s="256">
        <v>129.8548295416212</v>
      </c>
    </row>
    <row r="5167" spans="2:3" x14ac:dyDescent="0.25">
      <c r="B5167" s="257">
        <v>5104</v>
      </c>
      <c r="C5167" s="256">
        <v>90.866339720848657</v>
      </c>
    </row>
    <row r="5168" spans="2:3" x14ac:dyDescent="0.25">
      <c r="B5168" s="257">
        <v>5105</v>
      </c>
      <c r="C5168" s="256">
        <v>162.9173666494255</v>
      </c>
    </row>
    <row r="5169" spans="2:3" x14ac:dyDescent="0.25">
      <c r="B5169" s="257">
        <v>5106</v>
      </c>
      <c r="C5169" s="256">
        <v>125.74143767490301</v>
      </c>
    </row>
    <row r="5170" spans="2:3" x14ac:dyDescent="0.25">
      <c r="B5170" s="257">
        <v>5107</v>
      </c>
      <c r="C5170" s="256">
        <v>145.94375102438505</v>
      </c>
    </row>
    <row r="5171" spans="2:3" x14ac:dyDescent="0.25">
      <c r="B5171" s="257">
        <v>5108</v>
      </c>
      <c r="C5171" s="256">
        <v>100.88466487508083</v>
      </c>
    </row>
    <row r="5172" spans="2:3" x14ac:dyDescent="0.25">
      <c r="B5172" s="257">
        <v>5109</v>
      </c>
      <c r="C5172" s="256">
        <v>101.10723011719257</v>
      </c>
    </row>
    <row r="5173" spans="2:3" x14ac:dyDescent="0.25">
      <c r="B5173" s="257">
        <v>5110</v>
      </c>
      <c r="C5173" s="256">
        <v>78.818566056866445</v>
      </c>
    </row>
    <row r="5174" spans="2:3" x14ac:dyDescent="0.25">
      <c r="B5174" s="257">
        <v>5111</v>
      </c>
      <c r="C5174" s="256">
        <v>121.07910711127568</v>
      </c>
    </row>
    <row r="5175" spans="2:3" x14ac:dyDescent="0.25">
      <c r="B5175" s="257">
        <v>5112</v>
      </c>
      <c r="C5175" s="256">
        <v>138.57577560147945</v>
      </c>
    </row>
    <row r="5176" spans="2:3" x14ac:dyDescent="0.25">
      <c r="B5176" s="257">
        <v>5113</v>
      </c>
      <c r="C5176" s="256">
        <v>145.76658624970511</v>
      </c>
    </row>
    <row r="5177" spans="2:3" x14ac:dyDescent="0.25">
      <c r="B5177" s="257">
        <v>5114</v>
      </c>
      <c r="C5177" s="256">
        <v>115.3072493925542</v>
      </c>
    </row>
    <row r="5178" spans="2:3" x14ac:dyDescent="0.25">
      <c r="B5178" s="257">
        <v>5115</v>
      </c>
      <c r="C5178" s="256">
        <v>138.68108610905523</v>
      </c>
    </row>
    <row r="5179" spans="2:3" x14ac:dyDescent="0.25">
      <c r="B5179" s="257">
        <v>5116</v>
      </c>
      <c r="C5179" s="256">
        <v>136.11580128667268</v>
      </c>
    </row>
    <row r="5180" spans="2:3" x14ac:dyDescent="0.25">
      <c r="B5180" s="257">
        <v>5117</v>
      </c>
      <c r="C5180" s="256">
        <v>114.63409030369462</v>
      </c>
    </row>
    <row r="5181" spans="2:3" x14ac:dyDescent="0.25">
      <c r="B5181" s="257">
        <v>5118</v>
      </c>
      <c r="C5181" s="256">
        <v>111.9019908932618</v>
      </c>
    </row>
    <row r="5182" spans="2:3" x14ac:dyDescent="0.25">
      <c r="B5182" s="257">
        <v>5119</v>
      </c>
      <c r="C5182" s="256">
        <v>151.07228772789671</v>
      </c>
    </row>
    <row r="5183" spans="2:3" x14ac:dyDescent="0.25">
      <c r="B5183" s="257">
        <v>5120</v>
      </c>
      <c r="C5183" s="256">
        <v>124.16285206036795</v>
      </c>
    </row>
    <row r="5184" spans="2:3" x14ac:dyDescent="0.25">
      <c r="B5184" s="257">
        <v>5121</v>
      </c>
      <c r="C5184" s="256">
        <v>99.479644194418341</v>
      </c>
    </row>
    <row r="5185" spans="2:3" x14ac:dyDescent="0.25">
      <c r="B5185" s="257">
        <v>5122</v>
      </c>
      <c r="C5185" s="256">
        <v>113.36510292503678</v>
      </c>
    </row>
    <row r="5186" spans="2:3" x14ac:dyDescent="0.25">
      <c r="B5186" s="257">
        <v>5123</v>
      </c>
      <c r="C5186" s="256">
        <v>135.27735146109575</v>
      </c>
    </row>
    <row r="5187" spans="2:3" x14ac:dyDescent="0.25">
      <c r="B5187" s="257">
        <v>5124</v>
      </c>
      <c r="C5187" s="256">
        <v>112.14834342491307</v>
      </c>
    </row>
    <row r="5188" spans="2:3" x14ac:dyDescent="0.25">
      <c r="B5188" s="257">
        <v>5125</v>
      </c>
      <c r="C5188" s="256">
        <v>114.15456686945348</v>
      </c>
    </row>
    <row r="5189" spans="2:3" x14ac:dyDescent="0.25">
      <c r="B5189" s="257">
        <v>5126</v>
      </c>
      <c r="C5189" s="256">
        <v>89.002327238915825</v>
      </c>
    </row>
    <row r="5190" spans="2:3" x14ac:dyDescent="0.25">
      <c r="B5190" s="257">
        <v>5127</v>
      </c>
      <c r="C5190" s="256">
        <v>110.07161244278961</v>
      </c>
    </row>
    <row r="5191" spans="2:3" x14ac:dyDescent="0.25">
      <c r="B5191" s="257">
        <v>5128</v>
      </c>
      <c r="C5191" s="256">
        <v>134.48270553037636</v>
      </c>
    </row>
    <row r="5192" spans="2:3" x14ac:dyDescent="0.25">
      <c r="B5192" s="257">
        <v>5129</v>
      </c>
      <c r="C5192" s="256">
        <v>133.30039120552121</v>
      </c>
    </row>
    <row r="5193" spans="2:3" x14ac:dyDescent="0.25">
      <c r="B5193" s="257">
        <v>5130</v>
      </c>
      <c r="C5193" s="256">
        <v>122.59804086162079</v>
      </c>
    </row>
    <row r="5194" spans="2:3" x14ac:dyDescent="0.25">
      <c r="B5194" s="257">
        <v>5131</v>
      </c>
      <c r="C5194" s="256">
        <v>104.5585335089484</v>
      </c>
    </row>
    <row r="5195" spans="2:3" x14ac:dyDescent="0.25">
      <c r="B5195" s="257">
        <v>5132</v>
      </c>
      <c r="C5195" s="256">
        <v>116.64583558158054</v>
      </c>
    </row>
    <row r="5196" spans="2:3" x14ac:dyDescent="0.25">
      <c r="B5196" s="257">
        <v>5133</v>
      </c>
      <c r="C5196" s="256">
        <v>103.55573087943606</v>
      </c>
    </row>
    <row r="5197" spans="2:3" x14ac:dyDescent="0.25">
      <c r="B5197" s="257">
        <v>5134</v>
      </c>
      <c r="C5197" s="256">
        <v>108.29914555441663</v>
      </c>
    </row>
    <row r="5198" spans="2:3" x14ac:dyDescent="0.25">
      <c r="B5198" s="257">
        <v>5135</v>
      </c>
      <c r="C5198" s="256">
        <v>103.83946529297012</v>
      </c>
    </row>
    <row r="5199" spans="2:3" x14ac:dyDescent="0.25">
      <c r="B5199" s="257">
        <v>5136</v>
      </c>
      <c r="C5199" s="256">
        <v>141.56015092520636</v>
      </c>
    </row>
    <row r="5200" spans="2:3" x14ac:dyDescent="0.25">
      <c r="B5200" s="257">
        <v>5137</v>
      </c>
      <c r="C5200" s="256">
        <v>90.007086816120676</v>
      </c>
    </row>
    <row r="5201" spans="2:3" x14ac:dyDescent="0.25">
      <c r="B5201" s="257">
        <v>5138</v>
      </c>
      <c r="C5201" s="256">
        <v>169.20199779214138</v>
      </c>
    </row>
    <row r="5202" spans="2:3" x14ac:dyDescent="0.25">
      <c r="B5202" s="257">
        <v>5139</v>
      </c>
      <c r="C5202" s="256">
        <v>157.47988870010937</v>
      </c>
    </row>
    <row r="5203" spans="2:3" x14ac:dyDescent="0.25">
      <c r="B5203" s="257">
        <v>5140</v>
      </c>
      <c r="C5203" s="256">
        <v>128.80500879864513</v>
      </c>
    </row>
    <row r="5204" spans="2:3" x14ac:dyDescent="0.25">
      <c r="B5204" s="257">
        <v>5141</v>
      </c>
      <c r="C5204" s="256">
        <v>104.30679746865994</v>
      </c>
    </row>
    <row r="5205" spans="2:3" x14ac:dyDescent="0.25">
      <c r="B5205" s="257">
        <v>5142</v>
      </c>
      <c r="C5205" s="256">
        <v>116.65437902876289</v>
      </c>
    </row>
    <row r="5206" spans="2:3" x14ac:dyDescent="0.25">
      <c r="B5206" s="257">
        <v>5143</v>
      </c>
      <c r="C5206" s="256">
        <v>78.802582677010946</v>
      </c>
    </row>
    <row r="5207" spans="2:3" x14ac:dyDescent="0.25">
      <c r="B5207" s="257">
        <v>5144</v>
      </c>
      <c r="C5207" s="256">
        <v>142.36237028165635</v>
      </c>
    </row>
    <row r="5208" spans="2:3" x14ac:dyDescent="0.25">
      <c r="B5208" s="257">
        <v>5145</v>
      </c>
      <c r="C5208" s="256">
        <v>157.8367485768228</v>
      </c>
    </row>
    <row r="5209" spans="2:3" x14ac:dyDescent="0.25">
      <c r="B5209" s="257">
        <v>5146</v>
      </c>
      <c r="C5209" s="256">
        <v>69.345951379630606</v>
      </c>
    </row>
    <row r="5210" spans="2:3" x14ac:dyDescent="0.25">
      <c r="B5210" s="257">
        <v>5147</v>
      </c>
      <c r="C5210" s="256">
        <v>117.25006233936055</v>
      </c>
    </row>
    <row r="5211" spans="2:3" x14ac:dyDescent="0.25">
      <c r="B5211" s="257">
        <v>5148</v>
      </c>
      <c r="C5211" s="256">
        <v>111.22005622835722</v>
      </c>
    </row>
    <row r="5212" spans="2:3" x14ac:dyDescent="0.25">
      <c r="B5212" s="257">
        <v>5149</v>
      </c>
      <c r="C5212" s="256">
        <v>99.930521265635988</v>
      </c>
    </row>
    <row r="5213" spans="2:3" x14ac:dyDescent="0.25">
      <c r="B5213" s="257">
        <v>5150</v>
      </c>
      <c r="C5213" s="256">
        <v>109.1704119986951</v>
      </c>
    </row>
    <row r="5214" spans="2:3" x14ac:dyDescent="0.25">
      <c r="B5214" s="257">
        <v>5151</v>
      </c>
      <c r="C5214" s="256">
        <v>115.56043606517861</v>
      </c>
    </row>
    <row r="5215" spans="2:3" x14ac:dyDescent="0.25">
      <c r="B5215" s="257">
        <v>5152</v>
      </c>
      <c r="C5215" s="256">
        <v>135.01152044725825</v>
      </c>
    </row>
    <row r="5216" spans="2:3" x14ac:dyDescent="0.25">
      <c r="B5216" s="257">
        <v>5153</v>
      </c>
      <c r="C5216" s="256">
        <v>83.9973096812422</v>
      </c>
    </row>
    <row r="5217" spans="2:3" x14ac:dyDescent="0.25">
      <c r="B5217" s="257">
        <v>5154</v>
      </c>
      <c r="C5217" s="256">
        <v>100.38909742920407</v>
      </c>
    </row>
    <row r="5218" spans="2:3" x14ac:dyDescent="0.25">
      <c r="B5218" s="257">
        <v>5155</v>
      </c>
      <c r="C5218" s="256">
        <v>169.98995085338601</v>
      </c>
    </row>
    <row r="5219" spans="2:3" x14ac:dyDescent="0.25">
      <c r="B5219" s="257">
        <v>5156</v>
      </c>
      <c r="C5219" s="256">
        <v>118.39857285291451</v>
      </c>
    </row>
    <row r="5220" spans="2:3" x14ac:dyDescent="0.25">
      <c r="B5220" s="257">
        <v>5157</v>
      </c>
      <c r="C5220" s="256">
        <v>162.15385871757414</v>
      </c>
    </row>
    <row r="5221" spans="2:3" x14ac:dyDescent="0.25">
      <c r="B5221" s="257">
        <v>5158</v>
      </c>
      <c r="C5221" s="256">
        <v>143.87771468027751</v>
      </c>
    </row>
    <row r="5222" spans="2:3" x14ac:dyDescent="0.25">
      <c r="B5222" s="257">
        <v>5159</v>
      </c>
      <c r="C5222" s="256">
        <v>138.3875241873279</v>
      </c>
    </row>
    <row r="5223" spans="2:3" x14ac:dyDescent="0.25">
      <c r="B5223" s="257">
        <v>5160</v>
      </c>
      <c r="C5223" s="256">
        <v>121.23248372293311</v>
      </c>
    </row>
    <row r="5224" spans="2:3" x14ac:dyDescent="0.25">
      <c r="B5224" s="257">
        <v>5161</v>
      </c>
      <c r="C5224" s="256">
        <v>94.890647054751</v>
      </c>
    </row>
    <row r="5225" spans="2:3" x14ac:dyDescent="0.25">
      <c r="B5225" s="257">
        <v>5162</v>
      </c>
      <c r="C5225" s="256">
        <v>112.03762088620094</v>
      </c>
    </row>
    <row r="5226" spans="2:3" x14ac:dyDescent="0.25">
      <c r="B5226" s="257">
        <v>5163</v>
      </c>
      <c r="C5226" s="256">
        <v>134.863295344042</v>
      </c>
    </row>
    <row r="5227" spans="2:3" x14ac:dyDescent="0.25">
      <c r="B5227" s="257">
        <v>5164</v>
      </c>
      <c r="C5227" s="256">
        <v>103.66618671589924</v>
      </c>
    </row>
    <row r="5228" spans="2:3" x14ac:dyDescent="0.25">
      <c r="B5228" s="257">
        <v>5165</v>
      </c>
      <c r="C5228" s="256">
        <v>100.17295679736311</v>
      </c>
    </row>
    <row r="5229" spans="2:3" x14ac:dyDescent="0.25">
      <c r="B5229" s="257">
        <v>5166</v>
      </c>
      <c r="C5229" s="256">
        <v>125.64010842167791</v>
      </c>
    </row>
    <row r="5230" spans="2:3" x14ac:dyDescent="0.25">
      <c r="B5230" s="257">
        <v>5167</v>
      </c>
      <c r="C5230" s="256">
        <v>165.42134954822868</v>
      </c>
    </row>
    <row r="5231" spans="2:3" x14ac:dyDescent="0.25">
      <c r="B5231" s="257">
        <v>5168</v>
      </c>
      <c r="C5231" s="256">
        <v>89.608181499164445</v>
      </c>
    </row>
    <row r="5232" spans="2:3" x14ac:dyDescent="0.25">
      <c r="B5232" s="257">
        <v>5169</v>
      </c>
      <c r="C5232" s="256">
        <v>111.75491984839759</v>
      </c>
    </row>
    <row r="5233" spans="2:3" x14ac:dyDescent="0.25">
      <c r="B5233" s="257">
        <v>5170</v>
      </c>
      <c r="C5233" s="256">
        <v>123.34122265774486</v>
      </c>
    </row>
    <row r="5234" spans="2:3" x14ac:dyDescent="0.25">
      <c r="B5234" s="257">
        <v>5171</v>
      </c>
      <c r="C5234" s="256">
        <v>87.879102311766943</v>
      </c>
    </row>
    <row r="5235" spans="2:3" x14ac:dyDescent="0.25">
      <c r="B5235" s="257">
        <v>5172</v>
      </c>
      <c r="C5235" s="256">
        <v>82.555286279277212</v>
      </c>
    </row>
    <row r="5236" spans="2:3" x14ac:dyDescent="0.25">
      <c r="B5236" s="257">
        <v>5173</v>
      </c>
      <c r="C5236" s="256">
        <v>120.39123769170823</v>
      </c>
    </row>
    <row r="5237" spans="2:3" x14ac:dyDescent="0.25">
      <c r="B5237" s="257">
        <v>5174</v>
      </c>
      <c r="C5237" s="256">
        <v>112.93504673138395</v>
      </c>
    </row>
    <row r="5238" spans="2:3" x14ac:dyDescent="0.25">
      <c r="B5238" s="257">
        <v>5175</v>
      </c>
      <c r="C5238" s="256">
        <v>165.30462533415908</v>
      </c>
    </row>
    <row r="5239" spans="2:3" x14ac:dyDescent="0.25">
      <c r="B5239" s="257">
        <v>5176</v>
      </c>
      <c r="C5239" s="256">
        <v>125.52500515936816</v>
      </c>
    </row>
    <row r="5240" spans="2:3" x14ac:dyDescent="0.25">
      <c r="B5240" s="257">
        <v>5177</v>
      </c>
      <c r="C5240" s="256">
        <v>129.62979155532156</v>
      </c>
    </row>
    <row r="5241" spans="2:3" x14ac:dyDescent="0.25">
      <c r="B5241" s="257">
        <v>5178</v>
      </c>
      <c r="C5241" s="256">
        <v>135.31811496034516</v>
      </c>
    </row>
    <row r="5242" spans="2:3" x14ac:dyDescent="0.25">
      <c r="B5242" s="257">
        <v>5179</v>
      </c>
      <c r="C5242" s="256">
        <v>145.87813739984196</v>
      </c>
    </row>
    <row r="5243" spans="2:3" x14ac:dyDescent="0.25">
      <c r="B5243" s="257">
        <v>5180</v>
      </c>
      <c r="C5243" s="256">
        <v>110.56077967215197</v>
      </c>
    </row>
    <row r="5244" spans="2:3" x14ac:dyDescent="0.25">
      <c r="B5244" s="257">
        <v>5181</v>
      </c>
      <c r="C5244" s="256">
        <v>152.50290276533198</v>
      </c>
    </row>
    <row r="5245" spans="2:3" x14ac:dyDescent="0.25">
      <c r="B5245" s="257">
        <v>5182</v>
      </c>
      <c r="C5245" s="256">
        <v>96.31330992761292</v>
      </c>
    </row>
    <row r="5246" spans="2:3" x14ac:dyDescent="0.25">
      <c r="B5246" s="257">
        <v>5183</v>
      </c>
      <c r="C5246" s="256">
        <v>154.45232188340245</v>
      </c>
    </row>
    <row r="5247" spans="2:3" x14ac:dyDescent="0.25">
      <c r="B5247" s="257">
        <v>5184</v>
      </c>
      <c r="C5247" s="256">
        <v>158.21989075272072</v>
      </c>
    </row>
    <row r="5248" spans="2:3" x14ac:dyDescent="0.25">
      <c r="B5248" s="257">
        <v>5185</v>
      </c>
      <c r="C5248" s="256">
        <v>127.10322739759998</v>
      </c>
    </row>
    <row r="5249" spans="2:3" x14ac:dyDescent="0.25">
      <c r="B5249" s="257">
        <v>5186</v>
      </c>
      <c r="C5249" s="256">
        <v>68.117295252068089</v>
      </c>
    </row>
    <row r="5250" spans="2:3" x14ac:dyDescent="0.25">
      <c r="B5250" s="257">
        <v>5187</v>
      </c>
      <c r="C5250" s="256">
        <v>27.09117980231747</v>
      </c>
    </row>
    <row r="5251" spans="2:3" x14ac:dyDescent="0.25">
      <c r="B5251" s="257">
        <v>5188</v>
      </c>
      <c r="C5251" s="256">
        <v>113.70776093991422</v>
      </c>
    </row>
    <row r="5252" spans="2:3" x14ac:dyDescent="0.25">
      <c r="B5252" s="257">
        <v>5189</v>
      </c>
      <c r="C5252" s="256">
        <v>92.968359060138184</v>
      </c>
    </row>
    <row r="5253" spans="2:3" x14ac:dyDescent="0.25">
      <c r="B5253" s="257">
        <v>5190</v>
      </c>
      <c r="C5253" s="256">
        <v>103.02483420427714</v>
      </c>
    </row>
    <row r="5254" spans="2:3" x14ac:dyDescent="0.25">
      <c r="B5254" s="257">
        <v>5191</v>
      </c>
      <c r="C5254" s="256">
        <v>95.398081227836357</v>
      </c>
    </row>
    <row r="5255" spans="2:3" x14ac:dyDescent="0.25">
      <c r="B5255" s="257">
        <v>5192</v>
      </c>
      <c r="C5255" s="256">
        <v>126.79844900905304</v>
      </c>
    </row>
    <row r="5256" spans="2:3" x14ac:dyDescent="0.25">
      <c r="B5256" s="257">
        <v>5193</v>
      </c>
      <c r="C5256" s="256">
        <v>137.14308822908339</v>
      </c>
    </row>
    <row r="5257" spans="2:3" x14ac:dyDescent="0.25">
      <c r="B5257" s="257">
        <v>5194</v>
      </c>
      <c r="C5257" s="256">
        <v>117.45286899381453</v>
      </c>
    </row>
    <row r="5258" spans="2:3" x14ac:dyDescent="0.25">
      <c r="B5258" s="257">
        <v>5195</v>
      </c>
      <c r="C5258" s="256">
        <v>169.85311492418413</v>
      </c>
    </row>
    <row r="5259" spans="2:3" x14ac:dyDescent="0.25">
      <c r="B5259" s="257">
        <v>5196</v>
      </c>
      <c r="C5259" s="256">
        <v>108.5683479560043</v>
      </c>
    </row>
    <row r="5260" spans="2:3" x14ac:dyDescent="0.25">
      <c r="B5260" s="257">
        <v>5197</v>
      </c>
      <c r="C5260" s="256">
        <v>140.16299536525568</v>
      </c>
    </row>
    <row r="5261" spans="2:3" x14ac:dyDescent="0.25">
      <c r="B5261" s="257">
        <v>5198</v>
      </c>
      <c r="C5261" s="256">
        <v>172.84091495675332</v>
      </c>
    </row>
    <row r="5262" spans="2:3" x14ac:dyDescent="0.25">
      <c r="B5262" s="257">
        <v>5199</v>
      </c>
      <c r="C5262" s="256">
        <v>137.50266719064587</v>
      </c>
    </row>
    <row r="5263" spans="2:3" x14ac:dyDescent="0.25">
      <c r="B5263" s="257">
        <v>5200</v>
      </c>
      <c r="C5263" s="256">
        <v>91.945710039558378</v>
      </c>
    </row>
    <row r="5264" spans="2:3" x14ac:dyDescent="0.25">
      <c r="B5264" s="257">
        <v>5201</v>
      </c>
      <c r="C5264" s="256">
        <v>105.3179350936966</v>
      </c>
    </row>
    <row r="5265" spans="2:3" x14ac:dyDescent="0.25">
      <c r="B5265" s="257">
        <v>5202</v>
      </c>
      <c r="C5265" s="256">
        <v>136.8267859695946</v>
      </c>
    </row>
    <row r="5266" spans="2:3" x14ac:dyDescent="0.25">
      <c r="B5266" s="257">
        <v>5203</v>
      </c>
      <c r="C5266" s="256">
        <v>117.00404890997052</v>
      </c>
    </row>
    <row r="5267" spans="2:3" x14ac:dyDescent="0.25">
      <c r="B5267" s="257">
        <v>5204</v>
      </c>
      <c r="C5267" s="256">
        <v>109.27228507952898</v>
      </c>
    </row>
    <row r="5268" spans="2:3" x14ac:dyDescent="0.25">
      <c r="B5268" s="257">
        <v>5205</v>
      </c>
      <c r="C5268" s="256">
        <v>139.03029626572524</v>
      </c>
    </row>
    <row r="5269" spans="2:3" x14ac:dyDescent="0.25">
      <c r="B5269" s="257">
        <v>5206</v>
      </c>
      <c r="C5269" s="256">
        <v>132.4001722192283</v>
      </c>
    </row>
    <row r="5270" spans="2:3" x14ac:dyDescent="0.25">
      <c r="B5270" s="257">
        <v>5207</v>
      </c>
      <c r="C5270" s="256">
        <v>127.47747318737797</v>
      </c>
    </row>
    <row r="5271" spans="2:3" x14ac:dyDescent="0.25">
      <c r="B5271" s="257">
        <v>5208</v>
      </c>
      <c r="C5271" s="256">
        <v>122.57574315188721</v>
      </c>
    </row>
    <row r="5272" spans="2:3" x14ac:dyDescent="0.25">
      <c r="B5272" s="257">
        <v>5209</v>
      </c>
      <c r="C5272" s="256">
        <v>102.59175033997121</v>
      </c>
    </row>
    <row r="5273" spans="2:3" x14ac:dyDescent="0.25">
      <c r="B5273" s="257">
        <v>5210</v>
      </c>
      <c r="C5273" s="256">
        <v>101.3506159617358</v>
      </c>
    </row>
    <row r="5274" spans="2:3" x14ac:dyDescent="0.25">
      <c r="B5274" s="257">
        <v>5211</v>
      </c>
      <c r="C5274" s="256">
        <v>70.773553188847643</v>
      </c>
    </row>
    <row r="5275" spans="2:3" x14ac:dyDescent="0.25">
      <c r="B5275" s="257">
        <v>5212</v>
      </c>
      <c r="C5275" s="256">
        <v>155.83378673615431</v>
      </c>
    </row>
    <row r="5276" spans="2:3" x14ac:dyDescent="0.25">
      <c r="B5276" s="257">
        <v>5213</v>
      </c>
      <c r="C5276" s="256">
        <v>100.11151999541508</v>
      </c>
    </row>
    <row r="5277" spans="2:3" x14ac:dyDescent="0.25">
      <c r="B5277" s="257">
        <v>5214</v>
      </c>
      <c r="C5277" s="256">
        <v>133.35642424312201</v>
      </c>
    </row>
    <row r="5278" spans="2:3" x14ac:dyDescent="0.25">
      <c r="B5278" s="257">
        <v>5215</v>
      </c>
      <c r="C5278" s="256">
        <v>114.83268720148659</v>
      </c>
    </row>
    <row r="5279" spans="2:3" x14ac:dyDescent="0.25">
      <c r="B5279" s="257">
        <v>5216</v>
      </c>
      <c r="C5279" s="256">
        <v>165.81764859210924</v>
      </c>
    </row>
    <row r="5280" spans="2:3" x14ac:dyDescent="0.25">
      <c r="B5280" s="257">
        <v>5217</v>
      </c>
      <c r="C5280" s="256">
        <v>36.311100802642258</v>
      </c>
    </row>
    <row r="5281" spans="2:3" x14ac:dyDescent="0.25">
      <c r="B5281" s="257">
        <v>5218</v>
      </c>
      <c r="C5281" s="256">
        <v>133.23152438604743</v>
      </c>
    </row>
    <row r="5282" spans="2:3" x14ac:dyDescent="0.25">
      <c r="B5282" s="257">
        <v>5219</v>
      </c>
      <c r="C5282" s="256">
        <v>114.22720380040271</v>
      </c>
    </row>
    <row r="5283" spans="2:3" x14ac:dyDescent="0.25">
      <c r="B5283" s="257">
        <v>5220</v>
      </c>
      <c r="C5283" s="256">
        <v>88.999636347701539</v>
      </c>
    </row>
    <row r="5284" spans="2:3" x14ac:dyDescent="0.25">
      <c r="B5284" s="257">
        <v>5221</v>
      </c>
      <c r="C5284" s="256">
        <v>105.74174341672841</v>
      </c>
    </row>
    <row r="5285" spans="2:3" x14ac:dyDescent="0.25">
      <c r="B5285" s="257">
        <v>5222</v>
      </c>
      <c r="C5285" s="256">
        <v>149.00456893628404</v>
      </c>
    </row>
    <row r="5286" spans="2:3" x14ac:dyDescent="0.25">
      <c r="B5286" s="257">
        <v>5223</v>
      </c>
      <c r="C5286" s="256">
        <v>144.8990383969718</v>
      </c>
    </row>
    <row r="5287" spans="2:3" x14ac:dyDescent="0.25">
      <c r="B5287" s="257">
        <v>5224</v>
      </c>
      <c r="C5287" s="256">
        <v>127.57612170116634</v>
      </c>
    </row>
    <row r="5288" spans="2:3" x14ac:dyDescent="0.25">
      <c r="B5288" s="257">
        <v>5225</v>
      </c>
      <c r="C5288" s="256">
        <v>123.12178357442177</v>
      </c>
    </row>
    <row r="5289" spans="2:3" x14ac:dyDescent="0.25">
      <c r="B5289" s="257">
        <v>5226</v>
      </c>
      <c r="C5289" s="256">
        <v>118.01742573685034</v>
      </c>
    </row>
    <row r="5290" spans="2:3" x14ac:dyDescent="0.25">
      <c r="B5290" s="257">
        <v>5227</v>
      </c>
      <c r="C5290" s="256">
        <v>151.77320515275744</v>
      </c>
    </row>
    <row r="5291" spans="2:3" x14ac:dyDescent="0.25">
      <c r="B5291" s="257">
        <v>5228</v>
      </c>
      <c r="C5291" s="256">
        <v>136.9439910245494</v>
      </c>
    </row>
    <row r="5292" spans="2:3" x14ac:dyDescent="0.25">
      <c r="B5292" s="257">
        <v>5229</v>
      </c>
      <c r="C5292" s="256">
        <v>144.96509753449806</v>
      </c>
    </row>
    <row r="5293" spans="2:3" x14ac:dyDescent="0.25">
      <c r="B5293" s="257">
        <v>5230</v>
      </c>
      <c r="C5293" s="256">
        <v>97.909568643985381</v>
      </c>
    </row>
    <row r="5294" spans="2:3" x14ac:dyDescent="0.25">
      <c r="B5294" s="257">
        <v>5231</v>
      </c>
      <c r="C5294" s="256">
        <v>118.59220495092254</v>
      </c>
    </row>
    <row r="5295" spans="2:3" x14ac:dyDescent="0.25">
      <c r="B5295" s="257">
        <v>5232</v>
      </c>
      <c r="C5295" s="256">
        <v>108.02175328531304</v>
      </c>
    </row>
    <row r="5296" spans="2:3" x14ac:dyDescent="0.25">
      <c r="B5296" s="257">
        <v>5233</v>
      </c>
      <c r="C5296" s="256">
        <v>136.43067229459496</v>
      </c>
    </row>
    <row r="5297" spans="2:3" x14ac:dyDescent="0.25">
      <c r="B5297" s="257">
        <v>5234</v>
      </c>
      <c r="C5297" s="256">
        <v>119.74345034575018</v>
      </c>
    </row>
    <row r="5298" spans="2:3" x14ac:dyDescent="0.25">
      <c r="B5298" s="257">
        <v>5235</v>
      </c>
      <c r="C5298" s="256">
        <v>81.26530134310272</v>
      </c>
    </row>
    <row r="5299" spans="2:3" x14ac:dyDescent="0.25">
      <c r="B5299" s="257">
        <v>5236</v>
      </c>
      <c r="C5299" s="256">
        <v>148.88557479287468</v>
      </c>
    </row>
    <row r="5300" spans="2:3" x14ac:dyDescent="0.25">
      <c r="B5300" s="257">
        <v>5237</v>
      </c>
      <c r="C5300" s="256">
        <v>147.5448422558901</v>
      </c>
    </row>
    <row r="5301" spans="2:3" x14ac:dyDescent="0.25">
      <c r="B5301" s="257">
        <v>5238</v>
      </c>
      <c r="C5301" s="256">
        <v>121.7393284911664</v>
      </c>
    </row>
    <row r="5302" spans="2:3" x14ac:dyDescent="0.25">
      <c r="B5302" s="257">
        <v>5239</v>
      </c>
      <c r="C5302" s="256">
        <v>124.78577518865974</v>
      </c>
    </row>
    <row r="5303" spans="2:3" x14ac:dyDescent="0.25">
      <c r="B5303" s="257">
        <v>5240</v>
      </c>
      <c r="C5303" s="256">
        <v>150.34545597520116</v>
      </c>
    </row>
    <row r="5304" spans="2:3" x14ac:dyDescent="0.25">
      <c r="B5304" s="257">
        <v>5241</v>
      </c>
      <c r="C5304" s="256">
        <v>117.57739193496042</v>
      </c>
    </row>
    <row r="5305" spans="2:3" x14ac:dyDescent="0.25">
      <c r="B5305" s="257">
        <v>5242</v>
      </c>
      <c r="C5305" s="256">
        <v>109.14167934052938</v>
      </c>
    </row>
    <row r="5306" spans="2:3" x14ac:dyDescent="0.25">
      <c r="B5306" s="257">
        <v>5243</v>
      </c>
      <c r="C5306" s="256">
        <v>122.94745747965278</v>
      </c>
    </row>
    <row r="5307" spans="2:3" x14ac:dyDescent="0.25">
      <c r="B5307" s="257">
        <v>5244</v>
      </c>
      <c r="C5307" s="256">
        <v>117.31962819476108</v>
      </c>
    </row>
    <row r="5308" spans="2:3" x14ac:dyDescent="0.25">
      <c r="B5308" s="257">
        <v>5245</v>
      </c>
      <c r="C5308" s="256">
        <v>171.36661553524414</v>
      </c>
    </row>
    <row r="5309" spans="2:3" x14ac:dyDescent="0.25">
      <c r="B5309" s="257">
        <v>5246</v>
      </c>
      <c r="C5309" s="256">
        <v>83.570775563224771</v>
      </c>
    </row>
    <row r="5310" spans="2:3" x14ac:dyDescent="0.25">
      <c r="B5310" s="257">
        <v>5247</v>
      </c>
      <c r="C5310" s="256">
        <v>136.4100817014691</v>
      </c>
    </row>
    <row r="5311" spans="2:3" x14ac:dyDescent="0.25">
      <c r="B5311" s="257">
        <v>5248</v>
      </c>
      <c r="C5311" s="256">
        <v>117.19688866059778</v>
      </c>
    </row>
    <row r="5312" spans="2:3" x14ac:dyDescent="0.25">
      <c r="B5312" s="257">
        <v>5249</v>
      </c>
      <c r="C5312" s="256">
        <v>90.755485301507093</v>
      </c>
    </row>
    <row r="5313" spans="2:3" x14ac:dyDescent="0.25">
      <c r="B5313" s="257">
        <v>5250</v>
      </c>
      <c r="C5313" s="256">
        <v>146.50135524904729</v>
      </c>
    </row>
    <row r="5314" spans="2:3" x14ac:dyDescent="0.25">
      <c r="B5314" s="257">
        <v>5251</v>
      </c>
      <c r="C5314" s="256">
        <v>106.58318809091585</v>
      </c>
    </row>
    <row r="5315" spans="2:3" x14ac:dyDescent="0.25">
      <c r="B5315" s="257">
        <v>5252</v>
      </c>
      <c r="C5315" s="256">
        <v>157.80633340440005</v>
      </c>
    </row>
    <row r="5316" spans="2:3" x14ac:dyDescent="0.25">
      <c r="B5316" s="257">
        <v>5253</v>
      </c>
      <c r="C5316" s="256">
        <v>111.81876381805253</v>
      </c>
    </row>
    <row r="5317" spans="2:3" x14ac:dyDescent="0.25">
      <c r="B5317" s="257">
        <v>5254</v>
      </c>
      <c r="C5317" s="256">
        <v>122.77503007659578</v>
      </c>
    </row>
    <row r="5318" spans="2:3" x14ac:dyDescent="0.25">
      <c r="B5318" s="257">
        <v>5255</v>
      </c>
      <c r="C5318" s="256">
        <v>117.49325229100178</v>
      </c>
    </row>
    <row r="5319" spans="2:3" x14ac:dyDescent="0.25">
      <c r="B5319" s="257">
        <v>5256</v>
      </c>
      <c r="C5319" s="256">
        <v>150.79209606358009</v>
      </c>
    </row>
    <row r="5320" spans="2:3" x14ac:dyDescent="0.25">
      <c r="B5320" s="257">
        <v>5257</v>
      </c>
      <c r="C5320" s="256">
        <v>122.0147121405586</v>
      </c>
    </row>
    <row r="5321" spans="2:3" x14ac:dyDescent="0.25">
      <c r="B5321" s="257">
        <v>5258</v>
      </c>
      <c r="C5321" s="256">
        <v>140.0239844744836</v>
      </c>
    </row>
    <row r="5322" spans="2:3" x14ac:dyDescent="0.25">
      <c r="B5322" s="257">
        <v>5259</v>
      </c>
      <c r="C5322" s="256">
        <v>119.04490559117771</v>
      </c>
    </row>
    <row r="5323" spans="2:3" x14ac:dyDescent="0.25">
      <c r="B5323" s="257">
        <v>5260</v>
      </c>
      <c r="C5323" s="256">
        <v>126.84532755966599</v>
      </c>
    </row>
    <row r="5324" spans="2:3" x14ac:dyDescent="0.25">
      <c r="B5324" s="257">
        <v>5261</v>
      </c>
      <c r="C5324" s="256">
        <v>123.16010617462204</v>
      </c>
    </row>
    <row r="5325" spans="2:3" x14ac:dyDescent="0.25">
      <c r="B5325" s="257">
        <v>5262</v>
      </c>
      <c r="C5325" s="256">
        <v>77.281666563992843</v>
      </c>
    </row>
    <row r="5326" spans="2:3" x14ac:dyDescent="0.25">
      <c r="B5326" s="257">
        <v>5263</v>
      </c>
      <c r="C5326" s="256">
        <v>129.60605061706383</v>
      </c>
    </row>
    <row r="5327" spans="2:3" x14ac:dyDescent="0.25">
      <c r="B5327" s="257">
        <v>5264</v>
      </c>
      <c r="C5327" s="256">
        <v>113.52232609954764</v>
      </c>
    </row>
    <row r="5328" spans="2:3" x14ac:dyDescent="0.25">
      <c r="B5328" s="257">
        <v>5265</v>
      </c>
      <c r="C5328" s="256">
        <v>145.60909408978065</v>
      </c>
    </row>
    <row r="5329" spans="2:3" x14ac:dyDescent="0.25">
      <c r="B5329" s="257">
        <v>5266</v>
      </c>
      <c r="C5329" s="256">
        <v>105.37562481744231</v>
      </c>
    </row>
    <row r="5330" spans="2:3" x14ac:dyDescent="0.25">
      <c r="B5330" s="257">
        <v>5267</v>
      </c>
      <c r="C5330" s="256">
        <v>134.91182201749959</v>
      </c>
    </row>
    <row r="5331" spans="2:3" x14ac:dyDescent="0.25">
      <c r="B5331" s="257">
        <v>5268</v>
      </c>
      <c r="C5331" s="256">
        <v>117.69488740986577</v>
      </c>
    </row>
    <row r="5332" spans="2:3" x14ac:dyDescent="0.25">
      <c r="B5332" s="257">
        <v>5269</v>
      </c>
      <c r="C5332" s="256">
        <v>111.97997487977814</v>
      </c>
    </row>
    <row r="5333" spans="2:3" x14ac:dyDescent="0.25">
      <c r="B5333" s="257">
        <v>5270</v>
      </c>
      <c r="C5333" s="256">
        <v>149.34635470191103</v>
      </c>
    </row>
    <row r="5334" spans="2:3" x14ac:dyDescent="0.25">
      <c r="B5334" s="257">
        <v>5271</v>
      </c>
      <c r="C5334" s="256">
        <v>90.116786985047526</v>
      </c>
    </row>
    <row r="5335" spans="2:3" x14ac:dyDescent="0.25">
      <c r="B5335" s="257">
        <v>5272</v>
      </c>
      <c r="C5335" s="256">
        <v>133.82024014199041</v>
      </c>
    </row>
    <row r="5336" spans="2:3" x14ac:dyDescent="0.25">
      <c r="B5336" s="257">
        <v>5273</v>
      </c>
      <c r="C5336" s="256">
        <v>126.77056243909213</v>
      </c>
    </row>
    <row r="5337" spans="2:3" x14ac:dyDescent="0.25">
      <c r="B5337" s="257">
        <v>5274</v>
      </c>
      <c r="C5337" s="256">
        <v>149.31794842738265</v>
      </c>
    </row>
    <row r="5338" spans="2:3" x14ac:dyDescent="0.25">
      <c r="B5338" s="257">
        <v>5275</v>
      </c>
      <c r="C5338" s="256">
        <v>131.09222619666147</v>
      </c>
    </row>
    <row r="5339" spans="2:3" x14ac:dyDescent="0.25">
      <c r="B5339" s="257">
        <v>5276</v>
      </c>
      <c r="C5339" s="256">
        <v>172.28590668352308</v>
      </c>
    </row>
    <row r="5340" spans="2:3" x14ac:dyDescent="0.25">
      <c r="B5340" s="257">
        <v>5277</v>
      </c>
      <c r="C5340" s="256">
        <v>167.45804186605358</v>
      </c>
    </row>
    <row r="5341" spans="2:3" x14ac:dyDescent="0.25">
      <c r="B5341" s="257">
        <v>5278</v>
      </c>
      <c r="C5341" s="256">
        <v>72.799337677350309</v>
      </c>
    </row>
    <row r="5342" spans="2:3" x14ac:dyDescent="0.25">
      <c r="B5342" s="257">
        <v>5279</v>
      </c>
      <c r="C5342" s="256">
        <v>131.97227839262911</v>
      </c>
    </row>
    <row r="5343" spans="2:3" x14ac:dyDescent="0.25">
      <c r="B5343" s="257">
        <v>5280</v>
      </c>
      <c r="C5343" s="256">
        <v>140.3699968987936</v>
      </c>
    </row>
    <row r="5344" spans="2:3" x14ac:dyDescent="0.25">
      <c r="B5344" s="257">
        <v>5281</v>
      </c>
      <c r="C5344" s="256">
        <v>145.90182857699017</v>
      </c>
    </row>
    <row r="5345" spans="2:3" x14ac:dyDescent="0.25">
      <c r="B5345" s="257">
        <v>5282</v>
      </c>
      <c r="C5345" s="256">
        <v>135.88252719619001</v>
      </c>
    </row>
    <row r="5346" spans="2:3" x14ac:dyDescent="0.25">
      <c r="B5346" s="257">
        <v>5283</v>
      </c>
      <c r="C5346" s="256">
        <v>167.04964234649839</v>
      </c>
    </row>
    <row r="5347" spans="2:3" x14ac:dyDescent="0.25">
      <c r="B5347" s="257">
        <v>5284</v>
      </c>
      <c r="C5347" s="256">
        <v>161.63345469942172</v>
      </c>
    </row>
    <row r="5348" spans="2:3" x14ac:dyDescent="0.25">
      <c r="B5348" s="257">
        <v>5285</v>
      </c>
      <c r="C5348" s="256">
        <v>130.60031479454327</v>
      </c>
    </row>
    <row r="5349" spans="2:3" x14ac:dyDescent="0.25">
      <c r="B5349" s="257">
        <v>5286</v>
      </c>
      <c r="C5349" s="256">
        <v>75.692256427497171</v>
      </c>
    </row>
    <row r="5350" spans="2:3" x14ac:dyDescent="0.25">
      <c r="B5350" s="257">
        <v>5287</v>
      </c>
      <c r="C5350" s="256">
        <v>153.17324148307827</v>
      </c>
    </row>
    <row r="5351" spans="2:3" x14ac:dyDescent="0.25">
      <c r="B5351" s="257">
        <v>5288</v>
      </c>
      <c r="C5351" s="256">
        <v>104.67720241173811</v>
      </c>
    </row>
    <row r="5352" spans="2:3" x14ac:dyDescent="0.25">
      <c r="B5352" s="257">
        <v>5289</v>
      </c>
      <c r="C5352" s="256">
        <v>113.27332582729221</v>
      </c>
    </row>
    <row r="5353" spans="2:3" x14ac:dyDescent="0.25">
      <c r="B5353" s="257">
        <v>5290</v>
      </c>
      <c r="C5353" s="256">
        <v>108.90338919310284</v>
      </c>
    </row>
    <row r="5354" spans="2:3" x14ac:dyDescent="0.25">
      <c r="B5354" s="257">
        <v>5291</v>
      </c>
      <c r="C5354" s="256">
        <v>113.62546935240483</v>
      </c>
    </row>
    <row r="5355" spans="2:3" x14ac:dyDescent="0.25">
      <c r="B5355" s="257">
        <v>5292</v>
      </c>
      <c r="C5355" s="256">
        <v>120.37717203921819</v>
      </c>
    </row>
    <row r="5356" spans="2:3" x14ac:dyDescent="0.25">
      <c r="B5356" s="257">
        <v>5293</v>
      </c>
      <c r="C5356" s="256">
        <v>151.850785604484</v>
      </c>
    </row>
    <row r="5357" spans="2:3" x14ac:dyDescent="0.25">
      <c r="B5357" s="257">
        <v>5294</v>
      </c>
      <c r="C5357" s="256">
        <v>102.68481598995059</v>
      </c>
    </row>
    <row r="5358" spans="2:3" x14ac:dyDescent="0.25">
      <c r="B5358" s="257">
        <v>5295</v>
      </c>
      <c r="C5358" s="256">
        <v>110.37736818934388</v>
      </c>
    </row>
    <row r="5359" spans="2:3" x14ac:dyDescent="0.25">
      <c r="B5359" s="257">
        <v>5296</v>
      </c>
      <c r="C5359" s="256">
        <v>119.27775946775159</v>
      </c>
    </row>
    <row r="5360" spans="2:3" x14ac:dyDescent="0.25">
      <c r="B5360" s="257">
        <v>5297</v>
      </c>
      <c r="C5360" s="256">
        <v>116.11243756487526</v>
      </c>
    </row>
    <row r="5361" spans="2:3" x14ac:dyDescent="0.25">
      <c r="B5361" s="257">
        <v>5298</v>
      </c>
      <c r="C5361" s="256">
        <v>112.51777012320518</v>
      </c>
    </row>
    <row r="5362" spans="2:3" x14ac:dyDescent="0.25">
      <c r="B5362" s="257">
        <v>5299</v>
      </c>
      <c r="C5362" s="256">
        <v>128.32844729672829</v>
      </c>
    </row>
    <row r="5363" spans="2:3" x14ac:dyDescent="0.25">
      <c r="B5363" s="257">
        <v>5300</v>
      </c>
      <c r="C5363" s="256">
        <v>131.54956078577922</v>
      </c>
    </row>
    <row r="5364" spans="2:3" x14ac:dyDescent="0.25">
      <c r="B5364" s="257">
        <v>5301</v>
      </c>
      <c r="C5364" s="256">
        <v>118.41232476403967</v>
      </c>
    </row>
    <row r="5365" spans="2:3" x14ac:dyDescent="0.25">
      <c r="B5365" s="257">
        <v>5302</v>
      </c>
      <c r="C5365" s="256">
        <v>129.03102401364538</v>
      </c>
    </row>
    <row r="5366" spans="2:3" x14ac:dyDescent="0.25">
      <c r="B5366" s="257">
        <v>5303</v>
      </c>
      <c r="C5366" s="256">
        <v>92.198962463495945</v>
      </c>
    </row>
    <row r="5367" spans="2:3" x14ac:dyDescent="0.25">
      <c r="B5367" s="257">
        <v>5304</v>
      </c>
      <c r="C5367" s="256">
        <v>148.79233493682841</v>
      </c>
    </row>
    <row r="5368" spans="2:3" x14ac:dyDescent="0.25">
      <c r="B5368" s="257">
        <v>5305</v>
      </c>
      <c r="C5368" s="256">
        <v>114.07542515464915</v>
      </c>
    </row>
    <row r="5369" spans="2:3" x14ac:dyDescent="0.25">
      <c r="B5369" s="257">
        <v>5306</v>
      </c>
      <c r="C5369" s="256">
        <v>128.04280493508486</v>
      </c>
    </row>
    <row r="5370" spans="2:3" x14ac:dyDescent="0.25">
      <c r="B5370" s="257">
        <v>5307</v>
      </c>
      <c r="C5370" s="256">
        <v>121.19440824182767</v>
      </c>
    </row>
    <row r="5371" spans="2:3" x14ac:dyDescent="0.25">
      <c r="B5371" s="257">
        <v>5308</v>
      </c>
      <c r="C5371" s="256">
        <v>91.186728198040839</v>
      </c>
    </row>
    <row r="5372" spans="2:3" x14ac:dyDescent="0.25">
      <c r="B5372" s="257">
        <v>5309</v>
      </c>
      <c r="C5372" s="256">
        <v>106.82457124590239</v>
      </c>
    </row>
    <row r="5373" spans="2:3" x14ac:dyDescent="0.25">
      <c r="B5373" s="257">
        <v>5310</v>
      </c>
      <c r="C5373" s="256">
        <v>78.570203428379301</v>
      </c>
    </row>
    <row r="5374" spans="2:3" x14ac:dyDescent="0.25">
      <c r="B5374" s="257">
        <v>5311</v>
      </c>
      <c r="C5374" s="256">
        <v>101.03184463226835</v>
      </c>
    </row>
    <row r="5375" spans="2:3" x14ac:dyDescent="0.25">
      <c r="B5375" s="257">
        <v>5312</v>
      </c>
      <c r="C5375" s="256">
        <v>113.46298119919842</v>
      </c>
    </row>
    <row r="5376" spans="2:3" x14ac:dyDescent="0.25">
      <c r="B5376" s="257">
        <v>5313</v>
      </c>
      <c r="C5376" s="256">
        <v>144.00870911440913</v>
      </c>
    </row>
    <row r="5377" spans="2:3" x14ac:dyDescent="0.25">
      <c r="B5377" s="257">
        <v>5314</v>
      </c>
      <c r="C5377" s="256">
        <v>83.450040635235496</v>
      </c>
    </row>
    <row r="5378" spans="2:3" x14ac:dyDescent="0.25">
      <c r="B5378" s="257">
        <v>5315</v>
      </c>
      <c r="C5378" s="256">
        <v>133.23266900727918</v>
      </c>
    </row>
    <row r="5379" spans="2:3" x14ac:dyDescent="0.25">
      <c r="B5379" s="257">
        <v>5316</v>
      </c>
      <c r="C5379" s="256">
        <v>130.0973924152083</v>
      </c>
    </row>
    <row r="5380" spans="2:3" x14ac:dyDescent="0.25">
      <c r="B5380" s="257">
        <v>5317</v>
      </c>
      <c r="C5380" s="256">
        <v>132.3218783469097</v>
      </c>
    </row>
    <row r="5381" spans="2:3" x14ac:dyDescent="0.25">
      <c r="B5381" s="257">
        <v>5318</v>
      </c>
      <c r="C5381" s="256">
        <v>120.07865167716571</v>
      </c>
    </row>
    <row r="5382" spans="2:3" x14ac:dyDescent="0.25">
      <c r="B5382" s="257">
        <v>5319</v>
      </c>
      <c r="C5382" s="256">
        <v>165.15315916271535</v>
      </c>
    </row>
    <row r="5383" spans="2:3" x14ac:dyDescent="0.25">
      <c r="B5383" s="257">
        <v>5320</v>
      </c>
      <c r="C5383" s="256">
        <v>76.424832948045719</v>
      </c>
    </row>
    <row r="5384" spans="2:3" x14ac:dyDescent="0.25">
      <c r="B5384" s="257">
        <v>5321</v>
      </c>
      <c r="C5384" s="256">
        <v>133.45961390010496</v>
      </c>
    </row>
    <row r="5385" spans="2:3" x14ac:dyDescent="0.25">
      <c r="B5385" s="257">
        <v>5322</v>
      </c>
      <c r="C5385" s="256">
        <v>143.82109417010315</v>
      </c>
    </row>
    <row r="5386" spans="2:3" x14ac:dyDescent="0.25">
      <c r="B5386" s="257">
        <v>5323</v>
      </c>
      <c r="C5386" s="256">
        <v>146.82433774639418</v>
      </c>
    </row>
    <row r="5387" spans="2:3" x14ac:dyDescent="0.25">
      <c r="B5387" s="257">
        <v>5324</v>
      </c>
      <c r="C5387" s="256">
        <v>110.95843145738303</v>
      </c>
    </row>
    <row r="5388" spans="2:3" x14ac:dyDescent="0.25">
      <c r="B5388" s="257">
        <v>5325</v>
      </c>
      <c r="C5388" s="256">
        <v>149.9946707855747</v>
      </c>
    </row>
    <row r="5389" spans="2:3" x14ac:dyDescent="0.25">
      <c r="B5389" s="257">
        <v>5326</v>
      </c>
      <c r="C5389" s="256">
        <v>120.90083838046286</v>
      </c>
    </row>
    <row r="5390" spans="2:3" x14ac:dyDescent="0.25">
      <c r="B5390" s="257">
        <v>5327</v>
      </c>
      <c r="C5390" s="256">
        <v>101.7895165070135</v>
      </c>
    </row>
    <row r="5391" spans="2:3" x14ac:dyDescent="0.25">
      <c r="B5391" s="257">
        <v>5328</v>
      </c>
      <c r="C5391" s="256">
        <v>111.55689168385784</v>
      </c>
    </row>
    <row r="5392" spans="2:3" x14ac:dyDescent="0.25">
      <c r="B5392" s="257">
        <v>5329</v>
      </c>
      <c r="C5392" s="256">
        <v>170.07201336140832</v>
      </c>
    </row>
    <row r="5393" spans="2:3" x14ac:dyDescent="0.25">
      <c r="B5393" s="257">
        <v>5330</v>
      </c>
      <c r="C5393" s="256">
        <v>118.29888292647736</v>
      </c>
    </row>
    <row r="5394" spans="2:3" x14ac:dyDescent="0.25">
      <c r="B5394" s="257">
        <v>5331</v>
      </c>
      <c r="C5394" s="256">
        <v>90.931478565780026</v>
      </c>
    </row>
    <row r="5395" spans="2:3" x14ac:dyDescent="0.25">
      <c r="B5395" s="257">
        <v>5332</v>
      </c>
      <c r="C5395" s="256">
        <v>114.65962385460926</v>
      </c>
    </row>
    <row r="5396" spans="2:3" x14ac:dyDescent="0.25">
      <c r="B5396" s="257">
        <v>5333</v>
      </c>
      <c r="C5396" s="256">
        <v>122.4878824827265</v>
      </c>
    </row>
    <row r="5397" spans="2:3" x14ac:dyDescent="0.25">
      <c r="B5397" s="257">
        <v>5334</v>
      </c>
      <c r="C5397" s="256">
        <v>118.407889222907</v>
      </c>
    </row>
    <row r="5398" spans="2:3" x14ac:dyDescent="0.25">
      <c r="B5398" s="257">
        <v>5335</v>
      </c>
      <c r="C5398" s="256">
        <v>83.710530129821038</v>
      </c>
    </row>
    <row r="5399" spans="2:3" x14ac:dyDescent="0.25">
      <c r="B5399" s="257">
        <v>5336</v>
      </c>
      <c r="C5399" s="256">
        <v>133.62799533218532</v>
      </c>
    </row>
    <row r="5400" spans="2:3" x14ac:dyDescent="0.25">
      <c r="B5400" s="257">
        <v>5337</v>
      </c>
      <c r="C5400" s="256">
        <v>113.60985267253677</v>
      </c>
    </row>
    <row r="5401" spans="2:3" x14ac:dyDescent="0.25">
      <c r="B5401" s="257">
        <v>5338</v>
      </c>
      <c r="C5401" s="256">
        <v>148.82758010648098</v>
      </c>
    </row>
    <row r="5402" spans="2:3" x14ac:dyDescent="0.25">
      <c r="B5402" s="257">
        <v>5339</v>
      </c>
      <c r="C5402" s="256">
        <v>139.2462542350637</v>
      </c>
    </row>
    <row r="5403" spans="2:3" x14ac:dyDescent="0.25">
      <c r="B5403" s="257">
        <v>5340</v>
      </c>
      <c r="C5403" s="256">
        <v>103.87388050681906</v>
      </c>
    </row>
    <row r="5404" spans="2:3" x14ac:dyDescent="0.25">
      <c r="B5404" s="257">
        <v>5341</v>
      </c>
      <c r="C5404" s="256">
        <v>160.88581015333054</v>
      </c>
    </row>
    <row r="5405" spans="2:3" x14ac:dyDescent="0.25">
      <c r="B5405" s="257">
        <v>5342</v>
      </c>
      <c r="C5405" s="256">
        <v>112.09922592926299</v>
      </c>
    </row>
    <row r="5406" spans="2:3" x14ac:dyDescent="0.25">
      <c r="B5406" s="257">
        <v>5343</v>
      </c>
      <c r="C5406" s="256">
        <v>168.00427173879274</v>
      </c>
    </row>
    <row r="5407" spans="2:3" x14ac:dyDescent="0.25">
      <c r="B5407" s="257">
        <v>5344</v>
      </c>
      <c r="C5407" s="256">
        <v>122.55731622966189</v>
      </c>
    </row>
    <row r="5408" spans="2:3" x14ac:dyDescent="0.25">
      <c r="B5408" s="257">
        <v>5345</v>
      </c>
      <c r="C5408" s="256">
        <v>103.05824366379164</v>
      </c>
    </row>
    <row r="5409" spans="2:3" x14ac:dyDescent="0.25">
      <c r="B5409" s="257">
        <v>5346</v>
      </c>
      <c r="C5409" s="256">
        <v>160.72597715681107</v>
      </c>
    </row>
    <row r="5410" spans="2:3" x14ac:dyDescent="0.25">
      <c r="B5410" s="257">
        <v>5347</v>
      </c>
      <c r="C5410" s="256">
        <v>167.23545262635045</v>
      </c>
    </row>
    <row r="5411" spans="2:3" x14ac:dyDescent="0.25">
      <c r="B5411" s="257">
        <v>5348</v>
      </c>
      <c r="C5411" s="256">
        <v>91.729616301176833</v>
      </c>
    </row>
    <row r="5412" spans="2:3" x14ac:dyDescent="0.25">
      <c r="B5412" s="257">
        <v>5349</v>
      </c>
      <c r="C5412" s="256">
        <v>152.77298188155089</v>
      </c>
    </row>
    <row r="5413" spans="2:3" x14ac:dyDescent="0.25">
      <c r="B5413" s="257">
        <v>5350</v>
      </c>
      <c r="C5413" s="256">
        <v>87.50179392623869</v>
      </c>
    </row>
    <row r="5414" spans="2:3" x14ac:dyDescent="0.25">
      <c r="B5414" s="257">
        <v>5351</v>
      </c>
      <c r="C5414" s="256">
        <v>125.89764514701301</v>
      </c>
    </row>
    <row r="5415" spans="2:3" x14ac:dyDescent="0.25">
      <c r="B5415" s="257">
        <v>5352</v>
      </c>
      <c r="C5415" s="256">
        <v>117.73067709643188</v>
      </c>
    </row>
    <row r="5416" spans="2:3" x14ac:dyDescent="0.25">
      <c r="B5416" s="257">
        <v>5353</v>
      </c>
      <c r="C5416" s="256">
        <v>127.87009741575906</v>
      </c>
    </row>
    <row r="5417" spans="2:3" x14ac:dyDescent="0.25">
      <c r="B5417" s="257">
        <v>5354</v>
      </c>
      <c r="C5417" s="256">
        <v>109.2525850819698</v>
      </c>
    </row>
    <row r="5418" spans="2:3" x14ac:dyDescent="0.25">
      <c r="B5418" s="257">
        <v>5355</v>
      </c>
      <c r="C5418" s="256">
        <v>116.78726685128817</v>
      </c>
    </row>
    <row r="5419" spans="2:3" x14ac:dyDescent="0.25">
      <c r="B5419" s="257">
        <v>5356</v>
      </c>
      <c r="C5419" s="256">
        <v>156.31639524172908</v>
      </c>
    </row>
    <row r="5420" spans="2:3" x14ac:dyDescent="0.25">
      <c r="B5420" s="257">
        <v>5357</v>
      </c>
      <c r="C5420" s="256">
        <v>169.04518557396699</v>
      </c>
    </row>
    <row r="5421" spans="2:3" x14ac:dyDescent="0.25">
      <c r="B5421" s="257">
        <v>5358</v>
      </c>
      <c r="C5421" s="256">
        <v>96.707431835267982</v>
      </c>
    </row>
    <row r="5422" spans="2:3" x14ac:dyDescent="0.25">
      <c r="B5422" s="257">
        <v>5359</v>
      </c>
      <c r="C5422" s="256">
        <v>139.46602501996267</v>
      </c>
    </row>
    <row r="5423" spans="2:3" x14ac:dyDescent="0.25">
      <c r="B5423" s="257">
        <v>5360</v>
      </c>
      <c r="C5423" s="256">
        <v>150.96098371742104</v>
      </c>
    </row>
    <row r="5424" spans="2:3" x14ac:dyDescent="0.25">
      <c r="B5424" s="257">
        <v>5361</v>
      </c>
      <c r="C5424" s="256">
        <v>141.0607433457146</v>
      </c>
    </row>
    <row r="5425" spans="2:3" x14ac:dyDescent="0.25">
      <c r="B5425" s="257">
        <v>5362</v>
      </c>
      <c r="C5425" s="256">
        <v>119.43230941499611</v>
      </c>
    </row>
    <row r="5426" spans="2:3" x14ac:dyDescent="0.25">
      <c r="B5426" s="257">
        <v>5363</v>
      </c>
      <c r="C5426" s="256">
        <v>132.0524506605633</v>
      </c>
    </row>
    <row r="5427" spans="2:3" x14ac:dyDescent="0.25">
      <c r="B5427" s="257">
        <v>5364</v>
      </c>
      <c r="C5427" s="256">
        <v>103.77778625930085</v>
      </c>
    </row>
    <row r="5428" spans="2:3" x14ac:dyDescent="0.25">
      <c r="B5428" s="257">
        <v>5365</v>
      </c>
      <c r="C5428" s="256">
        <v>117.40607535175438</v>
      </c>
    </row>
    <row r="5429" spans="2:3" x14ac:dyDescent="0.25">
      <c r="B5429" s="257">
        <v>5366</v>
      </c>
      <c r="C5429" s="256">
        <v>107.06092740282595</v>
      </c>
    </row>
    <row r="5430" spans="2:3" x14ac:dyDescent="0.25">
      <c r="B5430" s="257">
        <v>5367</v>
      </c>
      <c r="C5430" s="256">
        <v>113.19982056085244</v>
      </c>
    </row>
    <row r="5431" spans="2:3" x14ac:dyDescent="0.25">
      <c r="B5431" s="257">
        <v>5368</v>
      </c>
      <c r="C5431" s="256">
        <v>73.624350960100827</v>
      </c>
    </row>
    <row r="5432" spans="2:3" x14ac:dyDescent="0.25">
      <c r="B5432" s="257">
        <v>5369</v>
      </c>
      <c r="C5432" s="256">
        <v>127.61616592951539</v>
      </c>
    </row>
    <row r="5433" spans="2:3" x14ac:dyDescent="0.25">
      <c r="B5433" s="257">
        <v>5370</v>
      </c>
      <c r="C5433" s="256">
        <v>134.89286731666903</v>
      </c>
    </row>
    <row r="5434" spans="2:3" x14ac:dyDescent="0.25">
      <c r="B5434" s="257">
        <v>5371</v>
      </c>
      <c r="C5434" s="256">
        <v>146.21665634350731</v>
      </c>
    </row>
    <row r="5435" spans="2:3" x14ac:dyDescent="0.25">
      <c r="B5435" s="257">
        <v>5372</v>
      </c>
      <c r="C5435" s="256">
        <v>109.35481323217125</v>
      </c>
    </row>
    <row r="5436" spans="2:3" x14ac:dyDescent="0.25">
      <c r="B5436" s="257">
        <v>5373</v>
      </c>
      <c r="C5436" s="256">
        <v>134.21830796847894</v>
      </c>
    </row>
    <row r="5437" spans="2:3" x14ac:dyDescent="0.25">
      <c r="B5437" s="257">
        <v>5374</v>
      </c>
      <c r="C5437" s="256">
        <v>79.204727663460744</v>
      </c>
    </row>
    <row r="5438" spans="2:3" x14ac:dyDescent="0.25">
      <c r="B5438" s="257">
        <v>5375</v>
      </c>
      <c r="C5438" s="256">
        <v>98.491903179736781</v>
      </c>
    </row>
    <row r="5439" spans="2:3" x14ac:dyDescent="0.25">
      <c r="B5439" s="257">
        <v>5376</v>
      </c>
      <c r="C5439" s="256">
        <v>97.183971084471864</v>
      </c>
    </row>
    <row r="5440" spans="2:3" x14ac:dyDescent="0.25">
      <c r="B5440" s="257">
        <v>5377</v>
      </c>
      <c r="C5440" s="256">
        <v>136.36599314248863</v>
      </c>
    </row>
    <row r="5441" spans="2:3" x14ac:dyDescent="0.25">
      <c r="B5441" s="257">
        <v>5378</v>
      </c>
      <c r="C5441" s="256">
        <v>153.60727362059225</v>
      </c>
    </row>
    <row r="5442" spans="2:3" x14ac:dyDescent="0.25">
      <c r="B5442" s="257">
        <v>5379</v>
      </c>
      <c r="C5442" s="256">
        <v>113.43786849447106</v>
      </c>
    </row>
    <row r="5443" spans="2:3" x14ac:dyDescent="0.25">
      <c r="B5443" s="257">
        <v>5380</v>
      </c>
      <c r="C5443" s="256">
        <v>161.58962018966599</v>
      </c>
    </row>
    <row r="5444" spans="2:3" x14ac:dyDescent="0.25">
      <c r="B5444" s="257">
        <v>5381</v>
      </c>
      <c r="C5444" s="256">
        <v>108.35377425924491</v>
      </c>
    </row>
    <row r="5445" spans="2:3" x14ac:dyDescent="0.25">
      <c r="B5445" s="257">
        <v>5382</v>
      </c>
      <c r="C5445" s="256">
        <v>85.820356282924308</v>
      </c>
    </row>
    <row r="5446" spans="2:3" x14ac:dyDescent="0.25">
      <c r="B5446" s="257">
        <v>5383</v>
      </c>
      <c r="C5446" s="256">
        <v>129.93910947989437</v>
      </c>
    </row>
    <row r="5447" spans="2:3" x14ac:dyDescent="0.25">
      <c r="B5447" s="257">
        <v>5384</v>
      </c>
      <c r="C5447" s="256">
        <v>110.18851883249093</v>
      </c>
    </row>
    <row r="5448" spans="2:3" x14ac:dyDescent="0.25">
      <c r="B5448" s="257">
        <v>5385</v>
      </c>
      <c r="C5448" s="256">
        <v>107.68154475369934</v>
      </c>
    </row>
    <row r="5449" spans="2:3" x14ac:dyDescent="0.25">
      <c r="B5449" s="257">
        <v>5386</v>
      </c>
      <c r="C5449" s="256">
        <v>86.420976178625025</v>
      </c>
    </row>
    <row r="5450" spans="2:3" x14ac:dyDescent="0.25">
      <c r="B5450" s="257">
        <v>5387</v>
      </c>
      <c r="C5450" s="256">
        <v>120.18216042580984</v>
      </c>
    </row>
    <row r="5451" spans="2:3" x14ac:dyDescent="0.25">
      <c r="B5451" s="257">
        <v>5388</v>
      </c>
      <c r="C5451" s="256">
        <v>114.17810533237106</v>
      </c>
    </row>
    <row r="5452" spans="2:3" x14ac:dyDescent="0.25">
      <c r="B5452" s="257">
        <v>5389</v>
      </c>
      <c r="C5452" s="256">
        <v>104.31290710998807</v>
      </c>
    </row>
    <row r="5453" spans="2:3" x14ac:dyDescent="0.25">
      <c r="B5453" s="257">
        <v>5390</v>
      </c>
      <c r="C5453" s="256">
        <v>114.70400087935806</v>
      </c>
    </row>
    <row r="5454" spans="2:3" x14ac:dyDescent="0.25">
      <c r="B5454" s="257">
        <v>5391</v>
      </c>
      <c r="C5454" s="256">
        <v>91.923114008842731</v>
      </c>
    </row>
    <row r="5455" spans="2:3" x14ac:dyDescent="0.25">
      <c r="B5455" s="257">
        <v>5392</v>
      </c>
      <c r="C5455" s="256">
        <v>116.56459727611602</v>
      </c>
    </row>
    <row r="5456" spans="2:3" x14ac:dyDescent="0.25">
      <c r="B5456" s="257">
        <v>5393</v>
      </c>
      <c r="C5456" s="256">
        <v>70.531584971130599</v>
      </c>
    </row>
    <row r="5457" spans="2:3" x14ac:dyDescent="0.25">
      <c r="B5457" s="257">
        <v>5394</v>
      </c>
      <c r="C5457" s="256">
        <v>133.65020643313289</v>
      </c>
    </row>
    <row r="5458" spans="2:3" x14ac:dyDescent="0.25">
      <c r="B5458" s="257">
        <v>5395</v>
      </c>
      <c r="C5458" s="256">
        <v>123.91503900540822</v>
      </c>
    </row>
    <row r="5459" spans="2:3" x14ac:dyDescent="0.25">
      <c r="B5459" s="257">
        <v>5396</v>
      </c>
      <c r="C5459" s="256">
        <v>150.12028231410045</v>
      </c>
    </row>
    <row r="5460" spans="2:3" x14ac:dyDescent="0.25">
      <c r="B5460" s="257">
        <v>5397</v>
      </c>
      <c r="C5460" s="256">
        <v>104.54465450925917</v>
      </c>
    </row>
    <row r="5461" spans="2:3" x14ac:dyDescent="0.25">
      <c r="B5461" s="257">
        <v>5398</v>
      </c>
      <c r="C5461" s="256">
        <v>114.13470471384034</v>
      </c>
    </row>
    <row r="5462" spans="2:3" x14ac:dyDescent="0.25">
      <c r="B5462" s="257">
        <v>5399</v>
      </c>
      <c r="C5462" s="256">
        <v>171.01590046067557</v>
      </c>
    </row>
    <row r="5463" spans="2:3" x14ac:dyDescent="0.25">
      <c r="B5463" s="257">
        <v>5400</v>
      </c>
      <c r="C5463" s="256">
        <v>126.54691828868431</v>
      </c>
    </row>
    <row r="5464" spans="2:3" x14ac:dyDescent="0.25">
      <c r="B5464" s="257">
        <v>5401</v>
      </c>
      <c r="C5464" s="256">
        <v>105.81434815837412</v>
      </c>
    </row>
    <row r="5465" spans="2:3" x14ac:dyDescent="0.25">
      <c r="B5465" s="257">
        <v>5402</v>
      </c>
      <c r="C5465" s="256">
        <v>107.82089912286753</v>
      </c>
    </row>
    <row r="5466" spans="2:3" x14ac:dyDescent="0.25">
      <c r="B5466" s="257">
        <v>5403</v>
      </c>
      <c r="C5466" s="256">
        <v>119.6660198414023</v>
      </c>
    </row>
    <row r="5467" spans="2:3" x14ac:dyDescent="0.25">
      <c r="B5467" s="257">
        <v>5404</v>
      </c>
      <c r="C5467" s="256">
        <v>107.93903506273267</v>
      </c>
    </row>
    <row r="5468" spans="2:3" x14ac:dyDescent="0.25">
      <c r="B5468" s="257">
        <v>5405</v>
      </c>
      <c r="C5468" s="256">
        <v>92.799603010562237</v>
      </c>
    </row>
    <row r="5469" spans="2:3" x14ac:dyDescent="0.25">
      <c r="B5469" s="257">
        <v>5406</v>
      </c>
      <c r="C5469" s="256">
        <v>90.155694284720255</v>
      </c>
    </row>
    <row r="5470" spans="2:3" x14ac:dyDescent="0.25">
      <c r="B5470" s="257">
        <v>5407</v>
      </c>
      <c r="C5470" s="256">
        <v>110.31044547208508</v>
      </c>
    </row>
    <row r="5471" spans="2:3" x14ac:dyDescent="0.25">
      <c r="B5471" s="257">
        <v>5408</v>
      </c>
      <c r="C5471" s="256">
        <v>63.570215983147946</v>
      </c>
    </row>
    <row r="5472" spans="2:3" x14ac:dyDescent="0.25">
      <c r="B5472" s="257">
        <v>5409</v>
      </c>
      <c r="C5472" s="256">
        <v>131.23728528934913</v>
      </c>
    </row>
    <row r="5473" spans="2:3" x14ac:dyDescent="0.25">
      <c r="B5473" s="257">
        <v>5410</v>
      </c>
      <c r="C5473" s="256">
        <v>98.387206877412837</v>
      </c>
    </row>
    <row r="5474" spans="2:3" x14ac:dyDescent="0.25">
      <c r="B5474" s="257">
        <v>5411</v>
      </c>
      <c r="C5474" s="256">
        <v>127.66138654016126</v>
      </c>
    </row>
    <row r="5475" spans="2:3" x14ac:dyDescent="0.25">
      <c r="B5475" s="257">
        <v>5412</v>
      </c>
      <c r="C5475" s="256">
        <v>159.77038889319181</v>
      </c>
    </row>
    <row r="5476" spans="2:3" x14ac:dyDescent="0.25">
      <c r="B5476" s="257">
        <v>5413</v>
      </c>
      <c r="C5476" s="256">
        <v>102.5184584698648</v>
      </c>
    </row>
    <row r="5477" spans="2:3" x14ac:dyDescent="0.25">
      <c r="B5477" s="257">
        <v>5414</v>
      </c>
      <c r="C5477" s="256">
        <v>96.143468776407602</v>
      </c>
    </row>
    <row r="5478" spans="2:3" x14ac:dyDescent="0.25">
      <c r="B5478" s="257">
        <v>5415</v>
      </c>
      <c r="C5478" s="256">
        <v>140.81293486281336</v>
      </c>
    </row>
    <row r="5479" spans="2:3" x14ac:dyDescent="0.25">
      <c r="B5479" s="257">
        <v>5416</v>
      </c>
      <c r="C5479" s="256">
        <v>116.76274315282149</v>
      </c>
    </row>
    <row r="5480" spans="2:3" x14ac:dyDescent="0.25">
      <c r="B5480" s="257">
        <v>5417</v>
      </c>
      <c r="C5480" s="256">
        <v>129.28516064171043</v>
      </c>
    </row>
    <row r="5481" spans="2:3" x14ac:dyDescent="0.25">
      <c r="B5481" s="257">
        <v>5418</v>
      </c>
      <c r="C5481" s="256">
        <v>117.10640967841252</v>
      </c>
    </row>
    <row r="5482" spans="2:3" x14ac:dyDescent="0.25">
      <c r="B5482" s="257">
        <v>5419</v>
      </c>
      <c r="C5482" s="256">
        <v>142.4831813325907</v>
      </c>
    </row>
    <row r="5483" spans="2:3" x14ac:dyDescent="0.25">
      <c r="B5483" s="257">
        <v>5420</v>
      </c>
      <c r="C5483" s="256">
        <v>104.25197569212735</v>
      </c>
    </row>
    <row r="5484" spans="2:3" x14ac:dyDescent="0.25">
      <c r="B5484" s="257">
        <v>5421</v>
      </c>
      <c r="C5484" s="256">
        <v>113.64165629825732</v>
      </c>
    </row>
    <row r="5485" spans="2:3" x14ac:dyDescent="0.25">
      <c r="B5485" s="257">
        <v>5422</v>
      </c>
      <c r="C5485" s="256">
        <v>140.13372978830131</v>
      </c>
    </row>
    <row r="5486" spans="2:3" x14ac:dyDescent="0.25">
      <c r="B5486" s="257">
        <v>5423</v>
      </c>
      <c r="C5486" s="256">
        <v>144.04827346239051</v>
      </c>
    </row>
    <row r="5487" spans="2:3" x14ac:dyDescent="0.25">
      <c r="B5487" s="257">
        <v>5424</v>
      </c>
      <c r="C5487" s="256">
        <v>102.37132861754449</v>
      </c>
    </row>
    <row r="5488" spans="2:3" x14ac:dyDescent="0.25">
      <c r="B5488" s="257">
        <v>5425</v>
      </c>
      <c r="C5488" s="256">
        <v>96.550821907521467</v>
      </c>
    </row>
    <row r="5489" spans="2:3" x14ac:dyDescent="0.25">
      <c r="B5489" s="257">
        <v>5426</v>
      </c>
      <c r="C5489" s="256">
        <v>161.82910224846421</v>
      </c>
    </row>
    <row r="5490" spans="2:3" x14ac:dyDescent="0.25">
      <c r="B5490" s="257">
        <v>5427</v>
      </c>
      <c r="C5490" s="256">
        <v>97.521421042669658</v>
      </c>
    </row>
    <row r="5491" spans="2:3" x14ac:dyDescent="0.25">
      <c r="B5491" s="257">
        <v>5428</v>
      </c>
      <c r="C5491" s="256">
        <v>120.78940126185267</v>
      </c>
    </row>
    <row r="5492" spans="2:3" x14ac:dyDescent="0.25">
      <c r="B5492" s="257">
        <v>5429</v>
      </c>
      <c r="C5492" s="256">
        <v>121.93135224260706</v>
      </c>
    </row>
    <row r="5493" spans="2:3" x14ac:dyDescent="0.25">
      <c r="B5493" s="257">
        <v>5430</v>
      </c>
      <c r="C5493" s="256">
        <v>110.25299784898679</v>
      </c>
    </row>
    <row r="5494" spans="2:3" x14ac:dyDescent="0.25">
      <c r="B5494" s="257">
        <v>5431</v>
      </c>
      <c r="C5494" s="256">
        <v>144.56535899857067</v>
      </c>
    </row>
    <row r="5495" spans="2:3" x14ac:dyDescent="0.25">
      <c r="B5495" s="257">
        <v>5432</v>
      </c>
      <c r="C5495" s="256">
        <v>114.08773055877573</v>
      </c>
    </row>
    <row r="5496" spans="2:3" x14ac:dyDescent="0.25">
      <c r="B5496" s="257">
        <v>5433</v>
      </c>
      <c r="C5496" s="256">
        <v>99.87395476582725</v>
      </c>
    </row>
    <row r="5497" spans="2:3" x14ac:dyDescent="0.25">
      <c r="B5497" s="257">
        <v>5434</v>
      </c>
      <c r="C5497" s="256">
        <v>105.4421749852925</v>
      </c>
    </row>
    <row r="5498" spans="2:3" x14ac:dyDescent="0.25">
      <c r="B5498" s="257">
        <v>5435</v>
      </c>
      <c r="C5498" s="256">
        <v>132.99657150913637</v>
      </c>
    </row>
    <row r="5499" spans="2:3" x14ac:dyDescent="0.25">
      <c r="B5499" s="257">
        <v>5436</v>
      </c>
      <c r="C5499" s="256">
        <v>132.65687101888716</v>
      </c>
    </row>
    <row r="5500" spans="2:3" x14ac:dyDescent="0.25">
      <c r="B5500" s="257">
        <v>5437</v>
      </c>
      <c r="C5500" s="256">
        <v>91.616752380952732</v>
      </c>
    </row>
    <row r="5501" spans="2:3" x14ac:dyDescent="0.25">
      <c r="B5501" s="257">
        <v>5438</v>
      </c>
      <c r="C5501" s="256">
        <v>83.097717470426886</v>
      </c>
    </row>
    <row r="5502" spans="2:3" x14ac:dyDescent="0.25">
      <c r="B5502" s="257">
        <v>5439</v>
      </c>
      <c r="C5502" s="256">
        <v>78.721109943489154</v>
      </c>
    </row>
    <row r="5503" spans="2:3" x14ac:dyDescent="0.25">
      <c r="B5503" s="257">
        <v>5440</v>
      </c>
      <c r="C5503" s="256">
        <v>150.99219081822275</v>
      </c>
    </row>
    <row r="5504" spans="2:3" x14ac:dyDescent="0.25">
      <c r="B5504" s="257">
        <v>5441</v>
      </c>
      <c r="C5504" s="256">
        <v>102.58977355681174</v>
      </c>
    </row>
    <row r="5505" spans="2:3" x14ac:dyDescent="0.25">
      <c r="B5505" s="257">
        <v>5442</v>
      </c>
      <c r="C5505" s="256">
        <v>152.30500987933277</v>
      </c>
    </row>
    <row r="5506" spans="2:3" x14ac:dyDescent="0.25">
      <c r="B5506" s="257">
        <v>5443</v>
      </c>
      <c r="C5506" s="256">
        <v>83.006256487233401</v>
      </c>
    </row>
    <row r="5507" spans="2:3" x14ac:dyDescent="0.25">
      <c r="B5507" s="257">
        <v>5444</v>
      </c>
      <c r="C5507" s="256">
        <v>131.24987664569144</v>
      </c>
    </row>
    <row r="5508" spans="2:3" x14ac:dyDescent="0.25">
      <c r="B5508" s="257">
        <v>5445</v>
      </c>
      <c r="C5508" s="256">
        <v>132.9514887405015</v>
      </c>
    </row>
    <row r="5509" spans="2:3" x14ac:dyDescent="0.25">
      <c r="B5509" s="257">
        <v>5446</v>
      </c>
      <c r="C5509" s="256">
        <v>138.89966108983617</v>
      </c>
    </row>
    <row r="5510" spans="2:3" x14ac:dyDescent="0.25">
      <c r="B5510" s="257">
        <v>5447</v>
      </c>
      <c r="C5510" s="256">
        <v>145.62000192457498</v>
      </c>
    </row>
    <row r="5511" spans="2:3" x14ac:dyDescent="0.25">
      <c r="B5511" s="257">
        <v>5448</v>
      </c>
      <c r="C5511" s="256">
        <v>121.09408261470945</v>
      </c>
    </row>
    <row r="5512" spans="2:3" x14ac:dyDescent="0.25">
      <c r="B5512" s="257">
        <v>5449</v>
      </c>
      <c r="C5512" s="256">
        <v>86.276292366669296</v>
      </c>
    </row>
    <row r="5513" spans="2:3" x14ac:dyDescent="0.25">
      <c r="B5513" s="257">
        <v>5450</v>
      </c>
      <c r="C5513" s="256">
        <v>80.844947646017403</v>
      </c>
    </row>
    <row r="5514" spans="2:3" x14ac:dyDescent="0.25">
      <c r="B5514" s="257">
        <v>5451</v>
      </c>
      <c r="C5514" s="256">
        <v>165.9508125592553</v>
      </c>
    </row>
    <row r="5515" spans="2:3" x14ac:dyDescent="0.25">
      <c r="B5515" s="257">
        <v>5452</v>
      </c>
      <c r="C5515" s="256">
        <v>139.80893395264951</v>
      </c>
    </row>
    <row r="5516" spans="2:3" x14ac:dyDescent="0.25">
      <c r="B5516" s="257">
        <v>5453</v>
      </c>
      <c r="C5516" s="256">
        <v>152.97788877435011</v>
      </c>
    </row>
    <row r="5517" spans="2:3" x14ac:dyDescent="0.25">
      <c r="B5517" s="257">
        <v>5454</v>
      </c>
      <c r="C5517" s="256">
        <v>138.71054954577119</v>
      </c>
    </row>
    <row r="5518" spans="2:3" x14ac:dyDescent="0.25">
      <c r="B5518" s="257">
        <v>5455</v>
      </c>
      <c r="C5518" s="256">
        <v>73.447681296438873</v>
      </c>
    </row>
    <row r="5519" spans="2:3" x14ac:dyDescent="0.25">
      <c r="B5519" s="257">
        <v>5456</v>
      </c>
      <c r="C5519" s="256">
        <v>91.628870998124739</v>
      </c>
    </row>
    <row r="5520" spans="2:3" x14ac:dyDescent="0.25">
      <c r="B5520" s="257">
        <v>5457</v>
      </c>
      <c r="C5520" s="256">
        <v>149.30138419468557</v>
      </c>
    </row>
    <row r="5521" spans="2:3" x14ac:dyDescent="0.25">
      <c r="B5521" s="257">
        <v>5458</v>
      </c>
      <c r="C5521" s="256">
        <v>115.57245753997823</v>
      </c>
    </row>
    <row r="5522" spans="2:3" x14ac:dyDescent="0.25">
      <c r="B5522" s="257">
        <v>5459</v>
      </c>
      <c r="C5522" s="256">
        <v>120.69954550710054</v>
      </c>
    </row>
    <row r="5523" spans="2:3" x14ac:dyDescent="0.25">
      <c r="B5523" s="257">
        <v>5460</v>
      </c>
      <c r="C5523" s="256">
        <v>113.05052762695684</v>
      </c>
    </row>
    <row r="5524" spans="2:3" x14ac:dyDescent="0.25">
      <c r="B5524" s="257">
        <v>5461</v>
      </c>
      <c r="C5524" s="256">
        <v>110.49711188828043</v>
      </c>
    </row>
    <row r="5525" spans="2:3" x14ac:dyDescent="0.25">
      <c r="B5525" s="257">
        <v>5462</v>
      </c>
      <c r="C5525" s="256">
        <v>131.69727858080736</v>
      </c>
    </row>
    <row r="5526" spans="2:3" x14ac:dyDescent="0.25">
      <c r="B5526" s="257">
        <v>5463</v>
      </c>
      <c r="C5526" s="256">
        <v>114.72158527416534</v>
      </c>
    </row>
    <row r="5527" spans="2:3" x14ac:dyDescent="0.25">
      <c r="B5527" s="257">
        <v>5464</v>
      </c>
      <c r="C5527" s="256">
        <v>121.15399223530515</v>
      </c>
    </row>
    <row r="5528" spans="2:3" x14ac:dyDescent="0.25">
      <c r="B5528" s="257">
        <v>5465</v>
      </c>
      <c r="C5528" s="256">
        <v>85.406805667401443</v>
      </c>
    </row>
    <row r="5529" spans="2:3" x14ac:dyDescent="0.25">
      <c r="B5529" s="257">
        <v>5466</v>
      </c>
      <c r="C5529" s="256">
        <v>120.93204791917587</v>
      </c>
    </row>
    <row r="5530" spans="2:3" x14ac:dyDescent="0.25">
      <c r="B5530" s="257">
        <v>5467</v>
      </c>
      <c r="C5530" s="256">
        <v>159.26416920566464</v>
      </c>
    </row>
    <row r="5531" spans="2:3" x14ac:dyDescent="0.25">
      <c r="B5531" s="257">
        <v>5468</v>
      </c>
      <c r="C5531" s="256">
        <v>123.60428994918476</v>
      </c>
    </row>
    <row r="5532" spans="2:3" x14ac:dyDescent="0.25">
      <c r="B5532" s="257">
        <v>5469</v>
      </c>
      <c r="C5532" s="256">
        <v>111.30921152094662</v>
      </c>
    </row>
    <row r="5533" spans="2:3" x14ac:dyDescent="0.25">
      <c r="B5533" s="257">
        <v>5470</v>
      </c>
      <c r="C5533" s="256">
        <v>109.23398524440148</v>
      </c>
    </row>
    <row r="5534" spans="2:3" x14ac:dyDescent="0.25">
      <c r="B5534" s="257">
        <v>5471</v>
      </c>
      <c r="C5534" s="256">
        <v>73.616696523474303</v>
      </c>
    </row>
    <row r="5535" spans="2:3" x14ac:dyDescent="0.25">
      <c r="B5535" s="257">
        <v>5472</v>
      </c>
      <c r="C5535" s="256">
        <v>102.27220167772221</v>
      </c>
    </row>
    <row r="5536" spans="2:3" x14ac:dyDescent="0.25">
      <c r="B5536" s="257">
        <v>5473</v>
      </c>
      <c r="C5536" s="256">
        <v>117.40008583752156</v>
      </c>
    </row>
    <row r="5537" spans="2:3" x14ac:dyDescent="0.25">
      <c r="B5537" s="257">
        <v>5474</v>
      </c>
      <c r="C5537" s="256">
        <v>91.019942533293928</v>
      </c>
    </row>
    <row r="5538" spans="2:3" x14ac:dyDescent="0.25">
      <c r="B5538" s="257">
        <v>5475</v>
      </c>
      <c r="C5538" s="256">
        <v>127.02875519602873</v>
      </c>
    </row>
    <row r="5539" spans="2:3" x14ac:dyDescent="0.25">
      <c r="B5539" s="257">
        <v>5476</v>
      </c>
      <c r="C5539" s="256">
        <v>75.256441960638568</v>
      </c>
    </row>
    <row r="5540" spans="2:3" x14ac:dyDescent="0.25">
      <c r="B5540" s="257">
        <v>5477</v>
      </c>
      <c r="C5540" s="256">
        <v>99.04535529054759</v>
      </c>
    </row>
    <row r="5541" spans="2:3" x14ac:dyDescent="0.25">
      <c r="B5541" s="257">
        <v>5478</v>
      </c>
      <c r="C5541" s="256">
        <v>163.48746115396824</v>
      </c>
    </row>
    <row r="5542" spans="2:3" x14ac:dyDescent="0.25">
      <c r="B5542" s="257">
        <v>5479</v>
      </c>
      <c r="C5542" s="256">
        <v>79.629772088321161</v>
      </c>
    </row>
    <row r="5543" spans="2:3" x14ac:dyDescent="0.25">
      <c r="B5543" s="257">
        <v>5480</v>
      </c>
      <c r="C5543" s="256">
        <v>100.39180537973699</v>
      </c>
    </row>
    <row r="5544" spans="2:3" x14ac:dyDescent="0.25">
      <c r="B5544" s="257">
        <v>5481</v>
      </c>
      <c r="C5544" s="256">
        <v>156.64333639794259</v>
      </c>
    </row>
    <row r="5545" spans="2:3" x14ac:dyDescent="0.25">
      <c r="B5545" s="257">
        <v>5482</v>
      </c>
      <c r="C5545" s="256">
        <v>83.473976888231235</v>
      </c>
    </row>
    <row r="5546" spans="2:3" x14ac:dyDescent="0.25">
      <c r="B5546" s="257">
        <v>5483</v>
      </c>
      <c r="C5546" s="256">
        <v>128.08991602522053</v>
      </c>
    </row>
    <row r="5547" spans="2:3" x14ac:dyDescent="0.25">
      <c r="B5547" s="257">
        <v>5484</v>
      </c>
      <c r="C5547" s="256">
        <v>117.76980262867565</v>
      </c>
    </row>
    <row r="5548" spans="2:3" x14ac:dyDescent="0.25">
      <c r="B5548" s="257">
        <v>5485</v>
      </c>
      <c r="C5548" s="256">
        <v>110.49912155028308</v>
      </c>
    </row>
    <row r="5549" spans="2:3" x14ac:dyDescent="0.25">
      <c r="B5549" s="257">
        <v>5486</v>
      </c>
      <c r="C5549" s="256">
        <v>113.82925308168829</v>
      </c>
    </row>
    <row r="5550" spans="2:3" x14ac:dyDescent="0.25">
      <c r="B5550" s="257">
        <v>5487</v>
      </c>
      <c r="C5550" s="256">
        <v>123.23876867527278</v>
      </c>
    </row>
    <row r="5551" spans="2:3" x14ac:dyDescent="0.25">
      <c r="B5551" s="257">
        <v>5488</v>
      </c>
      <c r="C5551" s="256">
        <v>107.3144822661977</v>
      </c>
    </row>
    <row r="5552" spans="2:3" x14ac:dyDescent="0.25">
      <c r="B5552" s="257">
        <v>5489</v>
      </c>
      <c r="C5552" s="256">
        <v>94.046749153536894</v>
      </c>
    </row>
    <row r="5553" spans="2:3" x14ac:dyDescent="0.25">
      <c r="B5553" s="257">
        <v>5490</v>
      </c>
      <c r="C5553" s="256">
        <v>137.80450362175975</v>
      </c>
    </row>
    <row r="5554" spans="2:3" x14ac:dyDescent="0.25">
      <c r="B5554" s="257">
        <v>5491</v>
      </c>
      <c r="C5554" s="256">
        <v>119.55174627257664</v>
      </c>
    </row>
    <row r="5555" spans="2:3" x14ac:dyDescent="0.25">
      <c r="B5555" s="257">
        <v>5492</v>
      </c>
      <c r="C5555" s="256">
        <v>174.33610835641997</v>
      </c>
    </row>
    <row r="5556" spans="2:3" x14ac:dyDescent="0.25">
      <c r="B5556" s="257">
        <v>5493</v>
      </c>
      <c r="C5556" s="256">
        <v>115.68853955239199</v>
      </c>
    </row>
    <row r="5557" spans="2:3" x14ac:dyDescent="0.25">
      <c r="B5557" s="257">
        <v>5494</v>
      </c>
      <c r="C5557" s="256">
        <v>83.62197947518473</v>
      </c>
    </row>
    <row r="5558" spans="2:3" x14ac:dyDescent="0.25">
      <c r="B5558" s="257">
        <v>5495</v>
      </c>
      <c r="C5558" s="256">
        <v>120.04448766007326</v>
      </c>
    </row>
    <row r="5559" spans="2:3" x14ac:dyDescent="0.25">
      <c r="B5559" s="257">
        <v>5496</v>
      </c>
      <c r="C5559" s="256">
        <v>116.05918585221831</v>
      </c>
    </row>
    <row r="5560" spans="2:3" x14ac:dyDescent="0.25">
      <c r="B5560" s="257">
        <v>5497</v>
      </c>
      <c r="C5560" s="256">
        <v>114.25690511901051</v>
      </c>
    </row>
    <row r="5561" spans="2:3" x14ac:dyDescent="0.25">
      <c r="B5561" s="257">
        <v>5498</v>
      </c>
      <c r="C5561" s="256">
        <v>104.63678119890845</v>
      </c>
    </row>
    <row r="5562" spans="2:3" x14ac:dyDescent="0.25">
      <c r="B5562" s="257">
        <v>5499</v>
      </c>
      <c r="C5562" s="256">
        <v>161.63382175636988</v>
      </c>
    </row>
    <row r="5563" spans="2:3" x14ac:dyDescent="0.25">
      <c r="B5563" s="257">
        <v>5500</v>
      </c>
      <c r="C5563" s="256">
        <v>160.69864740272226</v>
      </c>
    </row>
    <row r="5564" spans="2:3" x14ac:dyDescent="0.25">
      <c r="B5564" s="257">
        <v>5501</v>
      </c>
      <c r="C5564" s="256">
        <v>121.20199462107921</v>
      </c>
    </row>
    <row r="5565" spans="2:3" x14ac:dyDescent="0.25">
      <c r="B5565" s="257">
        <v>5502</v>
      </c>
      <c r="C5565" s="256">
        <v>113.9039950399122</v>
      </c>
    </row>
    <row r="5566" spans="2:3" x14ac:dyDescent="0.25">
      <c r="B5566" s="257">
        <v>5503</v>
      </c>
      <c r="C5566" s="256">
        <v>139.51888069566763</v>
      </c>
    </row>
    <row r="5567" spans="2:3" x14ac:dyDescent="0.25">
      <c r="B5567" s="257">
        <v>5504</v>
      </c>
      <c r="C5567" s="256">
        <v>71.369638873120692</v>
      </c>
    </row>
    <row r="5568" spans="2:3" x14ac:dyDescent="0.25">
      <c r="B5568" s="257">
        <v>5505</v>
      </c>
      <c r="C5568" s="256">
        <v>151.45899203406074</v>
      </c>
    </row>
    <row r="5569" spans="2:3" x14ac:dyDescent="0.25">
      <c r="B5569" s="257">
        <v>5506</v>
      </c>
      <c r="C5569" s="256">
        <v>90.312366348157383</v>
      </c>
    </row>
    <row r="5570" spans="2:3" x14ac:dyDescent="0.25">
      <c r="B5570" s="257">
        <v>5507</v>
      </c>
      <c r="C5570" s="256">
        <v>103.77978083400524</v>
      </c>
    </row>
    <row r="5571" spans="2:3" x14ac:dyDescent="0.25">
      <c r="B5571" s="257">
        <v>5508</v>
      </c>
      <c r="C5571" s="256">
        <v>84.671114119604951</v>
      </c>
    </row>
    <row r="5572" spans="2:3" x14ac:dyDescent="0.25">
      <c r="B5572" s="257">
        <v>5509</v>
      </c>
      <c r="C5572" s="256">
        <v>114.49044756317879</v>
      </c>
    </row>
    <row r="5573" spans="2:3" x14ac:dyDescent="0.25">
      <c r="B5573" s="257">
        <v>5510</v>
      </c>
      <c r="C5573" s="256">
        <v>160.89960335210199</v>
      </c>
    </row>
    <row r="5574" spans="2:3" x14ac:dyDescent="0.25">
      <c r="B5574" s="257">
        <v>5511</v>
      </c>
      <c r="C5574" s="256">
        <v>74.235492936392575</v>
      </c>
    </row>
    <row r="5575" spans="2:3" x14ac:dyDescent="0.25">
      <c r="B5575" s="257">
        <v>5512</v>
      </c>
      <c r="C5575" s="256">
        <v>108.88040593356966</v>
      </c>
    </row>
    <row r="5576" spans="2:3" x14ac:dyDescent="0.25">
      <c r="B5576" s="257">
        <v>5513</v>
      </c>
      <c r="C5576" s="256">
        <v>106.19323689578025</v>
      </c>
    </row>
    <row r="5577" spans="2:3" x14ac:dyDescent="0.25">
      <c r="B5577" s="257">
        <v>5514</v>
      </c>
      <c r="C5577" s="256">
        <v>102.5718912474473</v>
      </c>
    </row>
    <row r="5578" spans="2:3" x14ac:dyDescent="0.25">
      <c r="B5578" s="257">
        <v>5515</v>
      </c>
      <c r="C5578" s="256">
        <v>101.04837354009626</v>
      </c>
    </row>
    <row r="5579" spans="2:3" x14ac:dyDescent="0.25">
      <c r="B5579" s="257">
        <v>5516</v>
      </c>
      <c r="C5579" s="256">
        <v>109.58094293507804</v>
      </c>
    </row>
    <row r="5580" spans="2:3" x14ac:dyDescent="0.25">
      <c r="B5580" s="257">
        <v>5517</v>
      </c>
      <c r="C5580" s="256">
        <v>111.76481894903459</v>
      </c>
    </row>
    <row r="5581" spans="2:3" x14ac:dyDescent="0.25">
      <c r="B5581" s="257">
        <v>5518</v>
      </c>
      <c r="C5581" s="256">
        <v>83.376807555855009</v>
      </c>
    </row>
    <row r="5582" spans="2:3" x14ac:dyDescent="0.25">
      <c r="B5582" s="257">
        <v>5519</v>
      </c>
      <c r="C5582" s="256">
        <v>83.774803855988239</v>
      </c>
    </row>
    <row r="5583" spans="2:3" x14ac:dyDescent="0.25">
      <c r="B5583" s="257">
        <v>5520</v>
      </c>
      <c r="C5583" s="256">
        <v>150.46588943971358</v>
      </c>
    </row>
    <row r="5584" spans="2:3" x14ac:dyDescent="0.25">
      <c r="B5584" s="257">
        <v>5521</v>
      </c>
      <c r="C5584" s="256">
        <v>123.86698540331865</v>
      </c>
    </row>
    <row r="5585" spans="2:3" x14ac:dyDescent="0.25">
      <c r="B5585" s="257">
        <v>5522</v>
      </c>
      <c r="C5585" s="256">
        <v>126.73216806147832</v>
      </c>
    </row>
    <row r="5586" spans="2:3" x14ac:dyDescent="0.25">
      <c r="B5586" s="257">
        <v>5523</v>
      </c>
      <c r="C5586" s="256">
        <v>120.19791331090734</v>
      </c>
    </row>
    <row r="5587" spans="2:3" x14ac:dyDescent="0.25">
      <c r="B5587" s="257">
        <v>5524</v>
      </c>
      <c r="C5587" s="256">
        <v>157.46378418029525</v>
      </c>
    </row>
    <row r="5588" spans="2:3" x14ac:dyDescent="0.25">
      <c r="B5588" s="257">
        <v>5525</v>
      </c>
      <c r="C5588" s="256">
        <v>128.26655137089062</v>
      </c>
    </row>
    <row r="5589" spans="2:3" x14ac:dyDescent="0.25">
      <c r="B5589" s="257">
        <v>5526</v>
      </c>
      <c r="C5589" s="256">
        <v>155.74399292186661</v>
      </c>
    </row>
    <row r="5590" spans="2:3" x14ac:dyDescent="0.25">
      <c r="B5590" s="257">
        <v>5527</v>
      </c>
      <c r="C5590" s="256">
        <v>110.04407950906212</v>
      </c>
    </row>
    <row r="5591" spans="2:3" x14ac:dyDescent="0.25">
      <c r="B5591" s="257">
        <v>5528</v>
      </c>
      <c r="C5591" s="256">
        <v>97.398929490507783</v>
      </c>
    </row>
    <row r="5592" spans="2:3" x14ac:dyDescent="0.25">
      <c r="B5592" s="257">
        <v>5529</v>
      </c>
      <c r="C5592" s="256">
        <v>148.36962669567583</v>
      </c>
    </row>
    <row r="5593" spans="2:3" x14ac:dyDescent="0.25">
      <c r="B5593" s="257">
        <v>5530</v>
      </c>
      <c r="C5593" s="256">
        <v>119.94828591600636</v>
      </c>
    </row>
    <row r="5594" spans="2:3" x14ac:dyDescent="0.25">
      <c r="B5594" s="257">
        <v>5531</v>
      </c>
      <c r="C5594" s="256">
        <v>115.93602544096269</v>
      </c>
    </row>
    <row r="5595" spans="2:3" x14ac:dyDescent="0.25">
      <c r="B5595" s="257">
        <v>5532</v>
      </c>
      <c r="C5595" s="256">
        <v>133.21470697587822</v>
      </c>
    </row>
    <row r="5596" spans="2:3" x14ac:dyDescent="0.25">
      <c r="B5596" s="257">
        <v>5533</v>
      </c>
      <c r="C5596" s="256">
        <v>144.49017005860037</v>
      </c>
    </row>
    <row r="5597" spans="2:3" x14ac:dyDescent="0.25">
      <c r="B5597" s="257">
        <v>5534</v>
      </c>
      <c r="C5597" s="256">
        <v>153.32242754166404</v>
      </c>
    </row>
    <row r="5598" spans="2:3" x14ac:dyDescent="0.25">
      <c r="B5598" s="257">
        <v>5535</v>
      </c>
      <c r="C5598" s="256">
        <v>123.80852544209944</v>
      </c>
    </row>
    <row r="5599" spans="2:3" x14ac:dyDescent="0.25">
      <c r="B5599" s="257">
        <v>5536</v>
      </c>
      <c r="C5599" s="256">
        <v>136.50905853699376</v>
      </c>
    </row>
    <row r="5600" spans="2:3" x14ac:dyDescent="0.25">
      <c r="B5600" s="257">
        <v>5537</v>
      </c>
      <c r="C5600" s="256">
        <v>167.65094936646284</v>
      </c>
    </row>
    <row r="5601" spans="2:3" x14ac:dyDescent="0.25">
      <c r="B5601" s="257">
        <v>5538</v>
      </c>
      <c r="C5601" s="256">
        <v>113.16392109775414</v>
      </c>
    </row>
    <row r="5602" spans="2:3" x14ac:dyDescent="0.25">
      <c r="B5602" s="257">
        <v>5539</v>
      </c>
      <c r="C5602" s="256">
        <v>117.60212101030615</v>
      </c>
    </row>
    <row r="5603" spans="2:3" x14ac:dyDescent="0.25">
      <c r="B5603" s="257">
        <v>5540</v>
      </c>
      <c r="C5603" s="256">
        <v>139.52295176005723</v>
      </c>
    </row>
    <row r="5604" spans="2:3" x14ac:dyDescent="0.25">
      <c r="B5604" s="257">
        <v>5541</v>
      </c>
      <c r="C5604" s="256">
        <v>115.19669257297871</v>
      </c>
    </row>
    <row r="5605" spans="2:3" x14ac:dyDescent="0.25">
      <c r="B5605" s="257">
        <v>5542</v>
      </c>
      <c r="C5605" s="256">
        <v>131.03369240637301</v>
      </c>
    </row>
    <row r="5606" spans="2:3" x14ac:dyDescent="0.25">
      <c r="B5606" s="257">
        <v>5543</v>
      </c>
      <c r="C5606" s="256">
        <v>116.47465827859602</v>
      </c>
    </row>
    <row r="5607" spans="2:3" x14ac:dyDescent="0.25">
      <c r="B5607" s="257">
        <v>5544</v>
      </c>
      <c r="C5607" s="256">
        <v>119.44128125371056</v>
      </c>
    </row>
    <row r="5608" spans="2:3" x14ac:dyDescent="0.25">
      <c r="B5608" s="257">
        <v>5545</v>
      </c>
      <c r="C5608" s="256">
        <v>137.94565241142732</v>
      </c>
    </row>
    <row r="5609" spans="2:3" x14ac:dyDescent="0.25">
      <c r="B5609" s="257">
        <v>5546</v>
      </c>
      <c r="C5609" s="256">
        <v>94.215972777742508</v>
      </c>
    </row>
    <row r="5610" spans="2:3" x14ac:dyDescent="0.25">
      <c r="B5610" s="257">
        <v>5547</v>
      </c>
      <c r="C5610" s="256">
        <v>142.64282848662785</v>
      </c>
    </row>
    <row r="5611" spans="2:3" x14ac:dyDescent="0.25">
      <c r="B5611" s="257">
        <v>5548</v>
      </c>
      <c r="C5611" s="256">
        <v>113.51566391604676</v>
      </c>
    </row>
    <row r="5612" spans="2:3" x14ac:dyDescent="0.25">
      <c r="B5612" s="257">
        <v>5549</v>
      </c>
      <c r="C5612" s="256">
        <v>116.61086968912699</v>
      </c>
    </row>
    <row r="5613" spans="2:3" x14ac:dyDescent="0.25">
      <c r="B5613" s="257">
        <v>5550</v>
      </c>
      <c r="C5613" s="256">
        <v>147.34091784528161</v>
      </c>
    </row>
    <row r="5614" spans="2:3" x14ac:dyDescent="0.25">
      <c r="B5614" s="257">
        <v>5551</v>
      </c>
      <c r="C5614" s="256">
        <v>90.022963733843895</v>
      </c>
    </row>
    <row r="5615" spans="2:3" x14ac:dyDescent="0.25">
      <c r="B5615" s="257">
        <v>5552</v>
      </c>
      <c r="C5615" s="256">
        <v>115.17992973011734</v>
      </c>
    </row>
    <row r="5616" spans="2:3" x14ac:dyDescent="0.25">
      <c r="B5616" s="257">
        <v>5553</v>
      </c>
      <c r="C5616" s="256">
        <v>113.11985045132943</v>
      </c>
    </row>
    <row r="5617" spans="2:3" x14ac:dyDescent="0.25">
      <c r="B5617" s="257">
        <v>5554</v>
      </c>
      <c r="C5617" s="256">
        <v>102.11281961614446</v>
      </c>
    </row>
    <row r="5618" spans="2:3" x14ac:dyDescent="0.25">
      <c r="B5618" s="257">
        <v>5555</v>
      </c>
      <c r="C5618" s="256">
        <v>127.17361403841748</v>
      </c>
    </row>
    <row r="5619" spans="2:3" x14ac:dyDescent="0.25">
      <c r="B5619" s="257">
        <v>5556</v>
      </c>
      <c r="C5619" s="256">
        <v>117.23314949902466</v>
      </c>
    </row>
    <row r="5620" spans="2:3" x14ac:dyDescent="0.25">
      <c r="B5620" s="257">
        <v>5557</v>
      </c>
      <c r="C5620" s="256">
        <v>139.91692024903864</v>
      </c>
    </row>
    <row r="5621" spans="2:3" x14ac:dyDescent="0.25">
      <c r="B5621" s="257">
        <v>5558</v>
      </c>
      <c r="C5621" s="256">
        <v>118.31921682047368</v>
      </c>
    </row>
    <row r="5622" spans="2:3" x14ac:dyDescent="0.25">
      <c r="B5622" s="257">
        <v>5559</v>
      </c>
      <c r="C5622" s="256">
        <v>103.49666744652416</v>
      </c>
    </row>
    <row r="5623" spans="2:3" x14ac:dyDescent="0.25">
      <c r="B5623" s="257">
        <v>5560</v>
      </c>
      <c r="C5623" s="256">
        <v>119.00111412379432</v>
      </c>
    </row>
    <row r="5624" spans="2:3" x14ac:dyDescent="0.25">
      <c r="B5624" s="257">
        <v>5561</v>
      </c>
      <c r="C5624" s="256">
        <v>130.10153129652801</v>
      </c>
    </row>
    <row r="5625" spans="2:3" x14ac:dyDescent="0.25">
      <c r="B5625" s="257">
        <v>5562</v>
      </c>
      <c r="C5625" s="256">
        <v>121.79369238957183</v>
      </c>
    </row>
    <row r="5626" spans="2:3" x14ac:dyDescent="0.25">
      <c r="B5626" s="257">
        <v>5563</v>
      </c>
      <c r="C5626" s="256">
        <v>60.338104548403457</v>
      </c>
    </row>
    <row r="5627" spans="2:3" x14ac:dyDescent="0.25">
      <c r="B5627" s="257">
        <v>5564</v>
      </c>
      <c r="C5627" s="256">
        <v>73.635294411901356</v>
      </c>
    </row>
    <row r="5628" spans="2:3" x14ac:dyDescent="0.25">
      <c r="B5628" s="257">
        <v>5565</v>
      </c>
      <c r="C5628" s="256">
        <v>138.06085759226627</v>
      </c>
    </row>
    <row r="5629" spans="2:3" x14ac:dyDescent="0.25">
      <c r="B5629" s="257">
        <v>5566</v>
      </c>
      <c r="C5629" s="256">
        <v>99.507087133632325</v>
      </c>
    </row>
    <row r="5630" spans="2:3" x14ac:dyDescent="0.25">
      <c r="B5630" s="257">
        <v>5567</v>
      </c>
      <c r="C5630" s="256">
        <v>105.27000441100448</v>
      </c>
    </row>
    <row r="5631" spans="2:3" x14ac:dyDescent="0.25">
      <c r="B5631" s="257">
        <v>5568</v>
      </c>
      <c r="C5631" s="256">
        <v>122.76283364638419</v>
      </c>
    </row>
    <row r="5632" spans="2:3" x14ac:dyDescent="0.25">
      <c r="B5632" s="257">
        <v>5569</v>
      </c>
      <c r="C5632" s="256">
        <v>77.953622094544144</v>
      </c>
    </row>
    <row r="5633" spans="2:3" x14ac:dyDescent="0.25">
      <c r="B5633" s="257">
        <v>5570</v>
      </c>
      <c r="C5633" s="256">
        <v>87.663076480818006</v>
      </c>
    </row>
    <row r="5634" spans="2:3" x14ac:dyDescent="0.25">
      <c r="B5634" s="257">
        <v>5571</v>
      </c>
      <c r="C5634" s="256">
        <v>71.866230675047788</v>
      </c>
    </row>
    <row r="5635" spans="2:3" x14ac:dyDescent="0.25">
      <c r="B5635" s="257">
        <v>5572</v>
      </c>
      <c r="C5635" s="256">
        <v>113.38482018745869</v>
      </c>
    </row>
    <row r="5636" spans="2:3" x14ac:dyDescent="0.25">
      <c r="B5636" s="257">
        <v>5573</v>
      </c>
      <c r="C5636" s="256">
        <v>121.14401476103509</v>
      </c>
    </row>
    <row r="5637" spans="2:3" x14ac:dyDescent="0.25">
      <c r="B5637" s="257">
        <v>5574</v>
      </c>
      <c r="C5637" s="256">
        <v>150.38235567109697</v>
      </c>
    </row>
    <row r="5638" spans="2:3" x14ac:dyDescent="0.25">
      <c r="B5638" s="257">
        <v>5575</v>
      </c>
      <c r="C5638" s="256">
        <v>99.323063680125131</v>
      </c>
    </row>
    <row r="5639" spans="2:3" x14ac:dyDescent="0.25">
      <c r="B5639" s="257">
        <v>5576</v>
      </c>
      <c r="C5639" s="256">
        <v>119.2864987772103</v>
      </c>
    </row>
    <row r="5640" spans="2:3" x14ac:dyDescent="0.25">
      <c r="B5640" s="257">
        <v>5577</v>
      </c>
      <c r="C5640" s="256">
        <v>136.1811692546442</v>
      </c>
    </row>
    <row r="5641" spans="2:3" x14ac:dyDescent="0.25">
      <c r="B5641" s="257">
        <v>5578</v>
      </c>
      <c r="C5641" s="256">
        <v>55.195642991767869</v>
      </c>
    </row>
    <row r="5642" spans="2:3" x14ac:dyDescent="0.25">
      <c r="B5642" s="257">
        <v>5579</v>
      </c>
      <c r="C5642" s="256">
        <v>97.601736250297421</v>
      </c>
    </row>
    <row r="5643" spans="2:3" x14ac:dyDescent="0.25">
      <c r="B5643" s="257">
        <v>5580</v>
      </c>
      <c r="C5643" s="256">
        <v>105.73218833969247</v>
      </c>
    </row>
    <row r="5644" spans="2:3" x14ac:dyDescent="0.25">
      <c r="B5644" s="257">
        <v>5581</v>
      </c>
      <c r="C5644" s="256">
        <v>89.26325957104234</v>
      </c>
    </row>
    <row r="5645" spans="2:3" x14ac:dyDescent="0.25">
      <c r="B5645" s="257">
        <v>5582</v>
      </c>
      <c r="C5645" s="256">
        <v>81.613058017092527</v>
      </c>
    </row>
    <row r="5646" spans="2:3" x14ac:dyDescent="0.25">
      <c r="B5646" s="257">
        <v>5583</v>
      </c>
      <c r="C5646" s="256">
        <v>118.83732421594303</v>
      </c>
    </row>
    <row r="5647" spans="2:3" x14ac:dyDescent="0.25">
      <c r="B5647" s="257">
        <v>5584</v>
      </c>
      <c r="C5647" s="256">
        <v>92.803558098598586</v>
      </c>
    </row>
    <row r="5648" spans="2:3" x14ac:dyDescent="0.25">
      <c r="B5648" s="257">
        <v>5585</v>
      </c>
      <c r="C5648" s="256">
        <v>139.59673207416435</v>
      </c>
    </row>
    <row r="5649" spans="2:3" x14ac:dyDescent="0.25">
      <c r="B5649" s="257">
        <v>5586</v>
      </c>
      <c r="C5649" s="256">
        <v>153.84391483648892</v>
      </c>
    </row>
    <row r="5650" spans="2:3" x14ac:dyDescent="0.25">
      <c r="B5650" s="257">
        <v>5587</v>
      </c>
      <c r="C5650" s="256">
        <v>124.87351433262893</v>
      </c>
    </row>
    <row r="5651" spans="2:3" x14ac:dyDescent="0.25">
      <c r="B5651" s="257">
        <v>5588</v>
      </c>
      <c r="C5651" s="256">
        <v>147.15829449498631</v>
      </c>
    </row>
    <row r="5652" spans="2:3" x14ac:dyDescent="0.25">
      <c r="B5652" s="257">
        <v>5589</v>
      </c>
      <c r="C5652" s="256">
        <v>115.31507019610508</v>
      </c>
    </row>
    <row r="5653" spans="2:3" x14ac:dyDescent="0.25">
      <c r="B5653" s="257">
        <v>5590</v>
      </c>
      <c r="C5653" s="256">
        <v>109.47054902377086</v>
      </c>
    </row>
    <row r="5654" spans="2:3" x14ac:dyDescent="0.25">
      <c r="B5654" s="257">
        <v>5591</v>
      </c>
      <c r="C5654" s="256">
        <v>145.14883783694779</v>
      </c>
    </row>
    <row r="5655" spans="2:3" x14ac:dyDescent="0.25">
      <c r="B5655" s="257">
        <v>5592</v>
      </c>
      <c r="C5655" s="256">
        <v>129.03263326896601</v>
      </c>
    </row>
    <row r="5656" spans="2:3" x14ac:dyDescent="0.25">
      <c r="B5656" s="257">
        <v>5593</v>
      </c>
      <c r="C5656" s="256">
        <v>107.23728200416417</v>
      </c>
    </row>
    <row r="5657" spans="2:3" x14ac:dyDescent="0.25">
      <c r="B5657" s="257">
        <v>5594</v>
      </c>
      <c r="C5657" s="256">
        <v>151.73867346857418</v>
      </c>
    </row>
    <row r="5658" spans="2:3" x14ac:dyDescent="0.25">
      <c r="B5658" s="257">
        <v>5595</v>
      </c>
      <c r="C5658" s="256">
        <v>92.747873859478801</v>
      </c>
    </row>
    <row r="5659" spans="2:3" x14ac:dyDescent="0.25">
      <c r="B5659" s="257">
        <v>5596</v>
      </c>
      <c r="C5659" s="256">
        <v>119.22656484711308</v>
      </c>
    </row>
    <row r="5660" spans="2:3" x14ac:dyDescent="0.25">
      <c r="B5660" s="257">
        <v>5597</v>
      </c>
      <c r="C5660" s="256">
        <v>125.74689137537757</v>
      </c>
    </row>
    <row r="5661" spans="2:3" x14ac:dyDescent="0.25">
      <c r="B5661" s="257">
        <v>5598</v>
      </c>
      <c r="C5661" s="256">
        <v>147.0644028772839</v>
      </c>
    </row>
    <row r="5662" spans="2:3" x14ac:dyDescent="0.25">
      <c r="B5662" s="257">
        <v>5599</v>
      </c>
      <c r="C5662" s="256">
        <v>89.555653898281278</v>
      </c>
    </row>
    <row r="5663" spans="2:3" x14ac:dyDescent="0.25">
      <c r="B5663" s="257">
        <v>5600</v>
      </c>
      <c r="C5663" s="256">
        <v>124.13261312666796</v>
      </c>
    </row>
    <row r="5664" spans="2:3" x14ac:dyDescent="0.25">
      <c r="B5664" s="257">
        <v>5601</v>
      </c>
      <c r="C5664" s="256">
        <v>110.65037313393515</v>
      </c>
    </row>
    <row r="5665" spans="2:3" x14ac:dyDescent="0.25">
      <c r="B5665" s="257">
        <v>5602</v>
      </c>
      <c r="C5665" s="256">
        <v>128.90942583900329</v>
      </c>
    </row>
    <row r="5666" spans="2:3" x14ac:dyDescent="0.25">
      <c r="B5666" s="257">
        <v>5603</v>
      </c>
      <c r="C5666" s="256">
        <v>87.563690245194266</v>
      </c>
    </row>
    <row r="5667" spans="2:3" x14ac:dyDescent="0.25">
      <c r="B5667" s="257">
        <v>5604</v>
      </c>
      <c r="C5667" s="256">
        <v>104.51390845764533</v>
      </c>
    </row>
    <row r="5668" spans="2:3" x14ac:dyDescent="0.25">
      <c r="B5668" s="257">
        <v>5605</v>
      </c>
      <c r="C5668" s="256">
        <v>107.02526084635326</v>
      </c>
    </row>
    <row r="5669" spans="2:3" x14ac:dyDescent="0.25">
      <c r="B5669" s="257">
        <v>5606</v>
      </c>
      <c r="C5669" s="256">
        <v>100.01994349521016</v>
      </c>
    </row>
    <row r="5670" spans="2:3" x14ac:dyDescent="0.25">
      <c r="B5670" s="257">
        <v>5607</v>
      </c>
      <c r="C5670" s="256">
        <v>118.96895208870475</v>
      </c>
    </row>
    <row r="5671" spans="2:3" x14ac:dyDescent="0.25">
      <c r="B5671" s="257">
        <v>5608</v>
      </c>
      <c r="C5671" s="256">
        <v>128.23088861963237</v>
      </c>
    </row>
    <row r="5672" spans="2:3" x14ac:dyDescent="0.25">
      <c r="B5672" s="257">
        <v>5609</v>
      </c>
      <c r="C5672" s="256">
        <v>134.44423221170808</v>
      </c>
    </row>
    <row r="5673" spans="2:3" x14ac:dyDescent="0.25">
      <c r="B5673" s="257">
        <v>5610</v>
      </c>
      <c r="C5673" s="256">
        <v>72.837205072706865</v>
      </c>
    </row>
    <row r="5674" spans="2:3" x14ac:dyDescent="0.25">
      <c r="B5674" s="257">
        <v>5611</v>
      </c>
      <c r="C5674" s="256">
        <v>112.24014609733757</v>
      </c>
    </row>
    <row r="5675" spans="2:3" x14ac:dyDescent="0.25">
      <c r="B5675" s="257">
        <v>5612</v>
      </c>
      <c r="C5675" s="256">
        <v>125.53130632469743</v>
      </c>
    </row>
    <row r="5676" spans="2:3" x14ac:dyDescent="0.25">
      <c r="B5676" s="257">
        <v>5613</v>
      </c>
      <c r="C5676" s="256">
        <v>123.60016154608444</v>
      </c>
    </row>
    <row r="5677" spans="2:3" x14ac:dyDescent="0.25">
      <c r="B5677" s="257">
        <v>5614</v>
      </c>
      <c r="C5677" s="256">
        <v>162.2214395334226</v>
      </c>
    </row>
    <row r="5678" spans="2:3" x14ac:dyDescent="0.25">
      <c r="B5678" s="257">
        <v>5615</v>
      </c>
      <c r="C5678" s="256">
        <v>124.94614338205838</v>
      </c>
    </row>
    <row r="5679" spans="2:3" x14ac:dyDescent="0.25">
      <c r="B5679" s="257">
        <v>5616</v>
      </c>
      <c r="C5679" s="256">
        <v>157.23551181202748</v>
      </c>
    </row>
    <row r="5680" spans="2:3" x14ac:dyDescent="0.25">
      <c r="B5680" s="257">
        <v>5617</v>
      </c>
      <c r="C5680" s="256">
        <v>143.91129153569446</v>
      </c>
    </row>
    <row r="5681" spans="2:3" x14ac:dyDescent="0.25">
      <c r="B5681" s="257">
        <v>5618</v>
      </c>
      <c r="C5681" s="256">
        <v>138.75603518474534</v>
      </c>
    </row>
    <row r="5682" spans="2:3" x14ac:dyDescent="0.25">
      <c r="B5682" s="257">
        <v>5619</v>
      </c>
      <c r="C5682" s="256">
        <v>130.44659448694313</v>
      </c>
    </row>
    <row r="5683" spans="2:3" x14ac:dyDescent="0.25">
      <c r="B5683" s="257">
        <v>5620</v>
      </c>
      <c r="C5683" s="256">
        <v>130.34138256516115</v>
      </c>
    </row>
    <row r="5684" spans="2:3" x14ac:dyDescent="0.25">
      <c r="B5684" s="257">
        <v>5621</v>
      </c>
      <c r="C5684" s="256">
        <v>126.44360077047028</v>
      </c>
    </row>
    <row r="5685" spans="2:3" x14ac:dyDescent="0.25">
      <c r="B5685" s="257">
        <v>5622</v>
      </c>
      <c r="C5685" s="256">
        <v>97.207181066353201</v>
      </c>
    </row>
    <row r="5686" spans="2:3" x14ac:dyDescent="0.25">
      <c r="B5686" s="257">
        <v>5623</v>
      </c>
      <c r="C5686" s="256">
        <v>113.18145357035787</v>
      </c>
    </row>
    <row r="5687" spans="2:3" x14ac:dyDescent="0.25">
      <c r="B5687" s="257">
        <v>5624</v>
      </c>
      <c r="C5687" s="256">
        <v>110.00893385461615</v>
      </c>
    </row>
    <row r="5688" spans="2:3" x14ac:dyDescent="0.25">
      <c r="B5688" s="257">
        <v>5625</v>
      </c>
      <c r="C5688" s="256">
        <v>129.04017862580446</v>
      </c>
    </row>
    <row r="5689" spans="2:3" x14ac:dyDescent="0.25">
      <c r="B5689" s="257">
        <v>5626</v>
      </c>
      <c r="C5689" s="256">
        <v>112.81127203155401</v>
      </c>
    </row>
    <row r="5690" spans="2:3" x14ac:dyDescent="0.25">
      <c r="B5690" s="257">
        <v>5627</v>
      </c>
      <c r="C5690" s="256">
        <v>107.02258217619492</v>
      </c>
    </row>
    <row r="5691" spans="2:3" x14ac:dyDescent="0.25">
      <c r="B5691" s="257">
        <v>5628</v>
      </c>
      <c r="C5691" s="256">
        <v>111.43483664843131</v>
      </c>
    </row>
    <row r="5692" spans="2:3" x14ac:dyDescent="0.25">
      <c r="B5692" s="257">
        <v>5629</v>
      </c>
      <c r="C5692" s="256">
        <v>179.42209030663952</v>
      </c>
    </row>
    <row r="5693" spans="2:3" x14ac:dyDescent="0.25">
      <c r="B5693" s="257">
        <v>5630</v>
      </c>
      <c r="C5693" s="256">
        <v>149.53117286477777</v>
      </c>
    </row>
    <row r="5694" spans="2:3" x14ac:dyDescent="0.25">
      <c r="B5694" s="257">
        <v>5631</v>
      </c>
      <c r="C5694" s="256">
        <v>141.51004256677967</v>
      </c>
    </row>
    <row r="5695" spans="2:3" x14ac:dyDescent="0.25">
      <c r="B5695" s="257">
        <v>5632</v>
      </c>
      <c r="C5695" s="256">
        <v>141.88645518583297</v>
      </c>
    </row>
    <row r="5696" spans="2:3" x14ac:dyDescent="0.25">
      <c r="B5696" s="257">
        <v>5633</v>
      </c>
      <c r="C5696" s="256">
        <v>117.6830173903313</v>
      </c>
    </row>
    <row r="5697" spans="2:3" x14ac:dyDescent="0.25">
      <c r="B5697" s="257">
        <v>5634</v>
      </c>
      <c r="C5697" s="256">
        <v>99.011011177081315</v>
      </c>
    </row>
    <row r="5698" spans="2:3" x14ac:dyDescent="0.25">
      <c r="B5698" s="257">
        <v>5635</v>
      </c>
      <c r="C5698" s="256">
        <v>88.99244857110267</v>
      </c>
    </row>
    <row r="5699" spans="2:3" x14ac:dyDescent="0.25">
      <c r="B5699" s="257">
        <v>5636</v>
      </c>
      <c r="C5699" s="256">
        <v>91.937223694647543</v>
      </c>
    </row>
    <row r="5700" spans="2:3" x14ac:dyDescent="0.25">
      <c r="B5700" s="257">
        <v>5637</v>
      </c>
      <c r="C5700" s="256">
        <v>145.23324687492726</v>
      </c>
    </row>
    <row r="5701" spans="2:3" x14ac:dyDescent="0.25">
      <c r="B5701" s="257">
        <v>5638</v>
      </c>
      <c r="C5701" s="256">
        <v>114.63549162119693</v>
      </c>
    </row>
    <row r="5702" spans="2:3" x14ac:dyDescent="0.25">
      <c r="B5702" s="257">
        <v>5639</v>
      </c>
      <c r="C5702" s="256">
        <v>116.41086568853628</v>
      </c>
    </row>
    <row r="5703" spans="2:3" x14ac:dyDescent="0.25">
      <c r="B5703" s="257">
        <v>5640</v>
      </c>
      <c r="C5703" s="256">
        <v>60.462986343660461</v>
      </c>
    </row>
    <row r="5704" spans="2:3" x14ac:dyDescent="0.25">
      <c r="B5704" s="257">
        <v>5641</v>
      </c>
      <c r="C5704" s="256">
        <v>108.10723695240951</v>
      </c>
    </row>
    <row r="5705" spans="2:3" x14ac:dyDescent="0.25">
      <c r="B5705" s="257">
        <v>5642</v>
      </c>
      <c r="C5705" s="256">
        <v>145.94627184263967</v>
      </c>
    </row>
    <row r="5706" spans="2:3" x14ac:dyDescent="0.25">
      <c r="B5706" s="257">
        <v>5643</v>
      </c>
      <c r="C5706" s="256">
        <v>159.75300018284392</v>
      </c>
    </row>
    <row r="5707" spans="2:3" x14ac:dyDescent="0.25">
      <c r="B5707" s="257">
        <v>5644</v>
      </c>
      <c r="C5707" s="256">
        <v>116.38765139328299</v>
      </c>
    </row>
    <row r="5708" spans="2:3" x14ac:dyDescent="0.25">
      <c r="B5708" s="257">
        <v>5645</v>
      </c>
      <c r="C5708" s="256">
        <v>123.50335234935427</v>
      </c>
    </row>
    <row r="5709" spans="2:3" x14ac:dyDescent="0.25">
      <c r="B5709" s="257">
        <v>5646</v>
      </c>
      <c r="C5709" s="256">
        <v>154.83851864786453</v>
      </c>
    </row>
    <row r="5710" spans="2:3" x14ac:dyDescent="0.25">
      <c r="B5710" s="257">
        <v>5647</v>
      </c>
      <c r="C5710" s="256">
        <v>101.99626347776839</v>
      </c>
    </row>
    <row r="5711" spans="2:3" x14ac:dyDescent="0.25">
      <c r="B5711" s="257">
        <v>5648</v>
      </c>
      <c r="C5711" s="256">
        <v>126.44661902455591</v>
      </c>
    </row>
    <row r="5712" spans="2:3" x14ac:dyDescent="0.25">
      <c r="B5712" s="257">
        <v>5649</v>
      </c>
      <c r="C5712" s="256">
        <v>112.55186208513132</v>
      </c>
    </row>
    <row r="5713" spans="2:3" x14ac:dyDescent="0.25">
      <c r="B5713" s="257">
        <v>5650</v>
      </c>
      <c r="C5713" s="256">
        <v>108.97284347839961</v>
      </c>
    </row>
    <row r="5714" spans="2:3" x14ac:dyDescent="0.25">
      <c r="B5714" s="257">
        <v>5651</v>
      </c>
      <c r="C5714" s="256">
        <v>67.067421734657572</v>
      </c>
    </row>
    <row r="5715" spans="2:3" x14ac:dyDescent="0.25">
      <c r="B5715" s="257">
        <v>5652</v>
      </c>
      <c r="C5715" s="256">
        <v>176.95294457971531</v>
      </c>
    </row>
    <row r="5716" spans="2:3" x14ac:dyDescent="0.25">
      <c r="B5716" s="257">
        <v>5653</v>
      </c>
      <c r="C5716" s="256">
        <v>85.21261965751998</v>
      </c>
    </row>
    <row r="5717" spans="2:3" x14ac:dyDescent="0.25">
      <c r="B5717" s="257">
        <v>5654</v>
      </c>
      <c r="C5717" s="256">
        <v>135.8075473123001</v>
      </c>
    </row>
    <row r="5718" spans="2:3" x14ac:dyDescent="0.25">
      <c r="B5718" s="257">
        <v>5655</v>
      </c>
      <c r="C5718" s="256">
        <v>156.4418817632851</v>
      </c>
    </row>
    <row r="5719" spans="2:3" x14ac:dyDescent="0.25">
      <c r="B5719" s="257">
        <v>5656</v>
      </c>
      <c r="C5719" s="256">
        <v>100.93815938150493</v>
      </c>
    </row>
    <row r="5720" spans="2:3" x14ac:dyDescent="0.25">
      <c r="B5720" s="257">
        <v>5657</v>
      </c>
      <c r="C5720" s="256">
        <v>117.34688388087703</v>
      </c>
    </row>
    <row r="5721" spans="2:3" x14ac:dyDescent="0.25">
      <c r="B5721" s="257">
        <v>5658</v>
      </c>
      <c r="C5721" s="256">
        <v>94.968820705972206</v>
      </c>
    </row>
    <row r="5722" spans="2:3" x14ac:dyDescent="0.25">
      <c r="B5722" s="257">
        <v>5659</v>
      </c>
      <c r="C5722" s="256">
        <v>135.44323378662756</v>
      </c>
    </row>
    <row r="5723" spans="2:3" x14ac:dyDescent="0.25">
      <c r="B5723" s="257">
        <v>5660</v>
      </c>
      <c r="C5723" s="256">
        <v>68.907655502493157</v>
      </c>
    </row>
    <row r="5724" spans="2:3" x14ac:dyDescent="0.25">
      <c r="B5724" s="257">
        <v>5661</v>
      </c>
      <c r="C5724" s="256">
        <v>137.63370273427682</v>
      </c>
    </row>
    <row r="5725" spans="2:3" x14ac:dyDescent="0.25">
      <c r="B5725" s="257">
        <v>5662</v>
      </c>
      <c r="C5725" s="256">
        <v>121.50296811716829</v>
      </c>
    </row>
    <row r="5726" spans="2:3" x14ac:dyDescent="0.25">
      <c r="B5726" s="257">
        <v>5663</v>
      </c>
      <c r="C5726" s="256">
        <v>86.243224884419732</v>
      </c>
    </row>
    <row r="5727" spans="2:3" x14ac:dyDescent="0.25">
      <c r="B5727" s="257">
        <v>5664</v>
      </c>
      <c r="C5727" s="256">
        <v>137.66995564020212</v>
      </c>
    </row>
    <row r="5728" spans="2:3" x14ac:dyDescent="0.25">
      <c r="B5728" s="257">
        <v>5665</v>
      </c>
      <c r="C5728" s="256">
        <v>148.0753494154045</v>
      </c>
    </row>
    <row r="5729" spans="2:3" x14ac:dyDescent="0.25">
      <c r="B5729" s="257">
        <v>5666</v>
      </c>
      <c r="C5729" s="256">
        <v>151.88236703147626</v>
      </c>
    </row>
    <row r="5730" spans="2:3" x14ac:dyDescent="0.25">
      <c r="B5730" s="257">
        <v>5667</v>
      </c>
      <c r="C5730" s="256">
        <v>147.40836996757341</v>
      </c>
    </row>
    <row r="5731" spans="2:3" x14ac:dyDescent="0.25">
      <c r="B5731" s="257">
        <v>5668</v>
      </c>
      <c r="C5731" s="256">
        <v>122.98887305081743</v>
      </c>
    </row>
    <row r="5732" spans="2:3" x14ac:dyDescent="0.25">
      <c r="B5732" s="257">
        <v>5669</v>
      </c>
      <c r="C5732" s="256">
        <v>141.57464655860105</v>
      </c>
    </row>
    <row r="5733" spans="2:3" x14ac:dyDescent="0.25">
      <c r="B5733" s="257">
        <v>5670</v>
      </c>
      <c r="C5733" s="256">
        <v>90.411328431567114</v>
      </c>
    </row>
    <row r="5734" spans="2:3" x14ac:dyDescent="0.25">
      <c r="B5734" s="257">
        <v>5671</v>
      </c>
      <c r="C5734" s="256">
        <v>93.914984564043294</v>
      </c>
    </row>
    <row r="5735" spans="2:3" x14ac:dyDescent="0.25">
      <c r="B5735" s="257">
        <v>5672</v>
      </c>
      <c r="C5735" s="256">
        <v>139.35920567990911</v>
      </c>
    </row>
    <row r="5736" spans="2:3" x14ac:dyDescent="0.25">
      <c r="B5736" s="257">
        <v>5673</v>
      </c>
      <c r="C5736" s="256">
        <v>121.90505609248741</v>
      </c>
    </row>
    <row r="5737" spans="2:3" x14ac:dyDescent="0.25">
      <c r="B5737" s="257">
        <v>5674</v>
      </c>
      <c r="C5737" s="256">
        <v>135.41416684999933</v>
      </c>
    </row>
    <row r="5738" spans="2:3" x14ac:dyDescent="0.25">
      <c r="B5738" s="257">
        <v>5675</v>
      </c>
      <c r="C5738" s="256">
        <v>74.543404930518278</v>
      </c>
    </row>
    <row r="5739" spans="2:3" x14ac:dyDescent="0.25">
      <c r="B5739" s="257">
        <v>5676</v>
      </c>
      <c r="C5739" s="256">
        <v>113.20988196000496</v>
      </c>
    </row>
    <row r="5740" spans="2:3" x14ac:dyDescent="0.25">
      <c r="B5740" s="257">
        <v>5677</v>
      </c>
      <c r="C5740" s="256">
        <v>144.79799807554744</v>
      </c>
    </row>
    <row r="5741" spans="2:3" x14ac:dyDescent="0.25">
      <c r="B5741" s="257">
        <v>5678</v>
      </c>
      <c r="C5741" s="256">
        <v>109.92625127097982</v>
      </c>
    </row>
    <row r="5742" spans="2:3" x14ac:dyDescent="0.25">
      <c r="B5742" s="257">
        <v>5679</v>
      </c>
      <c r="C5742" s="256">
        <v>103.64003831255025</v>
      </c>
    </row>
    <row r="5743" spans="2:3" x14ac:dyDescent="0.25">
      <c r="B5743" s="257">
        <v>5680</v>
      </c>
      <c r="C5743" s="256">
        <v>206.37042627847086</v>
      </c>
    </row>
    <row r="5744" spans="2:3" x14ac:dyDescent="0.25">
      <c r="B5744" s="257">
        <v>5681</v>
      </c>
      <c r="C5744" s="256">
        <v>96.447282361758056</v>
      </c>
    </row>
    <row r="5745" spans="2:3" x14ac:dyDescent="0.25">
      <c r="B5745" s="257">
        <v>5682</v>
      </c>
      <c r="C5745" s="256">
        <v>138.75040529974081</v>
      </c>
    </row>
    <row r="5746" spans="2:3" x14ac:dyDescent="0.25">
      <c r="B5746" s="257">
        <v>5683</v>
      </c>
      <c r="C5746" s="256">
        <v>148.73787686587599</v>
      </c>
    </row>
    <row r="5747" spans="2:3" x14ac:dyDescent="0.25">
      <c r="B5747" s="257">
        <v>5684</v>
      </c>
      <c r="C5747" s="256">
        <v>99.945561092280713</v>
      </c>
    </row>
    <row r="5748" spans="2:3" x14ac:dyDescent="0.25">
      <c r="B5748" s="257">
        <v>5685</v>
      </c>
      <c r="C5748" s="256">
        <v>109.82960634721567</v>
      </c>
    </row>
    <row r="5749" spans="2:3" x14ac:dyDescent="0.25">
      <c r="B5749" s="257">
        <v>5686</v>
      </c>
      <c r="C5749" s="256">
        <v>100.545910678723</v>
      </c>
    </row>
    <row r="5750" spans="2:3" x14ac:dyDescent="0.25">
      <c r="B5750" s="257">
        <v>5687</v>
      </c>
      <c r="C5750" s="256">
        <v>111.55271789583439</v>
      </c>
    </row>
    <row r="5751" spans="2:3" x14ac:dyDescent="0.25">
      <c r="B5751" s="257">
        <v>5688</v>
      </c>
      <c r="C5751" s="256">
        <v>86.140342980798323</v>
      </c>
    </row>
    <row r="5752" spans="2:3" x14ac:dyDescent="0.25">
      <c r="B5752" s="257">
        <v>5689</v>
      </c>
      <c r="C5752" s="256">
        <v>98.45611023144474</v>
      </c>
    </row>
    <row r="5753" spans="2:3" x14ac:dyDescent="0.25">
      <c r="B5753" s="257">
        <v>5690</v>
      </c>
      <c r="C5753" s="256">
        <v>85.388285179583761</v>
      </c>
    </row>
    <row r="5754" spans="2:3" x14ac:dyDescent="0.25">
      <c r="B5754" s="257">
        <v>5691</v>
      </c>
      <c r="C5754" s="256">
        <v>117.77107624070621</v>
      </c>
    </row>
    <row r="5755" spans="2:3" x14ac:dyDescent="0.25">
      <c r="B5755" s="257">
        <v>5692</v>
      </c>
      <c r="C5755" s="256">
        <v>121.12772712753987</v>
      </c>
    </row>
    <row r="5756" spans="2:3" x14ac:dyDescent="0.25">
      <c r="B5756" s="257">
        <v>5693</v>
      </c>
      <c r="C5756" s="256">
        <v>115.77468330502435</v>
      </c>
    </row>
    <row r="5757" spans="2:3" x14ac:dyDescent="0.25">
      <c r="B5757" s="257">
        <v>5694</v>
      </c>
      <c r="C5757" s="256">
        <v>122.29058254796377</v>
      </c>
    </row>
    <row r="5758" spans="2:3" x14ac:dyDescent="0.25">
      <c r="B5758" s="257">
        <v>5695</v>
      </c>
      <c r="C5758" s="256">
        <v>127.69145983749355</v>
      </c>
    </row>
    <row r="5759" spans="2:3" x14ac:dyDescent="0.25">
      <c r="B5759" s="257">
        <v>5696</v>
      </c>
      <c r="C5759" s="256">
        <v>103.49433892016063</v>
      </c>
    </row>
    <row r="5760" spans="2:3" x14ac:dyDescent="0.25">
      <c r="B5760" s="257">
        <v>5697</v>
      </c>
      <c r="C5760" s="256">
        <v>146.27937161802691</v>
      </c>
    </row>
    <row r="5761" spans="2:3" x14ac:dyDescent="0.25">
      <c r="B5761" s="257">
        <v>5698</v>
      </c>
      <c r="C5761" s="256">
        <v>127.43672878269163</v>
      </c>
    </row>
    <row r="5762" spans="2:3" x14ac:dyDescent="0.25">
      <c r="B5762" s="257">
        <v>5699</v>
      </c>
      <c r="C5762" s="256">
        <v>154.70288509093876</v>
      </c>
    </row>
    <row r="5763" spans="2:3" x14ac:dyDescent="0.25">
      <c r="B5763" s="257">
        <v>5700</v>
      </c>
      <c r="C5763" s="256">
        <v>112.99688647176724</v>
      </c>
    </row>
    <row r="5764" spans="2:3" x14ac:dyDescent="0.25">
      <c r="B5764" s="257">
        <v>5701</v>
      </c>
      <c r="C5764" s="256">
        <v>135.25570513297745</v>
      </c>
    </row>
    <row r="5765" spans="2:3" x14ac:dyDescent="0.25">
      <c r="B5765" s="257">
        <v>5702</v>
      </c>
      <c r="C5765" s="256">
        <v>106.42071792902124</v>
      </c>
    </row>
    <row r="5766" spans="2:3" x14ac:dyDescent="0.25">
      <c r="B5766" s="257">
        <v>5703</v>
      </c>
      <c r="C5766" s="256">
        <v>115.29979517516072</v>
      </c>
    </row>
    <row r="5767" spans="2:3" x14ac:dyDescent="0.25">
      <c r="B5767" s="257">
        <v>5704</v>
      </c>
      <c r="C5767" s="256">
        <v>113.93472882221718</v>
      </c>
    </row>
    <row r="5768" spans="2:3" x14ac:dyDescent="0.25">
      <c r="B5768" s="257">
        <v>5705</v>
      </c>
      <c r="C5768" s="256">
        <v>67.97408212655364</v>
      </c>
    </row>
    <row r="5769" spans="2:3" x14ac:dyDescent="0.25">
      <c r="B5769" s="257">
        <v>5706</v>
      </c>
      <c r="C5769" s="256">
        <v>120.67028238015104</v>
      </c>
    </row>
    <row r="5770" spans="2:3" x14ac:dyDescent="0.25">
      <c r="B5770" s="257">
        <v>5707</v>
      </c>
      <c r="C5770" s="256">
        <v>133.65266098336156</v>
      </c>
    </row>
    <row r="5771" spans="2:3" x14ac:dyDescent="0.25">
      <c r="B5771" s="257">
        <v>5708</v>
      </c>
      <c r="C5771" s="256">
        <v>131.57539216882614</v>
      </c>
    </row>
    <row r="5772" spans="2:3" x14ac:dyDescent="0.25">
      <c r="B5772" s="257">
        <v>5709</v>
      </c>
      <c r="C5772" s="256">
        <v>133.34548098181756</v>
      </c>
    </row>
    <row r="5773" spans="2:3" x14ac:dyDescent="0.25">
      <c r="B5773" s="257">
        <v>5710</v>
      </c>
      <c r="C5773" s="256">
        <v>142.09894778357662</v>
      </c>
    </row>
    <row r="5774" spans="2:3" x14ac:dyDescent="0.25">
      <c r="B5774" s="257">
        <v>5711</v>
      </c>
      <c r="C5774" s="256">
        <v>167.41414042336385</v>
      </c>
    </row>
    <row r="5775" spans="2:3" x14ac:dyDescent="0.25">
      <c r="B5775" s="257">
        <v>5712</v>
      </c>
      <c r="C5775" s="256">
        <v>128.86780411794675</v>
      </c>
    </row>
    <row r="5776" spans="2:3" x14ac:dyDescent="0.25">
      <c r="B5776" s="257">
        <v>5713</v>
      </c>
      <c r="C5776" s="256">
        <v>110.30736878464086</v>
      </c>
    </row>
    <row r="5777" spans="2:3" x14ac:dyDescent="0.25">
      <c r="B5777" s="257">
        <v>5714</v>
      </c>
      <c r="C5777" s="256">
        <v>106.91457412418556</v>
      </c>
    </row>
    <row r="5778" spans="2:3" x14ac:dyDescent="0.25">
      <c r="B5778" s="257">
        <v>5715</v>
      </c>
      <c r="C5778" s="256">
        <v>174.12789144536978</v>
      </c>
    </row>
    <row r="5779" spans="2:3" x14ac:dyDescent="0.25">
      <c r="B5779" s="257">
        <v>5716</v>
      </c>
      <c r="C5779" s="256">
        <v>94.274690818841691</v>
      </c>
    </row>
    <row r="5780" spans="2:3" x14ac:dyDescent="0.25">
      <c r="B5780" s="257">
        <v>5717</v>
      </c>
      <c r="C5780" s="256">
        <v>148.1780265811183</v>
      </c>
    </row>
    <row r="5781" spans="2:3" x14ac:dyDescent="0.25">
      <c r="B5781" s="257">
        <v>5718</v>
      </c>
      <c r="C5781" s="256">
        <v>119.36715987715824</v>
      </c>
    </row>
    <row r="5782" spans="2:3" x14ac:dyDescent="0.25">
      <c r="B5782" s="257">
        <v>5719</v>
      </c>
      <c r="C5782" s="256">
        <v>135.21586353098201</v>
      </c>
    </row>
    <row r="5783" spans="2:3" x14ac:dyDescent="0.25">
      <c r="B5783" s="257">
        <v>5720</v>
      </c>
      <c r="C5783" s="256">
        <v>132.5063172551186</v>
      </c>
    </row>
    <row r="5784" spans="2:3" x14ac:dyDescent="0.25">
      <c r="B5784" s="257">
        <v>5721</v>
      </c>
      <c r="C5784" s="256">
        <v>147.44570538013838</v>
      </c>
    </row>
    <row r="5785" spans="2:3" x14ac:dyDescent="0.25">
      <c r="B5785" s="257">
        <v>5722</v>
      </c>
      <c r="C5785" s="256">
        <v>84.962489518306498</v>
      </c>
    </row>
    <row r="5786" spans="2:3" x14ac:dyDescent="0.25">
      <c r="B5786" s="257">
        <v>5723</v>
      </c>
      <c r="C5786" s="256">
        <v>171.90083551896979</v>
      </c>
    </row>
    <row r="5787" spans="2:3" x14ac:dyDescent="0.25">
      <c r="B5787" s="257">
        <v>5724</v>
      </c>
      <c r="C5787" s="256">
        <v>117.06334241803496</v>
      </c>
    </row>
    <row r="5788" spans="2:3" x14ac:dyDescent="0.25">
      <c r="B5788" s="257">
        <v>5725</v>
      </c>
      <c r="C5788" s="256">
        <v>113.52810609268471</v>
      </c>
    </row>
    <row r="5789" spans="2:3" x14ac:dyDescent="0.25">
      <c r="B5789" s="257">
        <v>5726</v>
      </c>
      <c r="C5789" s="256">
        <v>104.65756302959286</v>
      </c>
    </row>
    <row r="5790" spans="2:3" x14ac:dyDescent="0.25">
      <c r="B5790" s="257">
        <v>5727</v>
      </c>
      <c r="C5790" s="256">
        <v>83.453782771708589</v>
      </c>
    </row>
    <row r="5791" spans="2:3" x14ac:dyDescent="0.25">
      <c r="B5791" s="257">
        <v>5728</v>
      </c>
      <c r="C5791" s="256">
        <v>120.81796598085612</v>
      </c>
    </row>
    <row r="5792" spans="2:3" x14ac:dyDescent="0.25">
      <c r="B5792" s="257">
        <v>5729</v>
      </c>
      <c r="C5792" s="256">
        <v>118.74980130283717</v>
      </c>
    </row>
    <row r="5793" spans="2:3" x14ac:dyDescent="0.25">
      <c r="B5793" s="257">
        <v>5730</v>
      </c>
      <c r="C5793" s="256">
        <v>125.64422194743226</v>
      </c>
    </row>
    <row r="5794" spans="2:3" x14ac:dyDescent="0.25">
      <c r="B5794" s="257">
        <v>5731</v>
      </c>
      <c r="C5794" s="256">
        <v>140.23112969144881</v>
      </c>
    </row>
    <row r="5795" spans="2:3" x14ac:dyDescent="0.25">
      <c r="B5795" s="257">
        <v>5732</v>
      </c>
      <c r="C5795" s="256">
        <v>147.56489968179085</v>
      </c>
    </row>
    <row r="5796" spans="2:3" x14ac:dyDescent="0.25">
      <c r="B5796" s="257">
        <v>5733</v>
      </c>
      <c r="C5796" s="256">
        <v>155.99357083998609</v>
      </c>
    </row>
    <row r="5797" spans="2:3" x14ac:dyDescent="0.25">
      <c r="B5797" s="257">
        <v>5734</v>
      </c>
      <c r="C5797" s="256">
        <v>145.59608298982147</v>
      </c>
    </row>
    <row r="5798" spans="2:3" x14ac:dyDescent="0.25">
      <c r="B5798" s="257">
        <v>5735</v>
      </c>
      <c r="C5798" s="256">
        <v>127.29319020823021</v>
      </c>
    </row>
    <row r="5799" spans="2:3" x14ac:dyDescent="0.25">
      <c r="B5799" s="257">
        <v>5736</v>
      </c>
      <c r="C5799" s="256">
        <v>156.24663250264501</v>
      </c>
    </row>
    <row r="5800" spans="2:3" x14ac:dyDescent="0.25">
      <c r="B5800" s="257">
        <v>5737</v>
      </c>
      <c r="C5800" s="256">
        <v>124.4619389239939</v>
      </c>
    </row>
    <row r="5801" spans="2:3" x14ac:dyDescent="0.25">
      <c r="B5801" s="257">
        <v>5738</v>
      </c>
      <c r="C5801" s="256">
        <v>99.186933695681276</v>
      </c>
    </row>
    <row r="5802" spans="2:3" x14ac:dyDescent="0.25">
      <c r="B5802" s="257">
        <v>5739</v>
      </c>
      <c r="C5802" s="256">
        <v>136.00618268267681</v>
      </c>
    </row>
    <row r="5803" spans="2:3" x14ac:dyDescent="0.25">
      <c r="B5803" s="257">
        <v>5740</v>
      </c>
      <c r="C5803" s="256">
        <v>128.97698391315711</v>
      </c>
    </row>
    <row r="5804" spans="2:3" x14ac:dyDescent="0.25">
      <c r="B5804" s="257">
        <v>5741</v>
      </c>
      <c r="C5804" s="256">
        <v>133.42890350705699</v>
      </c>
    </row>
    <row r="5805" spans="2:3" x14ac:dyDescent="0.25">
      <c r="B5805" s="257">
        <v>5742</v>
      </c>
      <c r="C5805" s="256">
        <v>112.90138938440546</v>
      </c>
    </row>
    <row r="5806" spans="2:3" x14ac:dyDescent="0.25">
      <c r="B5806" s="257">
        <v>5743</v>
      </c>
      <c r="C5806" s="256">
        <v>104.71888920696676</v>
      </c>
    </row>
    <row r="5807" spans="2:3" x14ac:dyDescent="0.25">
      <c r="B5807" s="257">
        <v>5744</v>
      </c>
      <c r="C5807" s="256">
        <v>146.42133512264411</v>
      </c>
    </row>
    <row r="5808" spans="2:3" x14ac:dyDescent="0.25">
      <c r="B5808" s="257">
        <v>5745</v>
      </c>
      <c r="C5808" s="256">
        <v>117.64963879771594</v>
      </c>
    </row>
    <row r="5809" spans="2:3" x14ac:dyDescent="0.25">
      <c r="B5809" s="257">
        <v>5746</v>
      </c>
      <c r="C5809" s="256">
        <v>151.48399084796242</v>
      </c>
    </row>
    <row r="5810" spans="2:3" x14ac:dyDescent="0.25">
      <c r="B5810" s="257">
        <v>5747</v>
      </c>
      <c r="C5810" s="256">
        <v>90.227918920928104</v>
      </c>
    </row>
    <row r="5811" spans="2:3" x14ac:dyDescent="0.25">
      <c r="B5811" s="257">
        <v>5748</v>
      </c>
      <c r="C5811" s="256">
        <v>111.41335817450242</v>
      </c>
    </row>
    <row r="5812" spans="2:3" x14ac:dyDescent="0.25">
      <c r="B5812" s="257">
        <v>5749</v>
      </c>
      <c r="C5812" s="256">
        <v>90.965778030206707</v>
      </c>
    </row>
    <row r="5813" spans="2:3" x14ac:dyDescent="0.25">
      <c r="B5813" s="257">
        <v>5750</v>
      </c>
      <c r="C5813" s="256">
        <v>114.03058669184436</v>
      </c>
    </row>
    <row r="5814" spans="2:3" x14ac:dyDescent="0.25">
      <c r="B5814" s="257">
        <v>5751</v>
      </c>
      <c r="C5814" s="256">
        <v>76.18843151341116</v>
      </c>
    </row>
    <row r="5815" spans="2:3" x14ac:dyDescent="0.25">
      <c r="B5815" s="257">
        <v>5752</v>
      </c>
      <c r="C5815" s="256">
        <v>153.63409242868698</v>
      </c>
    </row>
    <row r="5816" spans="2:3" x14ac:dyDescent="0.25">
      <c r="B5816" s="257">
        <v>5753</v>
      </c>
      <c r="C5816" s="256">
        <v>147.69674846782672</v>
      </c>
    </row>
    <row r="5817" spans="2:3" x14ac:dyDescent="0.25">
      <c r="B5817" s="257">
        <v>5754</v>
      </c>
      <c r="C5817" s="256">
        <v>119.81869217242311</v>
      </c>
    </row>
    <row r="5818" spans="2:3" x14ac:dyDescent="0.25">
      <c r="B5818" s="257">
        <v>5755</v>
      </c>
      <c r="C5818" s="256">
        <v>124.1925440763633</v>
      </c>
    </row>
    <row r="5819" spans="2:3" x14ac:dyDescent="0.25">
      <c r="B5819" s="257">
        <v>5756</v>
      </c>
      <c r="C5819" s="256">
        <v>144.85428857371414</v>
      </c>
    </row>
    <row r="5820" spans="2:3" x14ac:dyDescent="0.25">
      <c r="B5820" s="257">
        <v>5757</v>
      </c>
      <c r="C5820" s="256">
        <v>138.39567427301091</v>
      </c>
    </row>
    <row r="5821" spans="2:3" x14ac:dyDescent="0.25">
      <c r="B5821" s="257">
        <v>5758</v>
      </c>
      <c r="C5821" s="256">
        <v>129.68382779849577</v>
      </c>
    </row>
    <row r="5822" spans="2:3" x14ac:dyDescent="0.25">
      <c r="B5822" s="257">
        <v>5759</v>
      </c>
      <c r="C5822" s="256">
        <v>156.60480318260593</v>
      </c>
    </row>
    <row r="5823" spans="2:3" x14ac:dyDescent="0.25">
      <c r="B5823" s="257">
        <v>5760</v>
      </c>
      <c r="C5823" s="256">
        <v>99.73817137156334</v>
      </c>
    </row>
    <row r="5824" spans="2:3" x14ac:dyDescent="0.25">
      <c r="B5824" s="257">
        <v>5761</v>
      </c>
      <c r="C5824" s="256">
        <v>128.31507247998039</v>
      </c>
    </row>
    <row r="5825" spans="2:3" x14ac:dyDescent="0.25">
      <c r="B5825" s="257">
        <v>5762</v>
      </c>
      <c r="C5825" s="256">
        <v>103.74556295788675</v>
      </c>
    </row>
    <row r="5826" spans="2:3" x14ac:dyDescent="0.25">
      <c r="B5826" s="257">
        <v>5763</v>
      </c>
      <c r="C5826" s="256">
        <v>87.080806174337042</v>
      </c>
    </row>
    <row r="5827" spans="2:3" x14ac:dyDescent="0.25">
      <c r="B5827" s="257">
        <v>5764</v>
      </c>
      <c r="C5827" s="256">
        <v>84.370525474747097</v>
      </c>
    </row>
    <row r="5828" spans="2:3" x14ac:dyDescent="0.25">
      <c r="B5828" s="257">
        <v>5765</v>
      </c>
      <c r="C5828" s="256">
        <v>126.63529756662234</v>
      </c>
    </row>
    <row r="5829" spans="2:3" x14ac:dyDescent="0.25">
      <c r="B5829" s="257">
        <v>5766</v>
      </c>
      <c r="C5829" s="256">
        <v>91.106073309033661</v>
      </c>
    </row>
    <row r="5830" spans="2:3" x14ac:dyDescent="0.25">
      <c r="B5830" s="257">
        <v>5767</v>
      </c>
      <c r="C5830" s="256">
        <v>68.743627958118054</v>
      </c>
    </row>
    <row r="5831" spans="2:3" x14ac:dyDescent="0.25">
      <c r="B5831" s="257">
        <v>5768</v>
      </c>
      <c r="C5831" s="256">
        <v>92.68320745824434</v>
      </c>
    </row>
    <row r="5832" spans="2:3" x14ac:dyDescent="0.25">
      <c r="B5832" s="257">
        <v>5769</v>
      </c>
      <c r="C5832" s="256">
        <v>106.43293730949716</v>
      </c>
    </row>
    <row r="5833" spans="2:3" x14ac:dyDescent="0.25">
      <c r="B5833" s="257">
        <v>5770</v>
      </c>
      <c r="C5833" s="256">
        <v>99.052597589366385</v>
      </c>
    </row>
    <row r="5834" spans="2:3" x14ac:dyDescent="0.25">
      <c r="B5834" s="257">
        <v>5771</v>
      </c>
      <c r="C5834" s="256">
        <v>166.67036421870205</v>
      </c>
    </row>
    <row r="5835" spans="2:3" x14ac:dyDescent="0.25">
      <c r="B5835" s="257">
        <v>5772</v>
      </c>
      <c r="C5835" s="256">
        <v>60.583192664538018</v>
      </c>
    </row>
    <row r="5836" spans="2:3" x14ac:dyDescent="0.25">
      <c r="B5836" s="257">
        <v>5773</v>
      </c>
      <c r="C5836" s="256">
        <v>125.99751202213417</v>
      </c>
    </row>
    <row r="5837" spans="2:3" x14ac:dyDescent="0.25">
      <c r="B5837" s="257">
        <v>5774</v>
      </c>
      <c r="C5837" s="256">
        <v>99.008719068432114</v>
      </c>
    </row>
    <row r="5838" spans="2:3" x14ac:dyDescent="0.25">
      <c r="B5838" s="257">
        <v>5775</v>
      </c>
      <c r="C5838" s="256">
        <v>135.33514656173418</v>
      </c>
    </row>
    <row r="5839" spans="2:3" x14ac:dyDescent="0.25">
      <c r="B5839" s="257">
        <v>5776</v>
      </c>
      <c r="C5839" s="256">
        <v>148.26514803740557</v>
      </c>
    </row>
    <row r="5840" spans="2:3" x14ac:dyDescent="0.25">
      <c r="B5840" s="257">
        <v>5777</v>
      </c>
      <c r="C5840" s="256">
        <v>112.4209832438803</v>
      </c>
    </row>
    <row r="5841" spans="2:3" x14ac:dyDescent="0.25">
      <c r="B5841" s="257">
        <v>5778</v>
      </c>
      <c r="C5841" s="256">
        <v>128.40543273193717</v>
      </c>
    </row>
    <row r="5842" spans="2:3" x14ac:dyDescent="0.25">
      <c r="B5842" s="257">
        <v>5779</v>
      </c>
      <c r="C5842" s="256">
        <v>106.73556494131769</v>
      </c>
    </row>
    <row r="5843" spans="2:3" x14ac:dyDescent="0.25">
      <c r="B5843" s="257">
        <v>5780</v>
      </c>
      <c r="C5843" s="256">
        <v>108.2386932801307</v>
      </c>
    </row>
    <row r="5844" spans="2:3" x14ac:dyDescent="0.25">
      <c r="B5844" s="257">
        <v>5781</v>
      </c>
      <c r="C5844" s="256">
        <v>132.67867010561358</v>
      </c>
    </row>
    <row r="5845" spans="2:3" x14ac:dyDescent="0.25">
      <c r="B5845" s="257">
        <v>5782</v>
      </c>
      <c r="C5845" s="256">
        <v>94.111343540553889</v>
      </c>
    </row>
    <row r="5846" spans="2:3" x14ac:dyDescent="0.25">
      <c r="B5846" s="257">
        <v>5783</v>
      </c>
      <c r="C5846" s="256">
        <v>102.42357418324546</v>
      </c>
    </row>
    <row r="5847" spans="2:3" x14ac:dyDescent="0.25">
      <c r="B5847" s="257">
        <v>5784</v>
      </c>
      <c r="C5847" s="256">
        <v>119.0937142358809</v>
      </c>
    </row>
    <row r="5848" spans="2:3" x14ac:dyDescent="0.25">
      <c r="B5848" s="257">
        <v>5785</v>
      </c>
      <c r="C5848" s="256">
        <v>107.30968093090885</v>
      </c>
    </row>
    <row r="5849" spans="2:3" x14ac:dyDescent="0.25">
      <c r="B5849" s="257">
        <v>5786</v>
      </c>
      <c r="C5849" s="256">
        <v>68.875639247191373</v>
      </c>
    </row>
    <row r="5850" spans="2:3" x14ac:dyDescent="0.25">
      <c r="B5850" s="257">
        <v>5787</v>
      </c>
      <c r="C5850" s="256">
        <v>153.46978370261513</v>
      </c>
    </row>
    <row r="5851" spans="2:3" x14ac:dyDescent="0.25">
      <c r="B5851" s="257">
        <v>5788</v>
      </c>
      <c r="C5851" s="256">
        <v>129.83597297109148</v>
      </c>
    </row>
    <row r="5852" spans="2:3" x14ac:dyDescent="0.25">
      <c r="B5852" s="257">
        <v>5789</v>
      </c>
      <c r="C5852" s="256">
        <v>96.887914344155689</v>
      </c>
    </row>
    <row r="5853" spans="2:3" x14ac:dyDescent="0.25">
      <c r="B5853" s="257">
        <v>5790</v>
      </c>
      <c r="C5853" s="256">
        <v>172.18961928908166</v>
      </c>
    </row>
    <row r="5854" spans="2:3" x14ac:dyDescent="0.25">
      <c r="B5854" s="257">
        <v>5791</v>
      </c>
      <c r="C5854" s="256">
        <v>97.469853639189409</v>
      </c>
    </row>
    <row r="5855" spans="2:3" x14ac:dyDescent="0.25">
      <c r="B5855" s="257">
        <v>5792</v>
      </c>
      <c r="C5855" s="256">
        <v>110.20924227760501</v>
      </c>
    </row>
    <row r="5856" spans="2:3" x14ac:dyDescent="0.25">
      <c r="B5856" s="257">
        <v>5793</v>
      </c>
      <c r="C5856" s="256">
        <v>109.84412290955215</v>
      </c>
    </row>
    <row r="5857" spans="2:3" x14ac:dyDescent="0.25">
      <c r="B5857" s="257">
        <v>5794</v>
      </c>
      <c r="C5857" s="256">
        <v>110.92942021527338</v>
      </c>
    </row>
    <row r="5858" spans="2:3" x14ac:dyDescent="0.25">
      <c r="B5858" s="257">
        <v>5795</v>
      </c>
      <c r="C5858" s="256">
        <v>76.288688121843833</v>
      </c>
    </row>
    <row r="5859" spans="2:3" x14ac:dyDescent="0.25">
      <c r="B5859" s="257">
        <v>5796</v>
      </c>
      <c r="C5859" s="256">
        <v>98.653963968333443</v>
      </c>
    </row>
    <row r="5860" spans="2:3" x14ac:dyDescent="0.25">
      <c r="B5860" s="257">
        <v>5797</v>
      </c>
      <c r="C5860" s="256">
        <v>126.90332472444236</v>
      </c>
    </row>
    <row r="5861" spans="2:3" x14ac:dyDescent="0.25">
      <c r="B5861" s="257">
        <v>5798</v>
      </c>
      <c r="C5861" s="256">
        <v>104.39405127638358</v>
      </c>
    </row>
    <row r="5862" spans="2:3" x14ac:dyDescent="0.25">
      <c r="B5862" s="257">
        <v>5799</v>
      </c>
      <c r="C5862" s="256">
        <v>134.22323104367268</v>
      </c>
    </row>
    <row r="5863" spans="2:3" x14ac:dyDescent="0.25">
      <c r="B5863" s="257">
        <v>5800</v>
      </c>
      <c r="C5863" s="256">
        <v>152.76436704834197</v>
      </c>
    </row>
    <row r="5864" spans="2:3" x14ac:dyDescent="0.25">
      <c r="B5864" s="257">
        <v>5801</v>
      </c>
      <c r="C5864" s="256">
        <v>141.04241287213597</v>
      </c>
    </row>
    <row r="5865" spans="2:3" x14ac:dyDescent="0.25">
      <c r="B5865" s="257">
        <v>5802</v>
      </c>
      <c r="C5865" s="256">
        <v>89.337783215522819</v>
      </c>
    </row>
    <row r="5866" spans="2:3" x14ac:dyDescent="0.25">
      <c r="B5866" s="257">
        <v>5803</v>
      </c>
      <c r="C5866" s="256">
        <v>112.7373584207693</v>
      </c>
    </row>
    <row r="5867" spans="2:3" x14ac:dyDescent="0.25">
      <c r="B5867" s="257">
        <v>5804</v>
      </c>
      <c r="C5867" s="256">
        <v>117.7548565504953</v>
      </c>
    </row>
    <row r="5868" spans="2:3" x14ac:dyDescent="0.25">
      <c r="B5868" s="257">
        <v>5805</v>
      </c>
      <c r="C5868" s="256">
        <v>176.53334790690926</v>
      </c>
    </row>
    <row r="5869" spans="2:3" x14ac:dyDescent="0.25">
      <c r="B5869" s="257">
        <v>5806</v>
      </c>
      <c r="C5869" s="256">
        <v>74.416529099099762</v>
      </c>
    </row>
    <row r="5870" spans="2:3" x14ac:dyDescent="0.25">
      <c r="B5870" s="257">
        <v>5807</v>
      </c>
      <c r="C5870" s="256">
        <v>125.5982045032471</v>
      </c>
    </row>
    <row r="5871" spans="2:3" x14ac:dyDescent="0.25">
      <c r="B5871" s="257">
        <v>5808</v>
      </c>
      <c r="C5871" s="256">
        <v>105.6133447984252</v>
      </c>
    </row>
    <row r="5872" spans="2:3" x14ac:dyDescent="0.25">
      <c r="B5872" s="257">
        <v>5809</v>
      </c>
      <c r="C5872" s="256">
        <v>123.62811993114647</v>
      </c>
    </row>
    <row r="5873" spans="2:3" x14ac:dyDescent="0.25">
      <c r="B5873" s="257">
        <v>5810</v>
      </c>
      <c r="C5873" s="256">
        <v>130.92953417994505</v>
      </c>
    </row>
    <row r="5874" spans="2:3" x14ac:dyDescent="0.25">
      <c r="B5874" s="257">
        <v>5811</v>
      </c>
      <c r="C5874" s="256">
        <v>129.34113888576326</v>
      </c>
    </row>
    <row r="5875" spans="2:3" x14ac:dyDescent="0.25">
      <c r="B5875" s="257">
        <v>5812</v>
      </c>
      <c r="C5875" s="256">
        <v>127.30841876087493</v>
      </c>
    </row>
    <row r="5876" spans="2:3" x14ac:dyDescent="0.25">
      <c r="B5876" s="257">
        <v>5813</v>
      </c>
      <c r="C5876" s="256">
        <v>107.4125091335487</v>
      </c>
    </row>
    <row r="5877" spans="2:3" x14ac:dyDescent="0.25">
      <c r="B5877" s="257">
        <v>5814</v>
      </c>
      <c r="C5877" s="256">
        <v>144.83010104165308</v>
      </c>
    </row>
    <row r="5878" spans="2:3" x14ac:dyDescent="0.25">
      <c r="B5878" s="257">
        <v>5815</v>
      </c>
      <c r="C5878" s="256">
        <v>83.685225546920122</v>
      </c>
    </row>
    <row r="5879" spans="2:3" x14ac:dyDescent="0.25">
      <c r="B5879" s="257">
        <v>5816</v>
      </c>
      <c r="C5879" s="256">
        <v>118.10505179600541</v>
      </c>
    </row>
    <row r="5880" spans="2:3" x14ac:dyDescent="0.25">
      <c r="B5880" s="257">
        <v>5817</v>
      </c>
      <c r="C5880" s="256">
        <v>118.93828750376633</v>
      </c>
    </row>
    <row r="5881" spans="2:3" x14ac:dyDescent="0.25">
      <c r="B5881" s="257">
        <v>5818</v>
      </c>
      <c r="C5881" s="256">
        <v>147.0484248314782</v>
      </c>
    </row>
    <row r="5882" spans="2:3" x14ac:dyDescent="0.25">
      <c r="B5882" s="257">
        <v>5819</v>
      </c>
      <c r="C5882" s="256">
        <v>110.02457892941541</v>
      </c>
    </row>
    <row r="5883" spans="2:3" x14ac:dyDescent="0.25">
      <c r="B5883" s="257">
        <v>5820</v>
      </c>
      <c r="C5883" s="256">
        <v>173.25026673422417</v>
      </c>
    </row>
    <row r="5884" spans="2:3" x14ac:dyDescent="0.25">
      <c r="B5884" s="257">
        <v>5821</v>
      </c>
      <c r="C5884" s="256">
        <v>122.20230360359244</v>
      </c>
    </row>
    <row r="5885" spans="2:3" x14ac:dyDescent="0.25">
      <c r="B5885" s="257">
        <v>5822</v>
      </c>
      <c r="C5885" s="256">
        <v>123.04598994613872</v>
      </c>
    </row>
    <row r="5886" spans="2:3" x14ac:dyDescent="0.25">
      <c r="B5886" s="257">
        <v>5823</v>
      </c>
      <c r="C5886" s="256">
        <v>79.84292418114174</v>
      </c>
    </row>
    <row r="5887" spans="2:3" x14ac:dyDescent="0.25">
      <c r="B5887" s="257">
        <v>5824</v>
      </c>
      <c r="C5887" s="256">
        <v>163.26948765293238</v>
      </c>
    </row>
    <row r="5888" spans="2:3" x14ac:dyDescent="0.25">
      <c r="B5888" s="257">
        <v>5825</v>
      </c>
      <c r="C5888" s="256">
        <v>159.71037223231164</v>
      </c>
    </row>
    <row r="5889" spans="2:3" x14ac:dyDescent="0.25">
      <c r="B5889" s="257">
        <v>5826</v>
      </c>
      <c r="C5889" s="256">
        <v>124.80464218553007</v>
      </c>
    </row>
    <row r="5890" spans="2:3" x14ac:dyDescent="0.25">
      <c r="B5890" s="257">
        <v>5827</v>
      </c>
      <c r="C5890" s="256">
        <v>116.7253315028634</v>
      </c>
    </row>
    <row r="5891" spans="2:3" x14ac:dyDescent="0.25">
      <c r="B5891" s="257">
        <v>5828</v>
      </c>
      <c r="C5891" s="256">
        <v>163.08682286261393</v>
      </c>
    </row>
    <row r="5892" spans="2:3" x14ac:dyDescent="0.25">
      <c r="B5892" s="257">
        <v>5829</v>
      </c>
      <c r="C5892" s="256">
        <v>124.43113608627066</v>
      </c>
    </row>
    <row r="5893" spans="2:3" x14ac:dyDescent="0.25">
      <c r="B5893" s="257">
        <v>5830</v>
      </c>
      <c r="C5893" s="256">
        <v>132.57100076960035</v>
      </c>
    </row>
    <row r="5894" spans="2:3" x14ac:dyDescent="0.25">
      <c r="B5894" s="257">
        <v>5831</v>
      </c>
      <c r="C5894" s="256">
        <v>119.44654449701181</v>
      </c>
    </row>
    <row r="5895" spans="2:3" x14ac:dyDescent="0.25">
      <c r="B5895" s="257">
        <v>5832</v>
      </c>
      <c r="C5895" s="256">
        <v>113.18379280187727</v>
      </c>
    </row>
    <row r="5896" spans="2:3" x14ac:dyDescent="0.25">
      <c r="B5896" s="257">
        <v>5833</v>
      </c>
      <c r="C5896" s="256">
        <v>91.375380034461401</v>
      </c>
    </row>
    <row r="5897" spans="2:3" x14ac:dyDescent="0.25">
      <c r="B5897" s="257">
        <v>5834</v>
      </c>
      <c r="C5897" s="256">
        <v>143.53518465745825</v>
      </c>
    </row>
    <row r="5898" spans="2:3" x14ac:dyDescent="0.25">
      <c r="B5898" s="257">
        <v>5835</v>
      </c>
      <c r="C5898" s="256">
        <v>125.94754824733668</v>
      </c>
    </row>
    <row r="5899" spans="2:3" x14ac:dyDescent="0.25">
      <c r="B5899" s="257">
        <v>5836</v>
      </c>
      <c r="C5899" s="256">
        <v>114.60750015842406</v>
      </c>
    </row>
    <row r="5900" spans="2:3" x14ac:dyDescent="0.25">
      <c r="B5900" s="257">
        <v>5837</v>
      </c>
      <c r="C5900" s="256">
        <v>159.81095513186648</v>
      </c>
    </row>
    <row r="5901" spans="2:3" x14ac:dyDescent="0.25">
      <c r="B5901" s="257">
        <v>5838</v>
      </c>
      <c r="C5901" s="256">
        <v>114.12742732316347</v>
      </c>
    </row>
    <row r="5902" spans="2:3" x14ac:dyDescent="0.25">
      <c r="B5902" s="257">
        <v>5839</v>
      </c>
      <c r="C5902" s="256">
        <v>113.81153936975801</v>
      </c>
    </row>
    <row r="5903" spans="2:3" x14ac:dyDescent="0.25">
      <c r="B5903" s="257">
        <v>5840</v>
      </c>
      <c r="C5903" s="256">
        <v>128.78270455587466</v>
      </c>
    </row>
    <row r="5904" spans="2:3" x14ac:dyDescent="0.25">
      <c r="B5904" s="257">
        <v>5841</v>
      </c>
      <c r="C5904" s="256">
        <v>99.268542346388998</v>
      </c>
    </row>
    <row r="5905" spans="2:3" x14ac:dyDescent="0.25">
      <c r="B5905" s="257">
        <v>5842</v>
      </c>
      <c r="C5905" s="256">
        <v>137.85515245018203</v>
      </c>
    </row>
    <row r="5906" spans="2:3" x14ac:dyDescent="0.25">
      <c r="B5906" s="257">
        <v>5843</v>
      </c>
      <c r="C5906" s="256">
        <v>152.34625710687848</v>
      </c>
    </row>
    <row r="5907" spans="2:3" x14ac:dyDescent="0.25">
      <c r="B5907" s="257">
        <v>5844</v>
      </c>
      <c r="C5907" s="256">
        <v>130.57710595576452</v>
      </c>
    </row>
    <row r="5908" spans="2:3" x14ac:dyDescent="0.25">
      <c r="B5908" s="257">
        <v>5845</v>
      </c>
      <c r="C5908" s="256">
        <v>143.90985208404442</v>
      </c>
    </row>
    <row r="5909" spans="2:3" x14ac:dyDescent="0.25">
      <c r="B5909" s="257">
        <v>5846</v>
      </c>
      <c r="C5909" s="256">
        <v>117.19981806576224</v>
      </c>
    </row>
    <row r="5910" spans="2:3" x14ac:dyDescent="0.25">
      <c r="B5910" s="257">
        <v>5847</v>
      </c>
      <c r="C5910" s="256">
        <v>105.33403512366772</v>
      </c>
    </row>
    <row r="5911" spans="2:3" x14ac:dyDescent="0.25">
      <c r="B5911" s="257">
        <v>5848</v>
      </c>
      <c r="C5911" s="256">
        <v>93.574612465553443</v>
      </c>
    </row>
    <row r="5912" spans="2:3" x14ac:dyDescent="0.25">
      <c r="B5912" s="257">
        <v>5849</v>
      </c>
      <c r="C5912" s="256">
        <v>110.28726133844705</v>
      </c>
    </row>
    <row r="5913" spans="2:3" x14ac:dyDescent="0.25">
      <c r="B5913" s="257">
        <v>5850</v>
      </c>
      <c r="C5913" s="256">
        <v>117.58649192113441</v>
      </c>
    </row>
    <row r="5914" spans="2:3" x14ac:dyDescent="0.25">
      <c r="B5914" s="257">
        <v>5851</v>
      </c>
      <c r="C5914" s="256">
        <v>113.08769777574688</v>
      </c>
    </row>
    <row r="5915" spans="2:3" x14ac:dyDescent="0.25">
      <c r="B5915" s="257">
        <v>5852</v>
      </c>
      <c r="C5915" s="256">
        <v>96.420016726542059</v>
      </c>
    </row>
    <row r="5916" spans="2:3" x14ac:dyDescent="0.25">
      <c r="B5916" s="257">
        <v>5853</v>
      </c>
      <c r="C5916" s="256">
        <v>133.27828446164079</v>
      </c>
    </row>
    <row r="5917" spans="2:3" x14ac:dyDescent="0.25">
      <c r="B5917" s="257">
        <v>5854</v>
      </c>
      <c r="C5917" s="256">
        <v>120.10873806454536</v>
      </c>
    </row>
    <row r="5918" spans="2:3" x14ac:dyDescent="0.25">
      <c r="B5918" s="257">
        <v>5855</v>
      </c>
      <c r="C5918" s="256">
        <v>92.758978567537895</v>
      </c>
    </row>
    <row r="5919" spans="2:3" x14ac:dyDescent="0.25">
      <c r="B5919" s="257">
        <v>5856</v>
      </c>
      <c r="C5919" s="256">
        <v>131.92553938292605</v>
      </c>
    </row>
    <row r="5920" spans="2:3" x14ac:dyDescent="0.25">
      <c r="B5920" s="257">
        <v>5857</v>
      </c>
      <c r="C5920" s="256">
        <v>119.30439979008875</v>
      </c>
    </row>
    <row r="5921" spans="2:3" x14ac:dyDescent="0.25">
      <c r="B5921" s="257">
        <v>5858</v>
      </c>
      <c r="C5921" s="256">
        <v>161.18329584064517</v>
      </c>
    </row>
    <row r="5922" spans="2:3" x14ac:dyDescent="0.25">
      <c r="B5922" s="257">
        <v>5859</v>
      </c>
      <c r="C5922" s="256">
        <v>168.23804441926521</v>
      </c>
    </row>
    <row r="5923" spans="2:3" x14ac:dyDescent="0.25">
      <c r="B5923" s="257">
        <v>5860</v>
      </c>
      <c r="C5923" s="256">
        <v>105.68312998619685</v>
      </c>
    </row>
    <row r="5924" spans="2:3" x14ac:dyDescent="0.25">
      <c r="B5924" s="257">
        <v>5861</v>
      </c>
      <c r="C5924" s="256">
        <v>90.317484202367481</v>
      </c>
    </row>
    <row r="5925" spans="2:3" x14ac:dyDescent="0.25">
      <c r="B5925" s="257">
        <v>5862</v>
      </c>
      <c r="C5925" s="256">
        <v>105.30429036166699</v>
      </c>
    </row>
    <row r="5926" spans="2:3" x14ac:dyDescent="0.25">
      <c r="B5926" s="257">
        <v>5863</v>
      </c>
      <c r="C5926" s="256">
        <v>137.41745020441499</v>
      </c>
    </row>
    <row r="5927" spans="2:3" x14ac:dyDescent="0.25">
      <c r="B5927" s="257">
        <v>5864</v>
      </c>
      <c r="C5927" s="256">
        <v>149.79224355337499</v>
      </c>
    </row>
    <row r="5928" spans="2:3" x14ac:dyDescent="0.25">
      <c r="B5928" s="257">
        <v>5865</v>
      </c>
      <c r="C5928" s="256">
        <v>120.02262420554321</v>
      </c>
    </row>
    <row r="5929" spans="2:3" x14ac:dyDescent="0.25">
      <c r="B5929" s="257">
        <v>5866</v>
      </c>
      <c r="C5929" s="256">
        <v>112.55347729145878</v>
      </c>
    </row>
    <row r="5930" spans="2:3" x14ac:dyDescent="0.25">
      <c r="B5930" s="257">
        <v>5867</v>
      </c>
      <c r="C5930" s="256">
        <v>87.06625599469362</v>
      </c>
    </row>
    <row r="5931" spans="2:3" x14ac:dyDescent="0.25">
      <c r="B5931" s="257">
        <v>5868</v>
      </c>
      <c r="C5931" s="256">
        <v>103.3109887736973</v>
      </c>
    </row>
    <row r="5932" spans="2:3" x14ac:dyDescent="0.25">
      <c r="B5932" s="257">
        <v>5869</v>
      </c>
      <c r="C5932" s="256">
        <v>125.85341118060133</v>
      </c>
    </row>
    <row r="5933" spans="2:3" x14ac:dyDescent="0.25">
      <c r="B5933" s="257">
        <v>5870</v>
      </c>
      <c r="C5933" s="256">
        <v>116.7228966271293</v>
      </c>
    </row>
    <row r="5934" spans="2:3" x14ac:dyDescent="0.25">
      <c r="B5934" s="257">
        <v>5871</v>
      </c>
      <c r="C5934" s="256">
        <v>91.907879246195222</v>
      </c>
    </row>
    <row r="5935" spans="2:3" x14ac:dyDescent="0.25">
      <c r="B5935" s="257">
        <v>5872</v>
      </c>
      <c r="C5935" s="256">
        <v>116.1492518547893</v>
      </c>
    </row>
    <row r="5936" spans="2:3" x14ac:dyDescent="0.25">
      <c r="B5936" s="257">
        <v>5873</v>
      </c>
      <c r="C5936" s="256">
        <v>120.42248994922726</v>
      </c>
    </row>
    <row r="5937" spans="2:3" x14ac:dyDescent="0.25">
      <c r="B5937" s="257">
        <v>5874</v>
      </c>
      <c r="C5937" s="256">
        <v>128.59721613875112</v>
      </c>
    </row>
    <row r="5938" spans="2:3" x14ac:dyDescent="0.25">
      <c r="B5938" s="257">
        <v>5875</v>
      </c>
      <c r="C5938" s="256">
        <v>107.99591516155544</v>
      </c>
    </row>
    <row r="5939" spans="2:3" x14ac:dyDescent="0.25">
      <c r="B5939" s="257">
        <v>5876</v>
      </c>
      <c r="C5939" s="256">
        <v>126.3078891417335</v>
      </c>
    </row>
    <row r="5940" spans="2:3" x14ac:dyDescent="0.25">
      <c r="B5940" s="257">
        <v>5877</v>
      </c>
      <c r="C5940" s="256">
        <v>82.401780290732916</v>
      </c>
    </row>
    <row r="5941" spans="2:3" x14ac:dyDescent="0.25">
      <c r="B5941" s="257">
        <v>5878</v>
      </c>
      <c r="C5941" s="256">
        <v>99.560703346726825</v>
      </c>
    </row>
    <row r="5942" spans="2:3" x14ac:dyDescent="0.25">
      <c r="B5942" s="257">
        <v>5879</v>
      </c>
      <c r="C5942" s="256">
        <v>111.21519763604276</v>
      </c>
    </row>
    <row r="5943" spans="2:3" x14ac:dyDescent="0.25">
      <c r="B5943" s="257">
        <v>5880</v>
      </c>
      <c r="C5943" s="256">
        <v>106.83842424801647</v>
      </c>
    </row>
    <row r="5944" spans="2:3" x14ac:dyDescent="0.25">
      <c r="B5944" s="257">
        <v>5881</v>
      </c>
      <c r="C5944" s="256">
        <v>127.25458520929939</v>
      </c>
    </row>
    <row r="5945" spans="2:3" x14ac:dyDescent="0.25">
      <c r="B5945" s="257">
        <v>5882</v>
      </c>
      <c r="C5945" s="256">
        <v>92.459129918245992</v>
      </c>
    </row>
    <row r="5946" spans="2:3" x14ac:dyDescent="0.25">
      <c r="B5946" s="257">
        <v>5883</v>
      </c>
      <c r="C5946" s="256">
        <v>146.11660427265596</v>
      </c>
    </row>
    <row r="5947" spans="2:3" x14ac:dyDescent="0.25">
      <c r="B5947" s="257">
        <v>5884</v>
      </c>
      <c r="C5947" s="256">
        <v>95.001850700295194</v>
      </c>
    </row>
    <row r="5948" spans="2:3" x14ac:dyDescent="0.25">
      <c r="B5948" s="257">
        <v>5885</v>
      </c>
      <c r="C5948" s="256">
        <v>99.096203886584874</v>
      </c>
    </row>
    <row r="5949" spans="2:3" x14ac:dyDescent="0.25">
      <c r="B5949" s="257">
        <v>5886</v>
      </c>
      <c r="C5949" s="256">
        <v>122.70755633252057</v>
      </c>
    </row>
    <row r="5950" spans="2:3" x14ac:dyDescent="0.25">
      <c r="B5950" s="257">
        <v>5887</v>
      </c>
      <c r="C5950" s="256">
        <v>141.86324740281799</v>
      </c>
    </row>
    <row r="5951" spans="2:3" x14ac:dyDescent="0.25">
      <c r="B5951" s="257">
        <v>5888</v>
      </c>
      <c r="C5951" s="256">
        <v>95.475682050053706</v>
      </c>
    </row>
    <row r="5952" spans="2:3" x14ac:dyDescent="0.25">
      <c r="B5952" s="257">
        <v>5889</v>
      </c>
      <c r="C5952" s="256">
        <v>110.54579113818446</v>
      </c>
    </row>
    <row r="5953" spans="2:3" x14ac:dyDescent="0.25">
      <c r="B5953" s="257">
        <v>5890</v>
      </c>
      <c r="C5953" s="256">
        <v>92.931304579302974</v>
      </c>
    </row>
    <row r="5954" spans="2:3" x14ac:dyDescent="0.25">
      <c r="B5954" s="257">
        <v>5891</v>
      </c>
      <c r="C5954" s="256">
        <v>139.22899934830374</v>
      </c>
    </row>
    <row r="5955" spans="2:3" x14ac:dyDescent="0.25">
      <c r="B5955" s="257">
        <v>5892</v>
      </c>
      <c r="C5955" s="256">
        <v>126.25649982898616</v>
      </c>
    </row>
    <row r="5956" spans="2:3" x14ac:dyDescent="0.25">
      <c r="B5956" s="257">
        <v>5893</v>
      </c>
      <c r="C5956" s="256">
        <v>135.34882655355821</v>
      </c>
    </row>
    <row r="5957" spans="2:3" x14ac:dyDescent="0.25">
      <c r="B5957" s="257">
        <v>5894</v>
      </c>
      <c r="C5957" s="256">
        <v>143.88776712605784</v>
      </c>
    </row>
    <row r="5958" spans="2:3" x14ac:dyDescent="0.25">
      <c r="B5958" s="257">
        <v>5895</v>
      </c>
      <c r="C5958" s="256">
        <v>119.35716578707374</v>
      </c>
    </row>
    <row r="5959" spans="2:3" x14ac:dyDescent="0.25">
      <c r="B5959" s="257">
        <v>5896</v>
      </c>
      <c r="C5959" s="256">
        <v>122.80768575896251</v>
      </c>
    </row>
    <row r="5960" spans="2:3" x14ac:dyDescent="0.25">
      <c r="B5960" s="257">
        <v>5897</v>
      </c>
      <c r="C5960" s="256">
        <v>92.186655513538284</v>
      </c>
    </row>
    <row r="5961" spans="2:3" x14ac:dyDescent="0.25">
      <c r="B5961" s="257">
        <v>5898</v>
      </c>
      <c r="C5961" s="256">
        <v>90.999653566320774</v>
      </c>
    </row>
    <row r="5962" spans="2:3" x14ac:dyDescent="0.25">
      <c r="B5962" s="257">
        <v>5899</v>
      </c>
      <c r="C5962" s="256">
        <v>110.68297770032606</v>
      </c>
    </row>
    <row r="5963" spans="2:3" x14ac:dyDescent="0.25">
      <c r="B5963" s="257">
        <v>5900</v>
      </c>
      <c r="C5963" s="256">
        <v>76.835265334401981</v>
      </c>
    </row>
    <row r="5964" spans="2:3" x14ac:dyDescent="0.25">
      <c r="B5964" s="257">
        <v>5901</v>
      </c>
      <c r="C5964" s="256">
        <v>93.536483214865399</v>
      </c>
    </row>
    <row r="5965" spans="2:3" x14ac:dyDescent="0.25">
      <c r="B5965" s="257">
        <v>5902</v>
      </c>
      <c r="C5965" s="256">
        <v>100.73053256602581</v>
      </c>
    </row>
    <row r="5966" spans="2:3" x14ac:dyDescent="0.25">
      <c r="B5966" s="257">
        <v>5903</v>
      </c>
      <c r="C5966" s="256">
        <v>89.65944052098294</v>
      </c>
    </row>
    <row r="5967" spans="2:3" x14ac:dyDescent="0.25">
      <c r="B5967" s="257">
        <v>5904</v>
      </c>
      <c r="C5967" s="256">
        <v>126.33430570766181</v>
      </c>
    </row>
    <row r="5968" spans="2:3" x14ac:dyDescent="0.25">
      <c r="B5968" s="257">
        <v>5905</v>
      </c>
      <c r="C5968" s="256">
        <v>129.30620884713792</v>
      </c>
    </row>
    <row r="5969" spans="2:3" x14ac:dyDescent="0.25">
      <c r="B5969" s="257">
        <v>5906</v>
      </c>
      <c r="C5969" s="256">
        <v>124.17412311626755</v>
      </c>
    </row>
    <row r="5970" spans="2:3" x14ac:dyDescent="0.25">
      <c r="B5970" s="257">
        <v>5907</v>
      </c>
      <c r="C5970" s="256">
        <v>148.60104537168024</v>
      </c>
    </row>
    <row r="5971" spans="2:3" x14ac:dyDescent="0.25">
      <c r="B5971" s="257">
        <v>5908</v>
      </c>
      <c r="C5971" s="256">
        <v>110.7659663895577</v>
      </c>
    </row>
    <row r="5972" spans="2:3" x14ac:dyDescent="0.25">
      <c r="B5972" s="257">
        <v>5909</v>
      </c>
      <c r="C5972" s="256">
        <v>142.38336251345879</v>
      </c>
    </row>
    <row r="5973" spans="2:3" x14ac:dyDescent="0.25">
      <c r="B5973" s="257">
        <v>5910</v>
      </c>
      <c r="C5973" s="256">
        <v>133.91813118501167</v>
      </c>
    </row>
    <row r="5974" spans="2:3" x14ac:dyDescent="0.25">
      <c r="B5974" s="257">
        <v>5911</v>
      </c>
      <c r="C5974" s="256">
        <v>167.42662494644708</v>
      </c>
    </row>
    <row r="5975" spans="2:3" x14ac:dyDescent="0.25">
      <c r="B5975" s="257">
        <v>5912</v>
      </c>
      <c r="C5975" s="256">
        <v>121.08115607536536</v>
      </c>
    </row>
    <row r="5976" spans="2:3" x14ac:dyDescent="0.25">
      <c r="B5976" s="257">
        <v>5913</v>
      </c>
      <c r="C5976" s="256">
        <v>148.82195069811334</v>
      </c>
    </row>
    <row r="5977" spans="2:3" x14ac:dyDescent="0.25">
      <c r="B5977" s="257">
        <v>5914</v>
      </c>
      <c r="C5977" s="256">
        <v>139.73772767405822</v>
      </c>
    </row>
    <row r="5978" spans="2:3" x14ac:dyDescent="0.25">
      <c r="B5978" s="257">
        <v>5915</v>
      </c>
      <c r="C5978" s="256">
        <v>95.821471895615346</v>
      </c>
    </row>
    <row r="5979" spans="2:3" x14ac:dyDescent="0.25">
      <c r="B5979" s="257">
        <v>5916</v>
      </c>
      <c r="C5979" s="256">
        <v>144.25587817125935</v>
      </c>
    </row>
    <row r="5980" spans="2:3" x14ac:dyDescent="0.25">
      <c r="B5980" s="257">
        <v>5917</v>
      </c>
      <c r="C5980" s="256">
        <v>126.14018395212256</v>
      </c>
    </row>
    <row r="5981" spans="2:3" x14ac:dyDescent="0.25">
      <c r="B5981" s="257">
        <v>5918</v>
      </c>
      <c r="C5981" s="256">
        <v>131.43828927384124</v>
      </c>
    </row>
    <row r="5982" spans="2:3" x14ac:dyDescent="0.25">
      <c r="B5982" s="257">
        <v>5919</v>
      </c>
      <c r="C5982" s="256">
        <v>116.93454037614735</v>
      </c>
    </row>
    <row r="5983" spans="2:3" x14ac:dyDescent="0.25">
      <c r="B5983" s="257">
        <v>5920</v>
      </c>
      <c r="C5983" s="256">
        <v>143.19017023819958</v>
      </c>
    </row>
    <row r="5984" spans="2:3" x14ac:dyDescent="0.25">
      <c r="B5984" s="257">
        <v>5921</v>
      </c>
      <c r="C5984" s="256">
        <v>105.19713236331636</v>
      </c>
    </row>
    <row r="5985" spans="2:3" x14ac:dyDescent="0.25">
      <c r="B5985" s="257">
        <v>5922</v>
      </c>
      <c r="C5985" s="256">
        <v>121.1469451351002</v>
      </c>
    </row>
    <row r="5986" spans="2:3" x14ac:dyDescent="0.25">
      <c r="B5986" s="257">
        <v>5923</v>
      </c>
      <c r="C5986" s="256">
        <v>133.41393196633774</v>
      </c>
    </row>
    <row r="5987" spans="2:3" x14ac:dyDescent="0.25">
      <c r="B5987" s="257">
        <v>5924</v>
      </c>
      <c r="C5987" s="256">
        <v>124.51002641268791</v>
      </c>
    </row>
    <row r="5988" spans="2:3" x14ac:dyDescent="0.25">
      <c r="B5988" s="257">
        <v>5925</v>
      </c>
      <c r="C5988" s="256">
        <v>144.28739411643531</v>
      </c>
    </row>
    <row r="5989" spans="2:3" x14ac:dyDescent="0.25">
      <c r="B5989" s="257">
        <v>5926</v>
      </c>
      <c r="C5989" s="256">
        <v>112.21179807947721</v>
      </c>
    </row>
    <row r="5990" spans="2:3" x14ac:dyDescent="0.25">
      <c r="B5990" s="257">
        <v>5927</v>
      </c>
      <c r="C5990" s="256">
        <v>109.4595724188252</v>
      </c>
    </row>
    <row r="5991" spans="2:3" x14ac:dyDescent="0.25">
      <c r="B5991" s="257">
        <v>5928</v>
      </c>
      <c r="C5991" s="256">
        <v>128.02009387799217</v>
      </c>
    </row>
    <row r="5992" spans="2:3" x14ac:dyDescent="0.25">
      <c r="B5992" s="257">
        <v>5929</v>
      </c>
      <c r="C5992" s="256">
        <v>133.47978133096649</v>
      </c>
    </row>
    <row r="5993" spans="2:3" x14ac:dyDescent="0.25">
      <c r="B5993" s="257">
        <v>5930</v>
      </c>
      <c r="C5993" s="256">
        <v>151.27070014975186</v>
      </c>
    </row>
    <row r="5994" spans="2:3" x14ac:dyDescent="0.25">
      <c r="B5994" s="257">
        <v>5931</v>
      </c>
      <c r="C5994" s="256">
        <v>133.8869186089735</v>
      </c>
    </row>
    <row r="5995" spans="2:3" x14ac:dyDescent="0.25">
      <c r="B5995" s="257">
        <v>5932</v>
      </c>
      <c r="C5995" s="256">
        <v>146.65875524138318</v>
      </c>
    </row>
    <row r="5996" spans="2:3" x14ac:dyDescent="0.25">
      <c r="B5996" s="257">
        <v>5933</v>
      </c>
      <c r="C5996" s="256">
        <v>97.192035551882924</v>
      </c>
    </row>
    <row r="5997" spans="2:3" x14ac:dyDescent="0.25">
      <c r="B5997" s="257">
        <v>5934</v>
      </c>
      <c r="C5997" s="256">
        <v>139.58488082896397</v>
      </c>
    </row>
    <row r="5998" spans="2:3" x14ac:dyDescent="0.25">
      <c r="B5998" s="257">
        <v>5935</v>
      </c>
      <c r="C5998" s="256">
        <v>102.18837899124604</v>
      </c>
    </row>
    <row r="5999" spans="2:3" x14ac:dyDescent="0.25">
      <c r="B5999" s="257">
        <v>5936</v>
      </c>
      <c r="C5999" s="256">
        <v>104.35970748706802</v>
      </c>
    </row>
    <row r="6000" spans="2:3" x14ac:dyDescent="0.25">
      <c r="B6000" s="257">
        <v>5937</v>
      </c>
      <c r="C6000" s="256">
        <v>96.495625743557298</v>
      </c>
    </row>
    <row r="6001" spans="2:3" x14ac:dyDescent="0.25">
      <c r="B6001" s="257">
        <v>5938</v>
      </c>
      <c r="C6001" s="256">
        <v>94.862085866633294</v>
      </c>
    </row>
    <row r="6002" spans="2:3" x14ac:dyDescent="0.25">
      <c r="B6002" s="257">
        <v>5939</v>
      </c>
      <c r="C6002" s="256">
        <v>98.406206165306344</v>
      </c>
    </row>
    <row r="6003" spans="2:3" x14ac:dyDescent="0.25">
      <c r="B6003" s="257">
        <v>5940</v>
      </c>
      <c r="C6003" s="256">
        <v>130.86138224298631</v>
      </c>
    </row>
    <row r="6004" spans="2:3" x14ac:dyDescent="0.25">
      <c r="B6004" s="257">
        <v>5941</v>
      </c>
      <c r="C6004" s="256">
        <v>132.97215160532323</v>
      </c>
    </row>
    <row r="6005" spans="2:3" x14ac:dyDescent="0.25">
      <c r="B6005" s="257">
        <v>5942</v>
      </c>
      <c r="C6005" s="256">
        <v>104.81146042815814</v>
      </c>
    </row>
    <row r="6006" spans="2:3" x14ac:dyDescent="0.25">
      <c r="B6006" s="257">
        <v>5943</v>
      </c>
      <c r="C6006" s="256">
        <v>123.68409546733004</v>
      </c>
    </row>
    <row r="6007" spans="2:3" x14ac:dyDescent="0.25">
      <c r="B6007" s="257">
        <v>5944</v>
      </c>
      <c r="C6007" s="256">
        <v>136.36506773796066</v>
      </c>
    </row>
    <row r="6008" spans="2:3" x14ac:dyDescent="0.25">
      <c r="B6008" s="257">
        <v>5945</v>
      </c>
      <c r="C6008" s="256">
        <v>122.83275026493239</v>
      </c>
    </row>
    <row r="6009" spans="2:3" x14ac:dyDescent="0.25">
      <c r="B6009" s="257">
        <v>5946</v>
      </c>
      <c r="C6009" s="256">
        <v>96.81400305169258</v>
      </c>
    </row>
    <row r="6010" spans="2:3" x14ac:dyDescent="0.25">
      <c r="B6010" s="257">
        <v>5947</v>
      </c>
      <c r="C6010" s="256">
        <v>74.744928045393181</v>
      </c>
    </row>
    <row r="6011" spans="2:3" x14ac:dyDescent="0.25">
      <c r="B6011" s="257">
        <v>5948</v>
      </c>
      <c r="C6011" s="256">
        <v>132.75438647614408</v>
      </c>
    </row>
    <row r="6012" spans="2:3" x14ac:dyDescent="0.25">
      <c r="B6012" s="257">
        <v>5949</v>
      </c>
      <c r="C6012" s="256">
        <v>104.16736529712024</v>
      </c>
    </row>
    <row r="6013" spans="2:3" x14ac:dyDescent="0.25">
      <c r="B6013" s="257">
        <v>5950</v>
      </c>
      <c r="C6013" s="256">
        <v>108.49665885259063</v>
      </c>
    </row>
    <row r="6014" spans="2:3" x14ac:dyDescent="0.25">
      <c r="B6014" s="257">
        <v>5951</v>
      </c>
      <c r="C6014" s="256">
        <v>112.36641549871051</v>
      </c>
    </row>
    <row r="6015" spans="2:3" x14ac:dyDescent="0.25">
      <c r="B6015" s="257">
        <v>5952</v>
      </c>
      <c r="C6015" s="256">
        <v>135.74534442998561</v>
      </c>
    </row>
    <row r="6016" spans="2:3" x14ac:dyDescent="0.25">
      <c r="B6016" s="257">
        <v>5953</v>
      </c>
      <c r="C6016" s="256">
        <v>106.3488066738897</v>
      </c>
    </row>
    <row r="6017" spans="2:3" x14ac:dyDescent="0.25">
      <c r="B6017" s="257">
        <v>5954</v>
      </c>
      <c r="C6017" s="256">
        <v>142.81160792715195</v>
      </c>
    </row>
    <row r="6018" spans="2:3" x14ac:dyDescent="0.25">
      <c r="B6018" s="257">
        <v>5955</v>
      </c>
      <c r="C6018" s="256">
        <v>123.29765062127521</v>
      </c>
    </row>
    <row r="6019" spans="2:3" x14ac:dyDescent="0.25">
      <c r="B6019" s="257">
        <v>5956</v>
      </c>
      <c r="C6019" s="256">
        <v>109.12053318041734</v>
      </c>
    </row>
    <row r="6020" spans="2:3" x14ac:dyDescent="0.25">
      <c r="B6020" s="257">
        <v>5957</v>
      </c>
      <c r="C6020" s="256">
        <v>101.83299145878149</v>
      </c>
    </row>
    <row r="6021" spans="2:3" x14ac:dyDescent="0.25">
      <c r="B6021" s="257">
        <v>5958</v>
      </c>
      <c r="C6021" s="256">
        <v>93.051095625455005</v>
      </c>
    </row>
    <row r="6022" spans="2:3" x14ac:dyDescent="0.25">
      <c r="B6022" s="257">
        <v>5959</v>
      </c>
      <c r="C6022" s="256">
        <v>94.885097199873769</v>
      </c>
    </row>
    <row r="6023" spans="2:3" x14ac:dyDescent="0.25">
      <c r="B6023" s="257">
        <v>5960</v>
      </c>
      <c r="C6023" s="256">
        <v>132.0872782284824</v>
      </c>
    </row>
    <row r="6024" spans="2:3" x14ac:dyDescent="0.25">
      <c r="B6024" s="257">
        <v>5961</v>
      </c>
      <c r="C6024" s="256">
        <v>96.397000369233965</v>
      </c>
    </row>
    <row r="6025" spans="2:3" x14ac:dyDescent="0.25">
      <c r="B6025" s="257">
        <v>5962</v>
      </c>
      <c r="C6025" s="256">
        <v>88.01390581490611</v>
      </c>
    </row>
    <row r="6026" spans="2:3" x14ac:dyDescent="0.25">
      <c r="B6026" s="257">
        <v>5963</v>
      </c>
      <c r="C6026" s="256">
        <v>130.35703275993905</v>
      </c>
    </row>
    <row r="6027" spans="2:3" x14ac:dyDescent="0.25">
      <c r="B6027" s="257">
        <v>5964</v>
      </c>
      <c r="C6027" s="256">
        <v>88.379529106422822</v>
      </c>
    </row>
    <row r="6028" spans="2:3" x14ac:dyDescent="0.25">
      <c r="B6028" s="257">
        <v>5965</v>
      </c>
      <c r="C6028" s="256">
        <v>127.78757505610578</v>
      </c>
    </row>
    <row r="6029" spans="2:3" x14ac:dyDescent="0.25">
      <c r="B6029" s="257">
        <v>5966</v>
      </c>
      <c r="C6029" s="256">
        <v>105.82226716111747</v>
      </c>
    </row>
    <row r="6030" spans="2:3" x14ac:dyDescent="0.25">
      <c r="B6030" s="257">
        <v>5967</v>
      </c>
      <c r="C6030" s="256">
        <v>136.62098086471372</v>
      </c>
    </row>
    <row r="6031" spans="2:3" x14ac:dyDescent="0.25">
      <c r="B6031" s="257">
        <v>5968</v>
      </c>
      <c r="C6031" s="256">
        <v>116.97835800012936</v>
      </c>
    </row>
    <row r="6032" spans="2:3" x14ac:dyDescent="0.25">
      <c r="B6032" s="257">
        <v>5969</v>
      </c>
      <c r="C6032" s="256">
        <v>114.09806928862537</v>
      </c>
    </row>
    <row r="6033" spans="2:3" x14ac:dyDescent="0.25">
      <c r="B6033" s="257">
        <v>5970</v>
      </c>
      <c r="C6033" s="256">
        <v>89.686857070979016</v>
      </c>
    </row>
    <row r="6034" spans="2:3" x14ac:dyDescent="0.25">
      <c r="B6034" s="257">
        <v>5971</v>
      </c>
      <c r="C6034" s="256">
        <v>102.83222223779487</v>
      </c>
    </row>
    <row r="6035" spans="2:3" x14ac:dyDescent="0.25">
      <c r="B6035" s="257">
        <v>5972</v>
      </c>
      <c r="C6035" s="256">
        <v>139.89905812162152</v>
      </c>
    </row>
    <row r="6036" spans="2:3" x14ac:dyDescent="0.25">
      <c r="B6036" s="257">
        <v>5973</v>
      </c>
      <c r="C6036" s="256">
        <v>100.57385881918492</v>
      </c>
    </row>
    <row r="6037" spans="2:3" x14ac:dyDescent="0.25">
      <c r="B6037" s="257">
        <v>5974</v>
      </c>
      <c r="C6037" s="256">
        <v>152.51443473214024</v>
      </c>
    </row>
    <row r="6038" spans="2:3" x14ac:dyDescent="0.25">
      <c r="B6038" s="257">
        <v>5975</v>
      </c>
      <c r="C6038" s="256">
        <v>144.5543793075758</v>
      </c>
    </row>
    <row r="6039" spans="2:3" x14ac:dyDescent="0.25">
      <c r="B6039" s="257">
        <v>5976</v>
      </c>
      <c r="C6039" s="256">
        <v>123.21158542080204</v>
      </c>
    </row>
    <row r="6040" spans="2:3" x14ac:dyDescent="0.25">
      <c r="B6040" s="257">
        <v>5977</v>
      </c>
      <c r="C6040" s="256">
        <v>160.56301793655095</v>
      </c>
    </row>
    <row r="6041" spans="2:3" x14ac:dyDescent="0.25">
      <c r="B6041" s="257">
        <v>5978</v>
      </c>
      <c r="C6041" s="256">
        <v>117.89609295368074</v>
      </c>
    </row>
    <row r="6042" spans="2:3" x14ac:dyDescent="0.25">
      <c r="B6042" s="257">
        <v>5979</v>
      </c>
      <c r="C6042" s="256">
        <v>111.27827502266065</v>
      </c>
    </row>
    <row r="6043" spans="2:3" x14ac:dyDescent="0.25">
      <c r="B6043" s="257">
        <v>5980</v>
      </c>
      <c r="C6043" s="256">
        <v>101.71711342036454</v>
      </c>
    </row>
    <row r="6044" spans="2:3" x14ac:dyDescent="0.25">
      <c r="B6044" s="257">
        <v>5981</v>
      </c>
      <c r="C6044" s="256">
        <v>95.951394933778232</v>
      </c>
    </row>
    <row r="6045" spans="2:3" x14ac:dyDescent="0.25">
      <c r="B6045" s="257">
        <v>5982</v>
      </c>
      <c r="C6045" s="256">
        <v>117.331262663243</v>
      </c>
    </row>
    <row r="6046" spans="2:3" x14ac:dyDescent="0.25">
      <c r="B6046" s="257">
        <v>5983</v>
      </c>
      <c r="C6046" s="256">
        <v>154.46187867936564</v>
      </c>
    </row>
    <row r="6047" spans="2:3" x14ac:dyDescent="0.25">
      <c r="B6047" s="257">
        <v>5984</v>
      </c>
      <c r="C6047" s="256">
        <v>95.959035979246437</v>
      </c>
    </row>
    <row r="6048" spans="2:3" x14ac:dyDescent="0.25">
      <c r="B6048" s="257">
        <v>5985</v>
      </c>
      <c r="C6048" s="256">
        <v>131.96628661542576</v>
      </c>
    </row>
    <row r="6049" spans="2:3" x14ac:dyDescent="0.25">
      <c r="B6049" s="257">
        <v>5986</v>
      </c>
      <c r="C6049" s="256">
        <v>159.4972770664159</v>
      </c>
    </row>
    <row r="6050" spans="2:3" x14ac:dyDescent="0.25">
      <c r="B6050" s="257">
        <v>5987</v>
      </c>
      <c r="C6050" s="256">
        <v>124.55048621794569</v>
      </c>
    </row>
    <row r="6051" spans="2:3" x14ac:dyDescent="0.25">
      <c r="B6051" s="257">
        <v>5988</v>
      </c>
      <c r="C6051" s="256">
        <v>140.76864600959487</v>
      </c>
    </row>
    <row r="6052" spans="2:3" x14ac:dyDescent="0.25">
      <c r="B6052" s="257">
        <v>5989</v>
      </c>
      <c r="C6052" s="256">
        <v>160.83388231405903</v>
      </c>
    </row>
    <row r="6053" spans="2:3" x14ac:dyDescent="0.25">
      <c r="B6053" s="257">
        <v>5990</v>
      </c>
      <c r="C6053" s="256">
        <v>121.46401532436776</v>
      </c>
    </row>
    <row r="6054" spans="2:3" x14ac:dyDescent="0.25">
      <c r="B6054" s="257">
        <v>5991</v>
      </c>
      <c r="C6054" s="256">
        <v>140.72448214580817</v>
      </c>
    </row>
    <row r="6055" spans="2:3" x14ac:dyDescent="0.25">
      <c r="B6055" s="257">
        <v>5992</v>
      </c>
      <c r="C6055" s="256">
        <v>153.54581876784272</v>
      </c>
    </row>
    <row r="6056" spans="2:3" x14ac:dyDescent="0.25">
      <c r="B6056" s="257">
        <v>5993</v>
      </c>
      <c r="C6056" s="256">
        <v>99.072453682878034</v>
      </c>
    </row>
    <row r="6057" spans="2:3" x14ac:dyDescent="0.25">
      <c r="B6057" s="257">
        <v>5994</v>
      </c>
      <c r="C6057" s="256">
        <v>73.073518239024338</v>
      </c>
    </row>
    <row r="6058" spans="2:3" x14ac:dyDescent="0.25">
      <c r="B6058" s="257">
        <v>5995</v>
      </c>
      <c r="C6058" s="256">
        <v>157.56734665863706</v>
      </c>
    </row>
    <row r="6059" spans="2:3" x14ac:dyDescent="0.25">
      <c r="B6059" s="257">
        <v>5996</v>
      </c>
      <c r="C6059" s="256">
        <v>106.4031160621233</v>
      </c>
    </row>
    <row r="6060" spans="2:3" x14ac:dyDescent="0.25">
      <c r="B6060" s="257">
        <v>5997</v>
      </c>
      <c r="C6060" s="256">
        <v>130.7347748312919</v>
      </c>
    </row>
    <row r="6061" spans="2:3" x14ac:dyDescent="0.25">
      <c r="B6061" s="257">
        <v>5998</v>
      </c>
      <c r="C6061" s="256">
        <v>181.55893085824869</v>
      </c>
    </row>
    <row r="6062" spans="2:3" x14ac:dyDescent="0.25">
      <c r="B6062" s="257">
        <v>5999</v>
      </c>
      <c r="C6062" s="256">
        <v>151.49158153114323</v>
      </c>
    </row>
    <row r="6063" spans="2:3" x14ac:dyDescent="0.25">
      <c r="B6063" s="257">
        <v>6000</v>
      </c>
      <c r="C6063" s="256">
        <v>141.72748759194016</v>
      </c>
    </row>
    <row r="6064" spans="2:3" x14ac:dyDescent="0.25">
      <c r="B6064" s="257">
        <v>6001</v>
      </c>
      <c r="C6064" s="256">
        <v>145.51004069852729</v>
      </c>
    </row>
    <row r="6065" spans="2:3" x14ac:dyDescent="0.25">
      <c r="B6065" s="257">
        <v>6002</v>
      </c>
      <c r="C6065" s="256">
        <v>112.70870008873344</v>
      </c>
    </row>
    <row r="6066" spans="2:3" x14ac:dyDescent="0.25">
      <c r="B6066" s="257">
        <v>6003</v>
      </c>
      <c r="C6066" s="256">
        <v>95.743729909035011</v>
      </c>
    </row>
    <row r="6067" spans="2:3" x14ac:dyDescent="0.25">
      <c r="B6067" s="257">
        <v>6004</v>
      </c>
      <c r="C6067" s="256">
        <v>117.8491840643396</v>
      </c>
    </row>
    <row r="6068" spans="2:3" x14ac:dyDescent="0.25">
      <c r="B6068" s="257">
        <v>6005</v>
      </c>
      <c r="C6068" s="256">
        <v>139.96652825348451</v>
      </c>
    </row>
    <row r="6069" spans="2:3" x14ac:dyDescent="0.25">
      <c r="B6069" s="257">
        <v>6006</v>
      </c>
      <c r="C6069" s="256">
        <v>108.43003387493269</v>
      </c>
    </row>
    <row r="6070" spans="2:3" x14ac:dyDescent="0.25">
      <c r="B6070" s="257">
        <v>6007</v>
      </c>
      <c r="C6070" s="256">
        <v>107.05964127644958</v>
      </c>
    </row>
    <row r="6071" spans="2:3" x14ac:dyDescent="0.25">
      <c r="B6071" s="257">
        <v>6008</v>
      </c>
      <c r="C6071" s="256">
        <v>105.5148124987378</v>
      </c>
    </row>
    <row r="6072" spans="2:3" x14ac:dyDescent="0.25">
      <c r="B6072" s="257">
        <v>6009</v>
      </c>
      <c r="C6072" s="256">
        <v>145.86124154819103</v>
      </c>
    </row>
    <row r="6073" spans="2:3" x14ac:dyDescent="0.25">
      <c r="B6073" s="257">
        <v>6010</v>
      </c>
      <c r="C6073" s="256">
        <v>119.07590421835181</v>
      </c>
    </row>
    <row r="6074" spans="2:3" x14ac:dyDescent="0.25">
      <c r="B6074" s="257">
        <v>6011</v>
      </c>
      <c r="C6074" s="256">
        <v>148.59015260505799</v>
      </c>
    </row>
    <row r="6075" spans="2:3" x14ac:dyDescent="0.25">
      <c r="B6075" s="257">
        <v>6012</v>
      </c>
      <c r="C6075" s="256">
        <v>115.40548155420618</v>
      </c>
    </row>
    <row r="6076" spans="2:3" x14ac:dyDescent="0.25">
      <c r="B6076" s="257">
        <v>6013</v>
      </c>
      <c r="C6076" s="256">
        <v>153.68126131916333</v>
      </c>
    </row>
    <row r="6077" spans="2:3" x14ac:dyDescent="0.25">
      <c r="B6077" s="257">
        <v>6014</v>
      </c>
      <c r="C6077" s="256">
        <v>171.37000635563967</v>
      </c>
    </row>
    <row r="6078" spans="2:3" x14ac:dyDescent="0.25">
      <c r="B6078" s="257">
        <v>6015</v>
      </c>
      <c r="C6078" s="256">
        <v>62.948838493788671</v>
      </c>
    </row>
    <row r="6079" spans="2:3" x14ac:dyDescent="0.25">
      <c r="B6079" s="257">
        <v>6016</v>
      </c>
      <c r="C6079" s="256">
        <v>141.22170769788124</v>
      </c>
    </row>
    <row r="6080" spans="2:3" x14ac:dyDescent="0.25">
      <c r="B6080" s="257">
        <v>6017</v>
      </c>
      <c r="C6080" s="256">
        <v>67.12481837906833</v>
      </c>
    </row>
    <row r="6081" spans="2:3" x14ac:dyDescent="0.25">
      <c r="B6081" s="257">
        <v>6018</v>
      </c>
      <c r="C6081" s="256">
        <v>179.25731922161467</v>
      </c>
    </row>
    <row r="6082" spans="2:3" x14ac:dyDescent="0.25">
      <c r="B6082" s="257">
        <v>6019</v>
      </c>
      <c r="C6082" s="256">
        <v>118.20634120110466</v>
      </c>
    </row>
    <row r="6083" spans="2:3" x14ac:dyDescent="0.25">
      <c r="B6083" s="257">
        <v>6020</v>
      </c>
      <c r="C6083" s="256">
        <v>153.94217646914169</v>
      </c>
    </row>
    <row r="6084" spans="2:3" x14ac:dyDescent="0.25">
      <c r="B6084" s="257">
        <v>6021</v>
      </c>
      <c r="C6084" s="256">
        <v>105.38259277939274</v>
      </c>
    </row>
    <row r="6085" spans="2:3" x14ac:dyDescent="0.25">
      <c r="B6085" s="257">
        <v>6022</v>
      </c>
      <c r="C6085" s="256">
        <v>141.61256747021324</v>
      </c>
    </row>
    <row r="6086" spans="2:3" x14ac:dyDescent="0.25">
      <c r="B6086" s="257">
        <v>6023</v>
      </c>
      <c r="C6086" s="256">
        <v>136.53559925812257</v>
      </c>
    </row>
    <row r="6087" spans="2:3" x14ac:dyDescent="0.25">
      <c r="B6087" s="257">
        <v>6024</v>
      </c>
      <c r="C6087" s="256">
        <v>98.742516638841153</v>
      </c>
    </row>
    <row r="6088" spans="2:3" x14ac:dyDescent="0.25">
      <c r="B6088" s="257">
        <v>6025</v>
      </c>
      <c r="C6088" s="256">
        <v>96.681385936790804</v>
      </c>
    </row>
    <row r="6089" spans="2:3" x14ac:dyDescent="0.25">
      <c r="B6089" s="257">
        <v>6026</v>
      </c>
      <c r="C6089" s="256">
        <v>102.77519032542247</v>
      </c>
    </row>
    <row r="6090" spans="2:3" x14ac:dyDescent="0.25">
      <c r="B6090" s="257">
        <v>6027</v>
      </c>
      <c r="C6090" s="256">
        <v>124.9825541793107</v>
      </c>
    </row>
    <row r="6091" spans="2:3" x14ac:dyDescent="0.25">
      <c r="B6091" s="257">
        <v>6028</v>
      </c>
      <c r="C6091" s="256">
        <v>154.81085864675484</v>
      </c>
    </row>
    <row r="6092" spans="2:3" x14ac:dyDescent="0.25">
      <c r="B6092" s="257">
        <v>6029</v>
      </c>
      <c r="C6092" s="256">
        <v>138.21077171324873</v>
      </c>
    </row>
    <row r="6093" spans="2:3" x14ac:dyDescent="0.25">
      <c r="B6093" s="257">
        <v>6030</v>
      </c>
      <c r="C6093" s="256">
        <v>140.20742846446609</v>
      </c>
    </row>
    <row r="6094" spans="2:3" x14ac:dyDescent="0.25">
      <c r="B6094" s="257">
        <v>6031</v>
      </c>
      <c r="C6094" s="256">
        <v>150.4912782662997</v>
      </c>
    </row>
    <row r="6095" spans="2:3" x14ac:dyDescent="0.25">
      <c r="B6095" s="257">
        <v>6032</v>
      </c>
      <c r="C6095" s="256">
        <v>144.77407948842989</v>
      </c>
    </row>
    <row r="6096" spans="2:3" x14ac:dyDescent="0.25">
      <c r="B6096" s="257">
        <v>6033</v>
      </c>
      <c r="C6096" s="256">
        <v>104.55768219643592</v>
      </c>
    </row>
    <row r="6097" spans="2:3" x14ac:dyDescent="0.25">
      <c r="B6097" s="257">
        <v>6034</v>
      </c>
      <c r="C6097" s="256">
        <v>104.67668832936771</v>
      </c>
    </row>
    <row r="6098" spans="2:3" x14ac:dyDescent="0.25">
      <c r="B6098" s="257">
        <v>6035</v>
      </c>
      <c r="C6098" s="256">
        <v>109.5788958879218</v>
      </c>
    </row>
    <row r="6099" spans="2:3" x14ac:dyDescent="0.25">
      <c r="B6099" s="257">
        <v>6036</v>
      </c>
      <c r="C6099" s="256">
        <v>104.29554105522396</v>
      </c>
    </row>
    <row r="6100" spans="2:3" x14ac:dyDescent="0.25">
      <c r="B6100" s="257">
        <v>6037</v>
      </c>
      <c r="C6100" s="256">
        <v>149.14325403481922</v>
      </c>
    </row>
    <row r="6101" spans="2:3" x14ac:dyDescent="0.25">
      <c r="B6101" s="257">
        <v>6038</v>
      </c>
      <c r="C6101" s="256">
        <v>120.08370987615922</v>
      </c>
    </row>
    <row r="6102" spans="2:3" x14ac:dyDescent="0.25">
      <c r="B6102" s="257">
        <v>6039</v>
      </c>
      <c r="C6102" s="256">
        <v>88.438103698400312</v>
      </c>
    </row>
    <row r="6103" spans="2:3" x14ac:dyDescent="0.25">
      <c r="B6103" s="257">
        <v>6040</v>
      </c>
      <c r="C6103" s="256">
        <v>141.84752156026906</v>
      </c>
    </row>
    <row r="6104" spans="2:3" x14ac:dyDescent="0.25">
      <c r="B6104" s="257">
        <v>6041</v>
      </c>
      <c r="C6104" s="256">
        <v>134.93716753384274</v>
      </c>
    </row>
    <row r="6105" spans="2:3" x14ac:dyDescent="0.25">
      <c r="B6105" s="257">
        <v>6042</v>
      </c>
      <c r="C6105" s="256">
        <v>52.071681599986874</v>
      </c>
    </row>
    <row r="6106" spans="2:3" x14ac:dyDescent="0.25">
      <c r="B6106" s="257">
        <v>6043</v>
      </c>
      <c r="C6106" s="256">
        <v>71.936403154572957</v>
      </c>
    </row>
    <row r="6107" spans="2:3" x14ac:dyDescent="0.25">
      <c r="B6107" s="257">
        <v>6044</v>
      </c>
      <c r="C6107" s="256">
        <v>119.52262880654955</v>
      </c>
    </row>
    <row r="6108" spans="2:3" x14ac:dyDescent="0.25">
      <c r="B6108" s="257">
        <v>6045</v>
      </c>
      <c r="C6108" s="256">
        <v>134.527794478012</v>
      </c>
    </row>
    <row r="6109" spans="2:3" x14ac:dyDescent="0.25">
      <c r="B6109" s="257">
        <v>6046</v>
      </c>
      <c r="C6109" s="256">
        <v>106.57652206093555</v>
      </c>
    </row>
    <row r="6110" spans="2:3" x14ac:dyDescent="0.25">
      <c r="B6110" s="257">
        <v>6047</v>
      </c>
      <c r="C6110" s="256">
        <v>100.06927314399194</v>
      </c>
    </row>
    <row r="6111" spans="2:3" x14ac:dyDescent="0.25">
      <c r="B6111" s="257">
        <v>6048</v>
      </c>
      <c r="C6111" s="256">
        <v>94.174530289149573</v>
      </c>
    </row>
    <row r="6112" spans="2:3" x14ac:dyDescent="0.25">
      <c r="B6112" s="257">
        <v>6049</v>
      </c>
      <c r="C6112" s="256">
        <v>142.97863467335799</v>
      </c>
    </row>
    <row r="6113" spans="2:3" x14ac:dyDescent="0.25">
      <c r="B6113" s="257">
        <v>6050</v>
      </c>
      <c r="C6113" s="256">
        <v>139.10474604028684</v>
      </c>
    </row>
    <row r="6114" spans="2:3" x14ac:dyDescent="0.25">
      <c r="B6114" s="257">
        <v>6051</v>
      </c>
      <c r="C6114" s="256">
        <v>115.65164417225782</v>
      </c>
    </row>
    <row r="6115" spans="2:3" x14ac:dyDescent="0.25">
      <c r="B6115" s="257">
        <v>6052</v>
      </c>
      <c r="C6115" s="256">
        <v>98.56775819133864</v>
      </c>
    </row>
    <row r="6116" spans="2:3" x14ac:dyDescent="0.25">
      <c r="B6116" s="257">
        <v>6053</v>
      </c>
      <c r="C6116" s="256">
        <v>71.289462011087295</v>
      </c>
    </row>
    <row r="6117" spans="2:3" x14ac:dyDescent="0.25">
      <c r="B6117" s="257">
        <v>6054</v>
      </c>
      <c r="C6117" s="256">
        <v>114.70267559850716</v>
      </c>
    </row>
    <row r="6118" spans="2:3" x14ac:dyDescent="0.25">
      <c r="B6118" s="257">
        <v>6055</v>
      </c>
      <c r="C6118" s="256">
        <v>159.51971586347253</v>
      </c>
    </row>
    <row r="6119" spans="2:3" x14ac:dyDescent="0.25">
      <c r="B6119" s="257">
        <v>6056</v>
      </c>
      <c r="C6119" s="256">
        <v>91.476767813430371</v>
      </c>
    </row>
    <row r="6120" spans="2:3" x14ac:dyDescent="0.25">
      <c r="B6120" s="257">
        <v>6057</v>
      </c>
      <c r="C6120" s="256">
        <v>42.436383153535516</v>
      </c>
    </row>
    <row r="6121" spans="2:3" x14ac:dyDescent="0.25">
      <c r="B6121" s="257">
        <v>6058</v>
      </c>
      <c r="C6121" s="256">
        <v>110.02539020001872</v>
      </c>
    </row>
    <row r="6122" spans="2:3" x14ac:dyDescent="0.25">
      <c r="B6122" s="257">
        <v>6059</v>
      </c>
      <c r="C6122" s="256">
        <v>82.904815609924015</v>
      </c>
    </row>
    <row r="6123" spans="2:3" x14ac:dyDescent="0.25">
      <c r="B6123" s="257">
        <v>6060</v>
      </c>
      <c r="C6123" s="256">
        <v>133.13125046601482</v>
      </c>
    </row>
    <row r="6124" spans="2:3" x14ac:dyDescent="0.25">
      <c r="B6124" s="257">
        <v>6061</v>
      </c>
      <c r="C6124" s="256">
        <v>110.54688524367224</v>
      </c>
    </row>
    <row r="6125" spans="2:3" x14ac:dyDescent="0.25">
      <c r="B6125" s="257">
        <v>6062</v>
      </c>
      <c r="C6125" s="256">
        <v>105.07639712783987</v>
      </c>
    </row>
    <row r="6126" spans="2:3" x14ac:dyDescent="0.25">
      <c r="B6126" s="257">
        <v>6063</v>
      </c>
      <c r="C6126" s="256">
        <v>108.4024935289641</v>
      </c>
    </row>
    <row r="6127" spans="2:3" x14ac:dyDescent="0.25">
      <c r="B6127" s="257">
        <v>6064</v>
      </c>
      <c r="C6127" s="256">
        <v>115.98332003643429</v>
      </c>
    </row>
    <row r="6128" spans="2:3" x14ac:dyDescent="0.25">
      <c r="B6128" s="257">
        <v>6065</v>
      </c>
      <c r="C6128" s="256">
        <v>148.82424563859425</v>
      </c>
    </row>
    <row r="6129" spans="2:3" x14ac:dyDescent="0.25">
      <c r="B6129" s="257">
        <v>6066</v>
      </c>
      <c r="C6129" s="256">
        <v>135.12984783812854</v>
      </c>
    </row>
    <row r="6130" spans="2:3" x14ac:dyDescent="0.25">
      <c r="B6130" s="257">
        <v>6067</v>
      </c>
      <c r="C6130" s="256">
        <v>186.48791017940403</v>
      </c>
    </row>
    <row r="6131" spans="2:3" x14ac:dyDescent="0.25">
      <c r="B6131" s="257">
        <v>6068</v>
      </c>
      <c r="C6131" s="256">
        <v>106.82900448171873</v>
      </c>
    </row>
    <row r="6132" spans="2:3" x14ac:dyDescent="0.25">
      <c r="B6132" s="257">
        <v>6069</v>
      </c>
      <c r="C6132" s="256">
        <v>147.0058376610134</v>
      </c>
    </row>
    <row r="6133" spans="2:3" x14ac:dyDescent="0.25">
      <c r="B6133" s="257">
        <v>6070</v>
      </c>
      <c r="C6133" s="256">
        <v>116.0993414524808</v>
      </c>
    </row>
    <row r="6134" spans="2:3" x14ac:dyDescent="0.25">
      <c r="B6134" s="257">
        <v>6071</v>
      </c>
      <c r="C6134" s="256">
        <v>71.318773477320875</v>
      </c>
    </row>
    <row r="6135" spans="2:3" x14ac:dyDescent="0.25">
      <c r="B6135" s="257">
        <v>6072</v>
      </c>
      <c r="C6135" s="256">
        <v>99.955898317819347</v>
      </c>
    </row>
    <row r="6136" spans="2:3" x14ac:dyDescent="0.25">
      <c r="B6136" s="257">
        <v>6073</v>
      </c>
      <c r="C6136" s="256">
        <v>149.65555014983565</v>
      </c>
    </row>
    <row r="6137" spans="2:3" x14ac:dyDescent="0.25">
      <c r="B6137" s="257">
        <v>6074</v>
      </c>
      <c r="C6137" s="256">
        <v>125.93231159425697</v>
      </c>
    </row>
    <row r="6138" spans="2:3" x14ac:dyDescent="0.25">
      <c r="B6138" s="257">
        <v>6075</v>
      </c>
      <c r="C6138" s="256">
        <v>156.03226709816568</v>
      </c>
    </row>
    <row r="6139" spans="2:3" x14ac:dyDescent="0.25">
      <c r="B6139" s="257">
        <v>6076</v>
      </c>
      <c r="C6139" s="256">
        <v>105.57666041725973</v>
      </c>
    </row>
    <row r="6140" spans="2:3" x14ac:dyDescent="0.25">
      <c r="B6140" s="257">
        <v>6077</v>
      </c>
      <c r="C6140" s="256">
        <v>148.52444612059983</v>
      </c>
    </row>
    <row r="6141" spans="2:3" x14ac:dyDescent="0.25">
      <c r="B6141" s="257">
        <v>6078</v>
      </c>
      <c r="C6141" s="256">
        <v>96.858443931767155</v>
      </c>
    </row>
    <row r="6142" spans="2:3" x14ac:dyDescent="0.25">
      <c r="B6142" s="257">
        <v>6079</v>
      </c>
      <c r="C6142" s="256">
        <v>81.923128240691085</v>
      </c>
    </row>
    <row r="6143" spans="2:3" x14ac:dyDescent="0.25">
      <c r="B6143" s="257">
        <v>6080</v>
      </c>
      <c r="C6143" s="256">
        <v>110.58265312907845</v>
      </c>
    </row>
    <row r="6144" spans="2:3" x14ac:dyDescent="0.25">
      <c r="B6144" s="257">
        <v>6081</v>
      </c>
      <c r="C6144" s="256">
        <v>126.33025388275573</v>
      </c>
    </row>
    <row r="6145" spans="2:3" x14ac:dyDescent="0.25">
      <c r="B6145" s="257">
        <v>6082</v>
      </c>
      <c r="C6145" s="256">
        <v>98.904320780096128</v>
      </c>
    </row>
    <row r="6146" spans="2:3" x14ac:dyDescent="0.25">
      <c r="B6146" s="257">
        <v>6083</v>
      </c>
      <c r="C6146" s="256">
        <v>149.39241037463427</v>
      </c>
    </row>
    <row r="6147" spans="2:3" x14ac:dyDescent="0.25">
      <c r="B6147" s="257">
        <v>6084</v>
      </c>
      <c r="C6147" s="256">
        <v>134.93504383423382</v>
      </c>
    </row>
    <row r="6148" spans="2:3" x14ac:dyDescent="0.25">
      <c r="B6148" s="257">
        <v>6085</v>
      </c>
      <c r="C6148" s="256">
        <v>119.94233697860355</v>
      </c>
    </row>
    <row r="6149" spans="2:3" x14ac:dyDescent="0.25">
      <c r="B6149" s="257">
        <v>6086</v>
      </c>
      <c r="C6149" s="256">
        <v>125.65405372912623</v>
      </c>
    </row>
    <row r="6150" spans="2:3" x14ac:dyDescent="0.25">
      <c r="B6150" s="257">
        <v>6087</v>
      </c>
      <c r="C6150" s="256">
        <v>156.69110099446232</v>
      </c>
    </row>
    <row r="6151" spans="2:3" x14ac:dyDescent="0.25">
      <c r="B6151" s="257">
        <v>6088</v>
      </c>
      <c r="C6151" s="256">
        <v>109.06988233095238</v>
      </c>
    </row>
    <row r="6152" spans="2:3" x14ac:dyDescent="0.25">
      <c r="B6152" s="257">
        <v>6089</v>
      </c>
      <c r="C6152" s="256">
        <v>119.41236048774485</v>
      </c>
    </row>
    <row r="6153" spans="2:3" x14ac:dyDescent="0.25">
      <c r="B6153" s="257">
        <v>6090</v>
      </c>
      <c r="C6153" s="256">
        <v>147.56294256355116</v>
      </c>
    </row>
    <row r="6154" spans="2:3" x14ac:dyDescent="0.25">
      <c r="B6154" s="257">
        <v>6091</v>
      </c>
      <c r="C6154" s="256">
        <v>119.506342434282</v>
      </c>
    </row>
    <row r="6155" spans="2:3" x14ac:dyDescent="0.25">
      <c r="B6155" s="257">
        <v>6092</v>
      </c>
      <c r="C6155" s="256">
        <v>98.446599141453817</v>
      </c>
    </row>
    <row r="6156" spans="2:3" x14ac:dyDescent="0.25">
      <c r="B6156" s="257">
        <v>6093</v>
      </c>
      <c r="C6156" s="256">
        <v>96.701450213728734</v>
      </c>
    </row>
    <row r="6157" spans="2:3" x14ac:dyDescent="0.25">
      <c r="B6157" s="257">
        <v>6094</v>
      </c>
      <c r="C6157" s="256">
        <v>104.69211839111381</v>
      </c>
    </row>
    <row r="6158" spans="2:3" x14ac:dyDescent="0.25">
      <c r="B6158" s="257">
        <v>6095</v>
      </c>
      <c r="C6158" s="256">
        <v>152.62192969749492</v>
      </c>
    </row>
    <row r="6159" spans="2:3" x14ac:dyDescent="0.25">
      <c r="B6159" s="257">
        <v>6096</v>
      </c>
      <c r="C6159" s="256">
        <v>123.96799310315316</v>
      </c>
    </row>
    <row r="6160" spans="2:3" x14ac:dyDescent="0.25">
      <c r="B6160" s="257">
        <v>6097</v>
      </c>
      <c r="C6160" s="256">
        <v>118.3795322559526</v>
      </c>
    </row>
    <row r="6161" spans="2:3" x14ac:dyDescent="0.25">
      <c r="B6161" s="257">
        <v>6098</v>
      </c>
      <c r="C6161" s="256">
        <v>111.09274863420434</v>
      </c>
    </row>
    <row r="6162" spans="2:3" x14ac:dyDescent="0.25">
      <c r="B6162" s="257">
        <v>6099</v>
      </c>
      <c r="C6162" s="256">
        <v>120.11345193293484</v>
      </c>
    </row>
    <row r="6163" spans="2:3" x14ac:dyDescent="0.25">
      <c r="B6163" s="257">
        <v>6100</v>
      </c>
      <c r="C6163" s="256">
        <v>78.408873422480553</v>
      </c>
    </row>
    <row r="6164" spans="2:3" x14ac:dyDescent="0.25">
      <c r="B6164" s="257">
        <v>6101</v>
      </c>
      <c r="C6164" s="256">
        <v>102.43779590948161</v>
      </c>
    </row>
    <row r="6165" spans="2:3" x14ac:dyDescent="0.25">
      <c r="B6165" s="257">
        <v>6102</v>
      </c>
      <c r="C6165" s="256">
        <v>155.49660981303572</v>
      </c>
    </row>
    <row r="6166" spans="2:3" x14ac:dyDescent="0.25">
      <c r="B6166" s="257">
        <v>6103</v>
      </c>
      <c r="C6166" s="256">
        <v>68.323611236680023</v>
      </c>
    </row>
    <row r="6167" spans="2:3" x14ac:dyDescent="0.25">
      <c r="B6167" s="257">
        <v>6104</v>
      </c>
      <c r="C6167" s="256">
        <v>136.53460810840409</v>
      </c>
    </row>
    <row r="6168" spans="2:3" x14ac:dyDescent="0.25">
      <c r="B6168" s="257">
        <v>6105</v>
      </c>
      <c r="C6168" s="256">
        <v>134.59452682085487</v>
      </c>
    </row>
    <row r="6169" spans="2:3" x14ac:dyDescent="0.25">
      <c r="B6169" s="257">
        <v>6106</v>
      </c>
      <c r="C6169" s="256">
        <v>61.284169526757168</v>
      </c>
    </row>
    <row r="6170" spans="2:3" x14ac:dyDescent="0.25">
      <c r="B6170" s="257">
        <v>6107</v>
      </c>
      <c r="C6170" s="256">
        <v>121.1843533790026</v>
      </c>
    </row>
    <row r="6171" spans="2:3" x14ac:dyDescent="0.25">
      <c r="B6171" s="257">
        <v>6108</v>
      </c>
      <c r="C6171" s="256">
        <v>97.145794539654844</v>
      </c>
    </row>
    <row r="6172" spans="2:3" x14ac:dyDescent="0.25">
      <c r="B6172" s="257">
        <v>6109</v>
      </c>
      <c r="C6172" s="256">
        <v>151.27044582904406</v>
      </c>
    </row>
    <row r="6173" spans="2:3" x14ac:dyDescent="0.25">
      <c r="B6173" s="257">
        <v>6110</v>
      </c>
      <c r="C6173" s="256">
        <v>105.58316472900759</v>
      </c>
    </row>
    <row r="6174" spans="2:3" x14ac:dyDescent="0.25">
      <c r="B6174" s="257">
        <v>6111</v>
      </c>
      <c r="C6174" s="256">
        <v>123.76447615230447</v>
      </c>
    </row>
    <row r="6175" spans="2:3" x14ac:dyDescent="0.25">
      <c r="B6175" s="257">
        <v>6112</v>
      </c>
      <c r="C6175" s="256">
        <v>161.35999700949358</v>
      </c>
    </row>
    <row r="6176" spans="2:3" x14ac:dyDescent="0.25">
      <c r="B6176" s="257">
        <v>6113</v>
      </c>
      <c r="C6176" s="256">
        <v>107.1594304936269</v>
      </c>
    </row>
    <row r="6177" spans="2:3" x14ac:dyDescent="0.25">
      <c r="B6177" s="257">
        <v>6114</v>
      </c>
      <c r="C6177" s="256">
        <v>169.49073589871139</v>
      </c>
    </row>
    <row r="6178" spans="2:3" x14ac:dyDescent="0.25">
      <c r="B6178" s="257">
        <v>6115</v>
      </c>
      <c r="C6178" s="256">
        <v>132.84850255920662</v>
      </c>
    </row>
    <row r="6179" spans="2:3" x14ac:dyDescent="0.25">
      <c r="B6179" s="257">
        <v>6116</v>
      </c>
      <c r="C6179" s="256">
        <v>121.85878702603441</v>
      </c>
    </row>
    <row r="6180" spans="2:3" x14ac:dyDescent="0.25">
      <c r="B6180" s="257">
        <v>6117</v>
      </c>
      <c r="C6180" s="256">
        <v>87.950861128954614</v>
      </c>
    </row>
    <row r="6181" spans="2:3" x14ac:dyDescent="0.25">
      <c r="B6181" s="257">
        <v>6118</v>
      </c>
      <c r="C6181" s="256">
        <v>128.19387621342923</v>
      </c>
    </row>
    <row r="6182" spans="2:3" x14ac:dyDescent="0.25">
      <c r="B6182" s="257">
        <v>6119</v>
      </c>
      <c r="C6182" s="256">
        <v>132.65483891398281</v>
      </c>
    </row>
    <row r="6183" spans="2:3" x14ac:dyDescent="0.25">
      <c r="B6183" s="257">
        <v>6120</v>
      </c>
      <c r="C6183" s="256">
        <v>103.02607103809959</v>
      </c>
    </row>
    <row r="6184" spans="2:3" x14ac:dyDescent="0.25">
      <c r="B6184" s="257">
        <v>6121</v>
      </c>
      <c r="C6184" s="256">
        <v>91.221457663236407</v>
      </c>
    </row>
    <row r="6185" spans="2:3" x14ac:dyDescent="0.25">
      <c r="B6185" s="257">
        <v>6122</v>
      </c>
      <c r="C6185" s="256">
        <v>138.21859741651846</v>
      </c>
    </row>
    <row r="6186" spans="2:3" x14ac:dyDescent="0.25">
      <c r="B6186" s="257">
        <v>6123</v>
      </c>
      <c r="C6186" s="256">
        <v>122.79687990275224</v>
      </c>
    </row>
    <row r="6187" spans="2:3" x14ac:dyDescent="0.25">
      <c r="B6187" s="257">
        <v>6124</v>
      </c>
      <c r="C6187" s="256">
        <v>117.7615332092828</v>
      </c>
    </row>
    <row r="6188" spans="2:3" x14ac:dyDescent="0.25">
      <c r="B6188" s="257">
        <v>6125</v>
      </c>
      <c r="C6188" s="256">
        <v>114.28940302769219</v>
      </c>
    </row>
    <row r="6189" spans="2:3" x14ac:dyDescent="0.25">
      <c r="B6189" s="257">
        <v>6126</v>
      </c>
      <c r="C6189" s="256">
        <v>112.35768205265792</v>
      </c>
    </row>
    <row r="6190" spans="2:3" x14ac:dyDescent="0.25">
      <c r="B6190" s="257">
        <v>6127</v>
      </c>
      <c r="C6190" s="256">
        <v>142.88287241950871</v>
      </c>
    </row>
    <row r="6191" spans="2:3" x14ac:dyDescent="0.25">
      <c r="B6191" s="257">
        <v>6128</v>
      </c>
      <c r="C6191" s="256">
        <v>124.65309851415472</v>
      </c>
    </row>
    <row r="6192" spans="2:3" x14ac:dyDescent="0.25">
      <c r="B6192" s="257">
        <v>6129</v>
      </c>
      <c r="C6192" s="256">
        <v>96.606068383117247</v>
      </c>
    </row>
    <row r="6193" spans="2:3" x14ac:dyDescent="0.25">
      <c r="B6193" s="257">
        <v>6130</v>
      </c>
      <c r="C6193" s="256">
        <v>102.80315159438976</v>
      </c>
    </row>
    <row r="6194" spans="2:3" x14ac:dyDescent="0.25">
      <c r="B6194" s="257">
        <v>6131</v>
      </c>
      <c r="C6194" s="256">
        <v>118.61013834126197</v>
      </c>
    </row>
    <row r="6195" spans="2:3" x14ac:dyDescent="0.25">
      <c r="B6195" s="257">
        <v>6132</v>
      </c>
      <c r="C6195" s="256">
        <v>84.451843999076232</v>
      </c>
    </row>
    <row r="6196" spans="2:3" x14ac:dyDescent="0.25">
      <c r="B6196" s="257">
        <v>6133</v>
      </c>
      <c r="C6196" s="256">
        <v>154.39568137877649</v>
      </c>
    </row>
    <row r="6197" spans="2:3" x14ac:dyDescent="0.25">
      <c r="B6197" s="257">
        <v>6134</v>
      </c>
      <c r="C6197" s="256">
        <v>162.23128392289433</v>
      </c>
    </row>
    <row r="6198" spans="2:3" x14ac:dyDescent="0.25">
      <c r="B6198" s="257">
        <v>6135</v>
      </c>
      <c r="C6198" s="256">
        <v>115.08641814201394</v>
      </c>
    </row>
    <row r="6199" spans="2:3" x14ac:dyDescent="0.25">
      <c r="B6199" s="257">
        <v>6136</v>
      </c>
      <c r="C6199" s="256">
        <v>108.68970022269923</v>
      </c>
    </row>
    <row r="6200" spans="2:3" x14ac:dyDescent="0.25">
      <c r="B6200" s="257">
        <v>6137</v>
      </c>
      <c r="C6200" s="256">
        <v>102.13926497788178</v>
      </c>
    </row>
    <row r="6201" spans="2:3" x14ac:dyDescent="0.25">
      <c r="B6201" s="257">
        <v>6138</v>
      </c>
      <c r="C6201" s="256">
        <v>156.44913780701174</v>
      </c>
    </row>
    <row r="6202" spans="2:3" x14ac:dyDescent="0.25">
      <c r="B6202" s="257">
        <v>6139</v>
      </c>
      <c r="C6202" s="256">
        <v>107.87839339819044</v>
      </c>
    </row>
    <row r="6203" spans="2:3" x14ac:dyDescent="0.25">
      <c r="B6203" s="257">
        <v>6140</v>
      </c>
      <c r="C6203" s="256">
        <v>122.56302071186811</v>
      </c>
    </row>
    <row r="6204" spans="2:3" x14ac:dyDescent="0.25">
      <c r="B6204" s="257">
        <v>6141</v>
      </c>
      <c r="C6204" s="256">
        <v>77.998688150406721</v>
      </c>
    </row>
    <row r="6205" spans="2:3" x14ac:dyDescent="0.25">
      <c r="B6205" s="257">
        <v>6142</v>
      </c>
      <c r="C6205" s="256">
        <v>109.87300851343558</v>
      </c>
    </row>
    <row r="6206" spans="2:3" x14ac:dyDescent="0.25">
      <c r="B6206" s="257">
        <v>6143</v>
      </c>
      <c r="C6206" s="256">
        <v>150.37629853986036</v>
      </c>
    </row>
    <row r="6207" spans="2:3" x14ac:dyDescent="0.25">
      <c r="B6207" s="257">
        <v>6144</v>
      </c>
      <c r="C6207" s="256">
        <v>107.90163113735825</v>
      </c>
    </row>
    <row r="6208" spans="2:3" x14ac:dyDescent="0.25">
      <c r="B6208" s="257">
        <v>6145</v>
      </c>
      <c r="C6208" s="256">
        <v>104.88217555580066</v>
      </c>
    </row>
    <row r="6209" spans="2:3" x14ac:dyDescent="0.25">
      <c r="B6209" s="257">
        <v>6146</v>
      </c>
      <c r="C6209" s="256">
        <v>115.03971762698306</v>
      </c>
    </row>
    <row r="6210" spans="2:3" x14ac:dyDescent="0.25">
      <c r="B6210" s="257">
        <v>6147</v>
      </c>
      <c r="C6210" s="256">
        <v>94.847683505241605</v>
      </c>
    </row>
    <row r="6211" spans="2:3" x14ac:dyDescent="0.25">
      <c r="B6211" s="257">
        <v>6148</v>
      </c>
      <c r="C6211" s="256">
        <v>113.31879696911082</v>
      </c>
    </row>
    <row r="6212" spans="2:3" x14ac:dyDescent="0.25">
      <c r="B6212" s="257">
        <v>6149</v>
      </c>
      <c r="C6212" s="256">
        <v>137.83691121489494</v>
      </c>
    </row>
    <row r="6213" spans="2:3" x14ac:dyDescent="0.25">
      <c r="B6213" s="257">
        <v>6150</v>
      </c>
      <c r="C6213" s="256">
        <v>136.86396473742658</v>
      </c>
    </row>
    <row r="6214" spans="2:3" x14ac:dyDescent="0.25">
      <c r="B6214" s="257">
        <v>6151</v>
      </c>
      <c r="C6214" s="256">
        <v>101.2367307479015</v>
      </c>
    </row>
    <row r="6215" spans="2:3" x14ac:dyDescent="0.25">
      <c r="B6215" s="257">
        <v>6152</v>
      </c>
      <c r="C6215" s="256">
        <v>117.95643826680768</v>
      </c>
    </row>
    <row r="6216" spans="2:3" x14ac:dyDescent="0.25">
      <c r="B6216" s="257">
        <v>6153</v>
      </c>
      <c r="C6216" s="256">
        <v>99.069295996901744</v>
      </c>
    </row>
    <row r="6217" spans="2:3" x14ac:dyDescent="0.25">
      <c r="B6217" s="257">
        <v>6154</v>
      </c>
      <c r="C6217" s="256">
        <v>152.86800452184889</v>
      </c>
    </row>
    <row r="6218" spans="2:3" x14ac:dyDescent="0.25">
      <c r="B6218" s="257">
        <v>6155</v>
      </c>
      <c r="C6218" s="256">
        <v>119.96676144620147</v>
      </c>
    </row>
    <row r="6219" spans="2:3" x14ac:dyDescent="0.25">
      <c r="B6219" s="257">
        <v>6156</v>
      </c>
      <c r="C6219" s="256">
        <v>131.17465952543458</v>
      </c>
    </row>
    <row r="6220" spans="2:3" x14ac:dyDescent="0.25">
      <c r="B6220" s="257">
        <v>6157</v>
      </c>
      <c r="C6220" s="256">
        <v>149.34006221843984</v>
      </c>
    </row>
    <row r="6221" spans="2:3" x14ac:dyDescent="0.25">
      <c r="B6221" s="257">
        <v>6158</v>
      </c>
      <c r="C6221" s="256">
        <v>141.25189738781887</v>
      </c>
    </row>
    <row r="6222" spans="2:3" x14ac:dyDescent="0.25">
      <c r="B6222" s="257">
        <v>6159</v>
      </c>
      <c r="C6222" s="256">
        <v>145.77558097962523</v>
      </c>
    </row>
    <row r="6223" spans="2:3" x14ac:dyDescent="0.25">
      <c r="B6223" s="257">
        <v>6160</v>
      </c>
      <c r="C6223" s="256">
        <v>151.42600041218503</v>
      </c>
    </row>
    <row r="6224" spans="2:3" x14ac:dyDescent="0.25">
      <c r="B6224" s="257">
        <v>6161</v>
      </c>
      <c r="C6224" s="256">
        <v>130.7884408306019</v>
      </c>
    </row>
    <row r="6225" spans="2:3" x14ac:dyDescent="0.25">
      <c r="B6225" s="257">
        <v>6162</v>
      </c>
      <c r="C6225" s="256">
        <v>112.2021316960049</v>
      </c>
    </row>
    <row r="6226" spans="2:3" x14ac:dyDescent="0.25">
      <c r="B6226" s="257">
        <v>6163</v>
      </c>
      <c r="C6226" s="256">
        <v>122.1348678749554</v>
      </c>
    </row>
    <row r="6227" spans="2:3" x14ac:dyDescent="0.25">
      <c r="B6227" s="257">
        <v>6164</v>
      </c>
      <c r="C6227" s="256">
        <v>85.982226813092751</v>
      </c>
    </row>
    <row r="6228" spans="2:3" x14ac:dyDescent="0.25">
      <c r="B6228" s="257">
        <v>6165</v>
      </c>
      <c r="C6228" s="256">
        <v>159.94550074107255</v>
      </c>
    </row>
    <row r="6229" spans="2:3" x14ac:dyDescent="0.25">
      <c r="B6229" s="257">
        <v>6166</v>
      </c>
      <c r="C6229" s="256">
        <v>132.86828041169559</v>
      </c>
    </row>
    <row r="6230" spans="2:3" x14ac:dyDescent="0.25">
      <c r="B6230" s="257">
        <v>6167</v>
      </c>
      <c r="C6230" s="256">
        <v>99.758168270514929</v>
      </c>
    </row>
    <row r="6231" spans="2:3" x14ac:dyDescent="0.25">
      <c r="B6231" s="257">
        <v>6168</v>
      </c>
      <c r="C6231" s="256">
        <v>105.9569155422117</v>
      </c>
    </row>
    <row r="6232" spans="2:3" x14ac:dyDescent="0.25">
      <c r="B6232" s="257">
        <v>6169</v>
      </c>
      <c r="C6232" s="256">
        <v>94.262884525013362</v>
      </c>
    </row>
    <row r="6233" spans="2:3" x14ac:dyDescent="0.25">
      <c r="B6233" s="257">
        <v>6170</v>
      </c>
      <c r="C6233" s="256">
        <v>141.38656899832768</v>
      </c>
    </row>
    <row r="6234" spans="2:3" x14ac:dyDescent="0.25">
      <c r="B6234" s="257">
        <v>6171</v>
      </c>
      <c r="C6234" s="256">
        <v>137.7477795672466</v>
      </c>
    </row>
    <row r="6235" spans="2:3" x14ac:dyDescent="0.25">
      <c r="B6235" s="257">
        <v>6172</v>
      </c>
      <c r="C6235" s="256">
        <v>90.31462580245946</v>
      </c>
    </row>
    <row r="6236" spans="2:3" x14ac:dyDescent="0.25">
      <c r="B6236" s="257">
        <v>6173</v>
      </c>
      <c r="C6236" s="256">
        <v>133.42253640441217</v>
      </c>
    </row>
    <row r="6237" spans="2:3" x14ac:dyDescent="0.25">
      <c r="B6237" s="257">
        <v>6174</v>
      </c>
      <c r="C6237" s="256">
        <v>86.020040822575282</v>
      </c>
    </row>
    <row r="6238" spans="2:3" x14ac:dyDescent="0.25">
      <c r="B6238" s="257">
        <v>6175</v>
      </c>
      <c r="C6238" s="256">
        <v>123.37655387019258</v>
      </c>
    </row>
    <row r="6239" spans="2:3" x14ac:dyDescent="0.25">
      <c r="B6239" s="257">
        <v>6176</v>
      </c>
      <c r="C6239" s="256">
        <v>122.79016858453581</v>
      </c>
    </row>
    <row r="6240" spans="2:3" x14ac:dyDescent="0.25">
      <c r="B6240" s="257">
        <v>6177</v>
      </c>
      <c r="C6240" s="256">
        <v>122.87279698998628</v>
      </c>
    </row>
    <row r="6241" spans="2:3" x14ac:dyDescent="0.25">
      <c r="B6241" s="257">
        <v>6178</v>
      </c>
      <c r="C6241" s="256">
        <v>103.6817225095661</v>
      </c>
    </row>
    <row r="6242" spans="2:3" x14ac:dyDescent="0.25">
      <c r="B6242" s="257">
        <v>6179</v>
      </c>
      <c r="C6242" s="256">
        <v>112.34065749562994</v>
      </c>
    </row>
    <row r="6243" spans="2:3" x14ac:dyDescent="0.25">
      <c r="B6243" s="257">
        <v>6180</v>
      </c>
      <c r="C6243" s="256">
        <v>108.58177053137224</v>
      </c>
    </row>
    <row r="6244" spans="2:3" x14ac:dyDescent="0.25">
      <c r="B6244" s="257">
        <v>6181</v>
      </c>
      <c r="C6244" s="256">
        <v>146.99736244934721</v>
      </c>
    </row>
    <row r="6245" spans="2:3" x14ac:dyDescent="0.25">
      <c r="B6245" s="257">
        <v>6182</v>
      </c>
      <c r="C6245" s="256">
        <v>137.85875410934034</v>
      </c>
    </row>
    <row r="6246" spans="2:3" x14ac:dyDescent="0.25">
      <c r="B6246" s="257">
        <v>6183</v>
      </c>
      <c r="C6246" s="256">
        <v>93.430608881185776</v>
      </c>
    </row>
    <row r="6247" spans="2:3" x14ac:dyDescent="0.25">
      <c r="B6247" s="257">
        <v>6184</v>
      </c>
      <c r="C6247" s="256">
        <v>142.31242853307904</v>
      </c>
    </row>
    <row r="6248" spans="2:3" x14ac:dyDescent="0.25">
      <c r="B6248" s="257">
        <v>6185</v>
      </c>
      <c r="C6248" s="256">
        <v>104.77588216142784</v>
      </c>
    </row>
    <row r="6249" spans="2:3" x14ac:dyDescent="0.25">
      <c r="B6249" s="257">
        <v>6186</v>
      </c>
      <c r="C6249" s="256">
        <v>97.251891929468911</v>
      </c>
    </row>
    <row r="6250" spans="2:3" x14ac:dyDescent="0.25">
      <c r="B6250" s="257">
        <v>6187</v>
      </c>
      <c r="C6250" s="256">
        <v>148.99447693024047</v>
      </c>
    </row>
    <row r="6251" spans="2:3" x14ac:dyDescent="0.25">
      <c r="B6251" s="257">
        <v>6188</v>
      </c>
      <c r="C6251" s="256">
        <v>103.18882803709948</v>
      </c>
    </row>
    <row r="6252" spans="2:3" x14ac:dyDescent="0.25">
      <c r="B6252" s="257">
        <v>6189</v>
      </c>
      <c r="C6252" s="256">
        <v>124.27675912458521</v>
      </c>
    </row>
    <row r="6253" spans="2:3" x14ac:dyDescent="0.25">
      <c r="B6253" s="257">
        <v>6190</v>
      </c>
      <c r="C6253" s="256">
        <v>122.44357092417469</v>
      </c>
    </row>
    <row r="6254" spans="2:3" x14ac:dyDescent="0.25">
      <c r="B6254" s="257">
        <v>6191</v>
      </c>
      <c r="C6254" s="256">
        <v>143.16433537128455</v>
      </c>
    </row>
    <row r="6255" spans="2:3" x14ac:dyDescent="0.25">
      <c r="B6255" s="257">
        <v>6192</v>
      </c>
      <c r="C6255" s="256">
        <v>102.58705212832757</v>
      </c>
    </row>
    <row r="6256" spans="2:3" x14ac:dyDescent="0.25">
      <c r="B6256" s="257">
        <v>6193</v>
      </c>
      <c r="C6256" s="256">
        <v>124.24909104103108</v>
      </c>
    </row>
    <row r="6257" spans="2:3" x14ac:dyDescent="0.25">
      <c r="B6257" s="257">
        <v>6194</v>
      </c>
      <c r="C6257" s="256">
        <v>101.36545637093423</v>
      </c>
    </row>
    <row r="6258" spans="2:3" x14ac:dyDescent="0.25">
      <c r="B6258" s="257">
        <v>6195</v>
      </c>
      <c r="C6258" s="256">
        <v>109.64723931478471</v>
      </c>
    </row>
    <row r="6259" spans="2:3" x14ac:dyDescent="0.25">
      <c r="B6259" s="257">
        <v>6196</v>
      </c>
      <c r="C6259" s="256">
        <v>106.04483366051861</v>
      </c>
    </row>
    <row r="6260" spans="2:3" x14ac:dyDescent="0.25">
      <c r="B6260" s="257">
        <v>6197</v>
      </c>
      <c r="C6260" s="256">
        <v>149.65603787737786</v>
      </c>
    </row>
    <row r="6261" spans="2:3" x14ac:dyDescent="0.25">
      <c r="B6261" s="257">
        <v>6198</v>
      </c>
      <c r="C6261" s="256">
        <v>96.790867036123785</v>
      </c>
    </row>
    <row r="6262" spans="2:3" x14ac:dyDescent="0.25">
      <c r="B6262" s="257">
        <v>6199</v>
      </c>
      <c r="C6262" s="256">
        <v>154.52082621776796</v>
      </c>
    </row>
    <row r="6263" spans="2:3" x14ac:dyDescent="0.25">
      <c r="B6263" s="257">
        <v>6200</v>
      </c>
      <c r="C6263" s="256">
        <v>91.37695479121993</v>
      </c>
    </row>
    <row r="6264" spans="2:3" x14ac:dyDescent="0.25">
      <c r="B6264" s="257">
        <v>6201</v>
      </c>
      <c r="C6264" s="256">
        <v>145.67022612596179</v>
      </c>
    </row>
    <row r="6265" spans="2:3" x14ac:dyDescent="0.25">
      <c r="B6265" s="257">
        <v>6202</v>
      </c>
      <c r="C6265" s="256">
        <v>108.31496164156106</v>
      </c>
    </row>
    <row r="6266" spans="2:3" x14ac:dyDescent="0.25">
      <c r="B6266" s="257">
        <v>6203</v>
      </c>
      <c r="C6266" s="256">
        <v>126.38265601529119</v>
      </c>
    </row>
    <row r="6267" spans="2:3" x14ac:dyDescent="0.25">
      <c r="B6267" s="257">
        <v>6204</v>
      </c>
      <c r="C6267" s="256">
        <v>94.725009540453456</v>
      </c>
    </row>
    <row r="6268" spans="2:3" x14ac:dyDescent="0.25">
      <c r="B6268" s="257">
        <v>6205</v>
      </c>
      <c r="C6268" s="256">
        <v>111.19248747963371</v>
      </c>
    </row>
    <row r="6269" spans="2:3" x14ac:dyDescent="0.25">
      <c r="B6269" s="257">
        <v>6206</v>
      </c>
      <c r="C6269" s="256">
        <v>167.89298610213902</v>
      </c>
    </row>
    <row r="6270" spans="2:3" x14ac:dyDescent="0.25">
      <c r="B6270" s="257">
        <v>6207</v>
      </c>
      <c r="C6270" s="256">
        <v>103.61272129690116</v>
      </c>
    </row>
    <row r="6271" spans="2:3" x14ac:dyDescent="0.25">
      <c r="B6271" s="257">
        <v>6208</v>
      </c>
      <c r="C6271" s="256">
        <v>100.49837609982777</v>
      </c>
    </row>
    <row r="6272" spans="2:3" x14ac:dyDescent="0.25">
      <c r="B6272" s="257">
        <v>6209</v>
      </c>
      <c r="C6272" s="256">
        <v>99.713834621743018</v>
      </c>
    </row>
    <row r="6273" spans="2:3" x14ac:dyDescent="0.25">
      <c r="B6273" s="257">
        <v>6210</v>
      </c>
      <c r="C6273" s="256">
        <v>166.47698213147675</v>
      </c>
    </row>
    <row r="6274" spans="2:3" x14ac:dyDescent="0.25">
      <c r="B6274" s="257">
        <v>6211</v>
      </c>
      <c r="C6274" s="256">
        <v>160.3569581480256</v>
      </c>
    </row>
    <row r="6275" spans="2:3" x14ac:dyDescent="0.25">
      <c r="B6275" s="257">
        <v>6212</v>
      </c>
      <c r="C6275" s="256">
        <v>65.887860613751116</v>
      </c>
    </row>
    <row r="6276" spans="2:3" x14ac:dyDescent="0.25">
      <c r="B6276" s="257">
        <v>6213</v>
      </c>
      <c r="C6276" s="256">
        <v>143.62360643587024</v>
      </c>
    </row>
    <row r="6277" spans="2:3" x14ac:dyDescent="0.25">
      <c r="B6277" s="257">
        <v>6214</v>
      </c>
      <c r="C6277" s="256">
        <v>130.94664616783433</v>
      </c>
    </row>
    <row r="6278" spans="2:3" x14ac:dyDescent="0.25">
      <c r="B6278" s="257">
        <v>6215</v>
      </c>
      <c r="C6278" s="256">
        <v>84.283409889424121</v>
      </c>
    </row>
    <row r="6279" spans="2:3" x14ac:dyDescent="0.25">
      <c r="B6279" s="257">
        <v>6216</v>
      </c>
      <c r="C6279" s="256">
        <v>96.343597667281742</v>
      </c>
    </row>
    <row r="6280" spans="2:3" x14ac:dyDescent="0.25">
      <c r="B6280" s="257">
        <v>6217</v>
      </c>
      <c r="C6280" s="256">
        <v>130.37208296843482</v>
      </c>
    </row>
    <row r="6281" spans="2:3" x14ac:dyDescent="0.25">
      <c r="B6281" s="257">
        <v>6218</v>
      </c>
      <c r="C6281" s="256">
        <v>131.57327550802077</v>
      </c>
    </row>
    <row r="6282" spans="2:3" x14ac:dyDescent="0.25">
      <c r="B6282" s="257">
        <v>6219</v>
      </c>
      <c r="C6282" s="256">
        <v>133.01717945730468</v>
      </c>
    </row>
    <row r="6283" spans="2:3" x14ac:dyDescent="0.25">
      <c r="B6283" s="257">
        <v>6220</v>
      </c>
      <c r="C6283" s="256">
        <v>148.55922989129911</v>
      </c>
    </row>
    <row r="6284" spans="2:3" x14ac:dyDescent="0.25">
      <c r="B6284" s="257">
        <v>6221</v>
      </c>
      <c r="C6284" s="256">
        <v>133.36614270224791</v>
      </c>
    </row>
    <row r="6285" spans="2:3" x14ac:dyDescent="0.25">
      <c r="B6285" s="257">
        <v>6222</v>
      </c>
      <c r="C6285" s="256">
        <v>117.9198384551284</v>
      </c>
    </row>
    <row r="6286" spans="2:3" x14ac:dyDescent="0.25">
      <c r="B6286" s="257">
        <v>6223</v>
      </c>
      <c r="C6286" s="256">
        <v>145.99661134019004</v>
      </c>
    </row>
    <row r="6287" spans="2:3" x14ac:dyDescent="0.25">
      <c r="B6287" s="257">
        <v>6224</v>
      </c>
      <c r="C6287" s="256">
        <v>107.11842602359511</v>
      </c>
    </row>
    <row r="6288" spans="2:3" x14ac:dyDescent="0.25">
      <c r="B6288" s="257">
        <v>6225</v>
      </c>
      <c r="C6288" s="256">
        <v>114.95800476939718</v>
      </c>
    </row>
    <row r="6289" spans="2:3" x14ac:dyDescent="0.25">
      <c r="B6289" s="257">
        <v>6226</v>
      </c>
      <c r="C6289" s="256">
        <v>164.76166011568722</v>
      </c>
    </row>
    <row r="6290" spans="2:3" x14ac:dyDescent="0.25">
      <c r="B6290" s="257">
        <v>6227</v>
      </c>
      <c r="C6290" s="256">
        <v>116.3572015452371</v>
      </c>
    </row>
    <row r="6291" spans="2:3" x14ac:dyDescent="0.25">
      <c r="B6291" s="257">
        <v>6228</v>
      </c>
      <c r="C6291" s="256">
        <v>116.24882662871772</v>
      </c>
    </row>
    <row r="6292" spans="2:3" x14ac:dyDescent="0.25">
      <c r="B6292" s="257">
        <v>6229</v>
      </c>
      <c r="C6292" s="256">
        <v>133.84089521251559</v>
      </c>
    </row>
    <row r="6293" spans="2:3" x14ac:dyDescent="0.25">
      <c r="B6293" s="257">
        <v>6230</v>
      </c>
      <c r="C6293" s="256">
        <v>89.924953905452057</v>
      </c>
    </row>
    <row r="6294" spans="2:3" x14ac:dyDescent="0.25">
      <c r="B6294" s="257">
        <v>6231</v>
      </c>
      <c r="C6294" s="256">
        <v>143.8304322267586</v>
      </c>
    </row>
    <row r="6295" spans="2:3" x14ac:dyDescent="0.25">
      <c r="B6295" s="257">
        <v>6232</v>
      </c>
      <c r="C6295" s="256">
        <v>138.42705421636987</v>
      </c>
    </row>
    <row r="6296" spans="2:3" x14ac:dyDescent="0.25">
      <c r="B6296" s="257">
        <v>6233</v>
      </c>
      <c r="C6296" s="256">
        <v>147.39968941769121</v>
      </c>
    </row>
    <row r="6297" spans="2:3" x14ac:dyDescent="0.25">
      <c r="B6297" s="257">
        <v>6234</v>
      </c>
      <c r="C6297" s="256">
        <v>140.58820210507548</v>
      </c>
    </row>
    <row r="6298" spans="2:3" x14ac:dyDescent="0.25">
      <c r="B6298" s="257">
        <v>6235</v>
      </c>
      <c r="C6298" s="256">
        <v>125.15197276407226</v>
      </c>
    </row>
    <row r="6299" spans="2:3" x14ac:dyDescent="0.25">
      <c r="B6299" s="257">
        <v>6236</v>
      </c>
      <c r="C6299" s="256">
        <v>155.1094910273072</v>
      </c>
    </row>
    <row r="6300" spans="2:3" x14ac:dyDescent="0.25">
      <c r="B6300" s="257">
        <v>6237</v>
      </c>
      <c r="C6300" s="256">
        <v>137.64498911110687</v>
      </c>
    </row>
    <row r="6301" spans="2:3" x14ac:dyDescent="0.25">
      <c r="B6301" s="257">
        <v>6238</v>
      </c>
      <c r="C6301" s="256">
        <v>130.07567780130384</v>
      </c>
    </row>
    <row r="6302" spans="2:3" x14ac:dyDescent="0.25">
      <c r="B6302" s="257">
        <v>6239</v>
      </c>
      <c r="C6302" s="256">
        <v>140.20089572725169</v>
      </c>
    </row>
    <row r="6303" spans="2:3" x14ac:dyDescent="0.25">
      <c r="B6303" s="257">
        <v>6240</v>
      </c>
      <c r="C6303" s="256">
        <v>115.26771564704127</v>
      </c>
    </row>
    <row r="6304" spans="2:3" x14ac:dyDescent="0.25">
      <c r="B6304" s="257">
        <v>6241</v>
      </c>
      <c r="C6304" s="256">
        <v>115.03437698373671</v>
      </c>
    </row>
    <row r="6305" spans="2:3" x14ac:dyDescent="0.25">
      <c r="B6305" s="257">
        <v>6242</v>
      </c>
      <c r="C6305" s="256">
        <v>136.72678599085617</v>
      </c>
    </row>
    <row r="6306" spans="2:3" x14ac:dyDescent="0.25">
      <c r="B6306" s="257">
        <v>6243</v>
      </c>
      <c r="C6306" s="256">
        <v>120.433503336803</v>
      </c>
    </row>
    <row r="6307" spans="2:3" x14ac:dyDescent="0.25">
      <c r="B6307" s="257">
        <v>6244</v>
      </c>
      <c r="C6307" s="256">
        <v>94.284332105102905</v>
      </c>
    </row>
    <row r="6308" spans="2:3" x14ac:dyDescent="0.25">
      <c r="B6308" s="257">
        <v>6245</v>
      </c>
      <c r="C6308" s="256">
        <v>114.07980592687818</v>
      </c>
    </row>
    <row r="6309" spans="2:3" x14ac:dyDescent="0.25">
      <c r="B6309" s="257">
        <v>6246</v>
      </c>
      <c r="C6309" s="256">
        <v>129.77403588104968</v>
      </c>
    </row>
    <row r="6310" spans="2:3" x14ac:dyDescent="0.25">
      <c r="B6310" s="257">
        <v>6247</v>
      </c>
      <c r="C6310" s="256">
        <v>93.71923810496591</v>
      </c>
    </row>
    <row r="6311" spans="2:3" x14ac:dyDescent="0.25">
      <c r="B6311" s="257">
        <v>6248</v>
      </c>
      <c r="C6311" s="256">
        <v>135.96076404881896</v>
      </c>
    </row>
    <row r="6312" spans="2:3" x14ac:dyDescent="0.25">
      <c r="B6312" s="257">
        <v>6249</v>
      </c>
      <c r="C6312" s="256">
        <v>131.13297175954344</v>
      </c>
    </row>
    <row r="6313" spans="2:3" x14ac:dyDescent="0.25">
      <c r="B6313" s="257">
        <v>6250</v>
      </c>
      <c r="C6313" s="256">
        <v>125.7511833977313</v>
      </c>
    </row>
    <row r="6314" spans="2:3" x14ac:dyDescent="0.25">
      <c r="B6314" s="257">
        <v>6251</v>
      </c>
      <c r="C6314" s="256">
        <v>121.91919332649296</v>
      </c>
    </row>
    <row r="6315" spans="2:3" x14ac:dyDescent="0.25">
      <c r="B6315" s="257">
        <v>6252</v>
      </c>
      <c r="C6315" s="256">
        <v>148.30321571059079</v>
      </c>
    </row>
    <row r="6316" spans="2:3" x14ac:dyDescent="0.25">
      <c r="B6316" s="257">
        <v>6253</v>
      </c>
      <c r="C6316" s="256">
        <v>96.547289403462244</v>
      </c>
    </row>
    <row r="6317" spans="2:3" x14ac:dyDescent="0.25">
      <c r="B6317" s="257">
        <v>6254</v>
      </c>
      <c r="C6317" s="256">
        <v>74.622772620691961</v>
      </c>
    </row>
    <row r="6318" spans="2:3" x14ac:dyDescent="0.25">
      <c r="B6318" s="257">
        <v>6255</v>
      </c>
      <c r="C6318" s="256">
        <v>115.68475616786498</v>
      </c>
    </row>
    <row r="6319" spans="2:3" x14ac:dyDescent="0.25">
      <c r="B6319" s="257">
        <v>6256</v>
      </c>
      <c r="C6319" s="256">
        <v>133.18332608092985</v>
      </c>
    </row>
    <row r="6320" spans="2:3" x14ac:dyDescent="0.25">
      <c r="B6320" s="257">
        <v>6257</v>
      </c>
      <c r="C6320" s="256">
        <v>105.99655669914601</v>
      </c>
    </row>
    <row r="6321" spans="2:3" x14ac:dyDescent="0.25">
      <c r="B6321" s="257">
        <v>6258</v>
      </c>
      <c r="C6321" s="256">
        <v>115.6202728344106</v>
      </c>
    </row>
    <row r="6322" spans="2:3" x14ac:dyDescent="0.25">
      <c r="B6322" s="257">
        <v>6259</v>
      </c>
      <c r="C6322" s="256">
        <v>117.50638277990925</v>
      </c>
    </row>
    <row r="6323" spans="2:3" x14ac:dyDescent="0.25">
      <c r="B6323" s="257">
        <v>6260</v>
      </c>
      <c r="C6323" s="256">
        <v>136.68706272895608</v>
      </c>
    </row>
    <row r="6324" spans="2:3" x14ac:dyDescent="0.25">
      <c r="B6324" s="257">
        <v>6261</v>
      </c>
      <c r="C6324" s="256">
        <v>132.38079511901958</v>
      </c>
    </row>
    <row r="6325" spans="2:3" x14ac:dyDescent="0.25">
      <c r="B6325" s="257">
        <v>6262</v>
      </c>
      <c r="C6325" s="256">
        <v>124.33699359550332</v>
      </c>
    </row>
    <row r="6326" spans="2:3" x14ac:dyDescent="0.25">
      <c r="B6326" s="257">
        <v>6263</v>
      </c>
      <c r="C6326" s="256">
        <v>98.584945936606829</v>
      </c>
    </row>
    <row r="6327" spans="2:3" x14ac:dyDescent="0.25">
      <c r="B6327" s="257">
        <v>6264</v>
      </c>
      <c r="C6327" s="256">
        <v>88.506722517602</v>
      </c>
    </row>
    <row r="6328" spans="2:3" x14ac:dyDescent="0.25">
      <c r="B6328" s="257">
        <v>6265</v>
      </c>
      <c r="C6328" s="256">
        <v>121.61381339424113</v>
      </c>
    </row>
    <row r="6329" spans="2:3" x14ac:dyDescent="0.25">
      <c r="B6329" s="257">
        <v>6266</v>
      </c>
      <c r="C6329" s="256">
        <v>115.42271227147971</v>
      </c>
    </row>
    <row r="6330" spans="2:3" x14ac:dyDescent="0.25">
      <c r="B6330" s="257">
        <v>6267</v>
      </c>
      <c r="C6330" s="256">
        <v>110.96734927654289</v>
      </c>
    </row>
    <row r="6331" spans="2:3" x14ac:dyDescent="0.25">
      <c r="B6331" s="257">
        <v>6268</v>
      </c>
      <c r="C6331" s="256">
        <v>143.46751328079557</v>
      </c>
    </row>
    <row r="6332" spans="2:3" x14ac:dyDescent="0.25">
      <c r="B6332" s="257">
        <v>6269</v>
      </c>
      <c r="C6332" s="256">
        <v>104.44075293700401</v>
      </c>
    </row>
    <row r="6333" spans="2:3" x14ac:dyDescent="0.25">
      <c r="B6333" s="257">
        <v>6270</v>
      </c>
      <c r="C6333" s="256">
        <v>89.514944628107628</v>
      </c>
    </row>
    <row r="6334" spans="2:3" x14ac:dyDescent="0.25">
      <c r="B6334" s="257">
        <v>6271</v>
      </c>
      <c r="C6334" s="256">
        <v>81.000770191222685</v>
      </c>
    </row>
    <row r="6335" spans="2:3" x14ac:dyDescent="0.25">
      <c r="B6335" s="257">
        <v>6272</v>
      </c>
      <c r="C6335" s="256">
        <v>106.26181921849948</v>
      </c>
    </row>
    <row r="6336" spans="2:3" x14ac:dyDescent="0.25">
      <c r="B6336" s="257">
        <v>6273</v>
      </c>
      <c r="C6336" s="256">
        <v>110.74232459023595</v>
      </c>
    </row>
    <row r="6337" spans="2:3" x14ac:dyDescent="0.25">
      <c r="B6337" s="257">
        <v>6274</v>
      </c>
      <c r="C6337" s="256">
        <v>116.02988907646424</v>
      </c>
    </row>
    <row r="6338" spans="2:3" x14ac:dyDescent="0.25">
      <c r="B6338" s="257">
        <v>6275</v>
      </c>
      <c r="C6338" s="256">
        <v>111.65548631300535</v>
      </c>
    </row>
    <row r="6339" spans="2:3" x14ac:dyDescent="0.25">
      <c r="B6339" s="257">
        <v>6276</v>
      </c>
      <c r="C6339" s="256">
        <v>81.995294858999102</v>
      </c>
    </row>
    <row r="6340" spans="2:3" x14ac:dyDescent="0.25">
      <c r="B6340" s="257">
        <v>6277</v>
      </c>
      <c r="C6340" s="256">
        <v>123.53656277236212</v>
      </c>
    </row>
    <row r="6341" spans="2:3" x14ac:dyDescent="0.25">
      <c r="B6341" s="257">
        <v>6278</v>
      </c>
      <c r="C6341" s="256">
        <v>92.719388587516363</v>
      </c>
    </row>
    <row r="6342" spans="2:3" x14ac:dyDescent="0.25">
      <c r="B6342" s="257">
        <v>6279</v>
      </c>
      <c r="C6342" s="256">
        <v>97.32346668802208</v>
      </c>
    </row>
    <row r="6343" spans="2:3" x14ac:dyDescent="0.25">
      <c r="B6343" s="257">
        <v>6280</v>
      </c>
      <c r="C6343" s="256">
        <v>134.01200001855918</v>
      </c>
    </row>
    <row r="6344" spans="2:3" x14ac:dyDescent="0.25">
      <c r="B6344" s="257">
        <v>6281</v>
      </c>
      <c r="C6344" s="256">
        <v>179.81799878051396</v>
      </c>
    </row>
    <row r="6345" spans="2:3" x14ac:dyDescent="0.25">
      <c r="B6345" s="257">
        <v>6282</v>
      </c>
      <c r="C6345" s="256">
        <v>129.07966233406091</v>
      </c>
    </row>
    <row r="6346" spans="2:3" x14ac:dyDescent="0.25">
      <c r="B6346" s="257">
        <v>6283</v>
      </c>
      <c r="C6346" s="256">
        <v>104.79452411797195</v>
      </c>
    </row>
    <row r="6347" spans="2:3" x14ac:dyDescent="0.25">
      <c r="B6347" s="257">
        <v>6284</v>
      </c>
      <c r="C6347" s="256">
        <v>128.05066854921398</v>
      </c>
    </row>
    <row r="6348" spans="2:3" x14ac:dyDescent="0.25">
      <c r="B6348" s="257">
        <v>6285</v>
      </c>
      <c r="C6348" s="256">
        <v>182.72049962953622</v>
      </c>
    </row>
    <row r="6349" spans="2:3" x14ac:dyDescent="0.25">
      <c r="B6349" s="257">
        <v>6286</v>
      </c>
      <c r="C6349" s="256">
        <v>80.894405335182071</v>
      </c>
    </row>
    <row r="6350" spans="2:3" x14ac:dyDescent="0.25">
      <c r="B6350" s="257">
        <v>6287</v>
      </c>
      <c r="C6350" s="256">
        <v>121.62479277747769</v>
      </c>
    </row>
    <row r="6351" spans="2:3" x14ac:dyDescent="0.25">
      <c r="B6351" s="257">
        <v>6288</v>
      </c>
      <c r="C6351" s="256">
        <v>101.82167759003997</v>
      </c>
    </row>
    <row r="6352" spans="2:3" x14ac:dyDescent="0.25">
      <c r="B6352" s="257">
        <v>6289</v>
      </c>
      <c r="C6352" s="256">
        <v>147.74982337693484</v>
      </c>
    </row>
    <row r="6353" spans="2:3" x14ac:dyDescent="0.25">
      <c r="B6353" s="257">
        <v>6290</v>
      </c>
      <c r="C6353" s="256">
        <v>122.77195375461952</v>
      </c>
    </row>
    <row r="6354" spans="2:3" x14ac:dyDescent="0.25">
      <c r="B6354" s="257">
        <v>6291</v>
      </c>
      <c r="C6354" s="256">
        <v>59.711036564237226</v>
      </c>
    </row>
    <row r="6355" spans="2:3" x14ac:dyDescent="0.25">
      <c r="B6355" s="257">
        <v>6292</v>
      </c>
      <c r="C6355" s="256">
        <v>116.27734349215349</v>
      </c>
    </row>
    <row r="6356" spans="2:3" x14ac:dyDescent="0.25">
      <c r="B6356" s="257">
        <v>6293</v>
      </c>
      <c r="C6356" s="256">
        <v>118.29266975908564</v>
      </c>
    </row>
    <row r="6357" spans="2:3" x14ac:dyDescent="0.25">
      <c r="B6357" s="257">
        <v>6294</v>
      </c>
      <c r="C6357" s="256">
        <v>90.861951408554376</v>
      </c>
    </row>
    <row r="6358" spans="2:3" x14ac:dyDescent="0.25">
      <c r="B6358" s="257">
        <v>6295</v>
      </c>
      <c r="C6358" s="256">
        <v>158.96619958679716</v>
      </c>
    </row>
    <row r="6359" spans="2:3" x14ac:dyDescent="0.25">
      <c r="B6359" s="257">
        <v>6296</v>
      </c>
      <c r="C6359" s="256">
        <v>126.68014064686108</v>
      </c>
    </row>
    <row r="6360" spans="2:3" x14ac:dyDescent="0.25">
      <c r="B6360" s="257">
        <v>6297</v>
      </c>
      <c r="C6360" s="256">
        <v>90.732005610361142</v>
      </c>
    </row>
    <row r="6361" spans="2:3" x14ac:dyDescent="0.25">
      <c r="B6361" s="257">
        <v>6298</v>
      </c>
      <c r="C6361" s="256">
        <v>127.62252393777683</v>
      </c>
    </row>
    <row r="6362" spans="2:3" x14ac:dyDescent="0.25">
      <c r="B6362" s="257">
        <v>6299</v>
      </c>
      <c r="C6362" s="256">
        <v>97.229462369385246</v>
      </c>
    </row>
    <row r="6363" spans="2:3" x14ac:dyDescent="0.25">
      <c r="B6363" s="257">
        <v>6300</v>
      </c>
      <c r="C6363" s="256">
        <v>114.60345847607439</v>
      </c>
    </row>
    <row r="6364" spans="2:3" x14ac:dyDescent="0.25">
      <c r="B6364" s="257">
        <v>6301</v>
      </c>
      <c r="C6364" s="256">
        <v>117.08118617568307</v>
      </c>
    </row>
    <row r="6365" spans="2:3" x14ac:dyDescent="0.25">
      <c r="B6365" s="257">
        <v>6302</v>
      </c>
      <c r="C6365" s="256">
        <v>153.4302566099889</v>
      </c>
    </row>
    <row r="6366" spans="2:3" x14ac:dyDescent="0.25">
      <c r="B6366" s="257">
        <v>6303</v>
      </c>
      <c r="C6366" s="256">
        <v>138.34191189812489</v>
      </c>
    </row>
    <row r="6367" spans="2:3" x14ac:dyDescent="0.25">
      <c r="B6367" s="257">
        <v>6304</v>
      </c>
      <c r="C6367" s="256">
        <v>121.77112543985699</v>
      </c>
    </row>
    <row r="6368" spans="2:3" x14ac:dyDescent="0.25">
      <c r="B6368" s="257">
        <v>6305</v>
      </c>
      <c r="C6368" s="256">
        <v>121.98744222039807</v>
      </c>
    </row>
    <row r="6369" spans="2:3" x14ac:dyDescent="0.25">
      <c r="B6369" s="257">
        <v>6306</v>
      </c>
      <c r="C6369" s="256">
        <v>104.41448020340886</v>
      </c>
    </row>
    <row r="6370" spans="2:3" x14ac:dyDescent="0.25">
      <c r="B6370" s="257">
        <v>6307</v>
      </c>
      <c r="C6370" s="256">
        <v>124.4530100700198</v>
      </c>
    </row>
    <row r="6371" spans="2:3" x14ac:dyDescent="0.25">
      <c r="B6371" s="257">
        <v>6308</v>
      </c>
      <c r="C6371" s="256">
        <v>136.48982503109926</v>
      </c>
    </row>
    <row r="6372" spans="2:3" x14ac:dyDescent="0.25">
      <c r="B6372" s="257">
        <v>6309</v>
      </c>
      <c r="C6372" s="256">
        <v>129.04938875423395</v>
      </c>
    </row>
    <row r="6373" spans="2:3" x14ac:dyDescent="0.25">
      <c r="B6373" s="257">
        <v>6310</v>
      </c>
      <c r="C6373" s="256">
        <v>134.48860102777175</v>
      </c>
    </row>
    <row r="6374" spans="2:3" x14ac:dyDescent="0.25">
      <c r="B6374" s="257">
        <v>6311</v>
      </c>
      <c r="C6374" s="256">
        <v>113.20853589006596</v>
      </c>
    </row>
    <row r="6375" spans="2:3" x14ac:dyDescent="0.25">
      <c r="B6375" s="257">
        <v>6312</v>
      </c>
      <c r="C6375" s="256">
        <v>116.92211585246014</v>
      </c>
    </row>
    <row r="6376" spans="2:3" x14ac:dyDescent="0.25">
      <c r="B6376" s="257">
        <v>6313</v>
      </c>
      <c r="C6376" s="256">
        <v>147.28807769453627</v>
      </c>
    </row>
    <row r="6377" spans="2:3" x14ac:dyDescent="0.25">
      <c r="B6377" s="257">
        <v>6314</v>
      </c>
      <c r="C6377" s="256">
        <v>114.61285961544981</v>
      </c>
    </row>
    <row r="6378" spans="2:3" x14ac:dyDescent="0.25">
      <c r="B6378" s="257">
        <v>6315</v>
      </c>
      <c r="C6378" s="256">
        <v>135.40546070429062</v>
      </c>
    </row>
    <row r="6379" spans="2:3" x14ac:dyDescent="0.25">
      <c r="B6379" s="257">
        <v>6316</v>
      </c>
      <c r="C6379" s="256">
        <v>80.497832573248019</v>
      </c>
    </row>
    <row r="6380" spans="2:3" x14ac:dyDescent="0.25">
      <c r="B6380" s="257">
        <v>6317</v>
      </c>
      <c r="C6380" s="256">
        <v>88.552838045776213</v>
      </c>
    </row>
    <row r="6381" spans="2:3" x14ac:dyDescent="0.25">
      <c r="B6381" s="257">
        <v>6318</v>
      </c>
      <c r="C6381" s="256">
        <v>128.37458422910049</v>
      </c>
    </row>
    <row r="6382" spans="2:3" x14ac:dyDescent="0.25">
      <c r="B6382" s="257">
        <v>6319</v>
      </c>
      <c r="C6382" s="256">
        <v>124.52042450063513</v>
      </c>
    </row>
    <row r="6383" spans="2:3" x14ac:dyDescent="0.25">
      <c r="B6383" s="257">
        <v>6320</v>
      </c>
      <c r="C6383" s="256">
        <v>114.73064543324368</v>
      </c>
    </row>
    <row r="6384" spans="2:3" x14ac:dyDescent="0.25">
      <c r="B6384" s="257">
        <v>6321</v>
      </c>
      <c r="C6384" s="256">
        <v>115.49961164366857</v>
      </c>
    </row>
    <row r="6385" spans="2:3" x14ac:dyDescent="0.25">
      <c r="B6385" s="257">
        <v>6322</v>
      </c>
      <c r="C6385" s="256">
        <v>134.87609169402256</v>
      </c>
    </row>
    <row r="6386" spans="2:3" x14ac:dyDescent="0.25">
      <c r="B6386" s="257">
        <v>6323</v>
      </c>
      <c r="C6386" s="256">
        <v>114.18550681974108</v>
      </c>
    </row>
    <row r="6387" spans="2:3" x14ac:dyDescent="0.25">
      <c r="B6387" s="257">
        <v>6324</v>
      </c>
      <c r="C6387" s="256">
        <v>101.91466602277626</v>
      </c>
    </row>
    <row r="6388" spans="2:3" x14ac:dyDescent="0.25">
      <c r="B6388" s="257">
        <v>6325</v>
      </c>
      <c r="C6388" s="256">
        <v>115.72382491611384</v>
      </c>
    </row>
    <row r="6389" spans="2:3" x14ac:dyDescent="0.25">
      <c r="B6389" s="257">
        <v>6326</v>
      </c>
      <c r="C6389" s="256">
        <v>88.335143133493318</v>
      </c>
    </row>
    <row r="6390" spans="2:3" x14ac:dyDescent="0.25">
      <c r="B6390" s="257">
        <v>6327</v>
      </c>
      <c r="C6390" s="256">
        <v>103.24654466248552</v>
      </c>
    </row>
    <row r="6391" spans="2:3" x14ac:dyDescent="0.25">
      <c r="B6391" s="257">
        <v>6328</v>
      </c>
      <c r="C6391" s="256">
        <v>138.45517640461014</v>
      </c>
    </row>
    <row r="6392" spans="2:3" x14ac:dyDescent="0.25">
      <c r="B6392" s="257">
        <v>6329</v>
      </c>
      <c r="C6392" s="256">
        <v>150.68783236748126</v>
      </c>
    </row>
    <row r="6393" spans="2:3" x14ac:dyDescent="0.25">
      <c r="B6393" s="257">
        <v>6330</v>
      </c>
      <c r="C6393" s="256">
        <v>107.34752131138977</v>
      </c>
    </row>
    <row r="6394" spans="2:3" x14ac:dyDescent="0.25">
      <c r="B6394" s="257">
        <v>6331</v>
      </c>
      <c r="C6394" s="256">
        <v>133.13550793434953</v>
      </c>
    </row>
    <row r="6395" spans="2:3" x14ac:dyDescent="0.25">
      <c r="B6395" s="257">
        <v>6332</v>
      </c>
      <c r="C6395" s="256">
        <v>119.08915639204122</v>
      </c>
    </row>
    <row r="6396" spans="2:3" x14ac:dyDescent="0.25">
      <c r="B6396" s="257">
        <v>6333</v>
      </c>
      <c r="C6396" s="256">
        <v>115.14610450038235</v>
      </c>
    </row>
    <row r="6397" spans="2:3" x14ac:dyDescent="0.25">
      <c r="B6397" s="257">
        <v>6334</v>
      </c>
      <c r="C6397" s="256">
        <v>104.06715421887803</v>
      </c>
    </row>
    <row r="6398" spans="2:3" x14ac:dyDescent="0.25">
      <c r="B6398" s="257">
        <v>6335</v>
      </c>
      <c r="C6398" s="256">
        <v>164.67498361572945</v>
      </c>
    </row>
    <row r="6399" spans="2:3" x14ac:dyDescent="0.25">
      <c r="B6399" s="257">
        <v>6336</v>
      </c>
      <c r="C6399" s="256">
        <v>115.47826153038859</v>
      </c>
    </row>
    <row r="6400" spans="2:3" x14ac:dyDescent="0.25">
      <c r="B6400" s="257">
        <v>6337</v>
      </c>
      <c r="C6400" s="256">
        <v>147.50419522378905</v>
      </c>
    </row>
    <row r="6401" spans="2:3" x14ac:dyDescent="0.25">
      <c r="B6401" s="257">
        <v>6338</v>
      </c>
      <c r="C6401" s="256">
        <v>137.61592957042848</v>
      </c>
    </row>
    <row r="6402" spans="2:3" x14ac:dyDescent="0.25">
      <c r="B6402" s="257">
        <v>6339</v>
      </c>
      <c r="C6402" s="256">
        <v>118.69120952437908</v>
      </c>
    </row>
    <row r="6403" spans="2:3" x14ac:dyDescent="0.25">
      <c r="B6403" s="257">
        <v>6340</v>
      </c>
      <c r="C6403" s="256">
        <v>133.23106258591014</v>
      </c>
    </row>
    <row r="6404" spans="2:3" x14ac:dyDescent="0.25">
      <c r="B6404" s="257">
        <v>6341</v>
      </c>
      <c r="C6404" s="256">
        <v>157.58311805344903</v>
      </c>
    </row>
    <row r="6405" spans="2:3" x14ac:dyDescent="0.25">
      <c r="B6405" s="257">
        <v>6342</v>
      </c>
      <c r="C6405" s="256">
        <v>102.1767344004997</v>
      </c>
    </row>
    <row r="6406" spans="2:3" x14ac:dyDescent="0.25">
      <c r="B6406" s="257">
        <v>6343</v>
      </c>
      <c r="C6406" s="256">
        <v>84.456800752450775</v>
      </c>
    </row>
    <row r="6407" spans="2:3" x14ac:dyDescent="0.25">
      <c r="B6407" s="257">
        <v>6344</v>
      </c>
      <c r="C6407" s="256">
        <v>115.35526270522729</v>
      </c>
    </row>
    <row r="6408" spans="2:3" x14ac:dyDescent="0.25">
      <c r="B6408" s="257">
        <v>6345</v>
      </c>
      <c r="C6408" s="256">
        <v>133.50905924926747</v>
      </c>
    </row>
    <row r="6409" spans="2:3" x14ac:dyDescent="0.25">
      <c r="B6409" s="257">
        <v>6346</v>
      </c>
      <c r="C6409" s="256">
        <v>116.34843174906275</v>
      </c>
    </row>
    <row r="6410" spans="2:3" x14ac:dyDescent="0.25">
      <c r="B6410" s="257">
        <v>6347</v>
      </c>
      <c r="C6410" s="256">
        <v>106.05892610169553</v>
      </c>
    </row>
    <row r="6411" spans="2:3" x14ac:dyDescent="0.25">
      <c r="B6411" s="257">
        <v>6348</v>
      </c>
      <c r="C6411" s="256">
        <v>119.54394902994544</v>
      </c>
    </row>
    <row r="6412" spans="2:3" x14ac:dyDescent="0.25">
      <c r="B6412" s="257">
        <v>6349</v>
      </c>
      <c r="C6412" s="256">
        <v>99.382008916853479</v>
      </c>
    </row>
    <row r="6413" spans="2:3" x14ac:dyDescent="0.25">
      <c r="B6413" s="257">
        <v>6350</v>
      </c>
      <c r="C6413" s="256">
        <v>100.52345160580703</v>
      </c>
    </row>
    <row r="6414" spans="2:3" x14ac:dyDescent="0.25">
      <c r="B6414" s="257">
        <v>6351</v>
      </c>
      <c r="C6414" s="256">
        <v>122.81956803460885</v>
      </c>
    </row>
    <row r="6415" spans="2:3" x14ac:dyDescent="0.25">
      <c r="B6415" s="257">
        <v>6352</v>
      </c>
      <c r="C6415" s="256">
        <v>156.6416205642617</v>
      </c>
    </row>
    <row r="6416" spans="2:3" x14ac:dyDescent="0.25">
      <c r="B6416" s="257">
        <v>6353</v>
      </c>
      <c r="C6416" s="256">
        <v>186.87583515362644</v>
      </c>
    </row>
    <row r="6417" spans="2:3" x14ac:dyDescent="0.25">
      <c r="B6417" s="257">
        <v>6354</v>
      </c>
      <c r="C6417" s="256">
        <v>142.12691936288343</v>
      </c>
    </row>
    <row r="6418" spans="2:3" x14ac:dyDescent="0.25">
      <c r="B6418" s="257">
        <v>6355</v>
      </c>
      <c r="C6418" s="256">
        <v>88.273344203099327</v>
      </c>
    </row>
    <row r="6419" spans="2:3" x14ac:dyDescent="0.25">
      <c r="B6419" s="257">
        <v>6356</v>
      </c>
      <c r="C6419" s="256">
        <v>103.33148995452559</v>
      </c>
    </row>
    <row r="6420" spans="2:3" x14ac:dyDescent="0.25">
      <c r="B6420" s="257">
        <v>6357</v>
      </c>
      <c r="C6420" s="256">
        <v>144.57299436802126</v>
      </c>
    </row>
    <row r="6421" spans="2:3" x14ac:dyDescent="0.25">
      <c r="B6421" s="257">
        <v>6358</v>
      </c>
      <c r="C6421" s="256">
        <v>105.90574022237229</v>
      </c>
    </row>
    <row r="6422" spans="2:3" x14ac:dyDescent="0.25">
      <c r="B6422" s="257">
        <v>6359</v>
      </c>
      <c r="C6422" s="256">
        <v>99.174657568547701</v>
      </c>
    </row>
    <row r="6423" spans="2:3" x14ac:dyDescent="0.25">
      <c r="B6423" s="257">
        <v>6360</v>
      </c>
      <c r="C6423" s="256">
        <v>159.18187745301717</v>
      </c>
    </row>
    <row r="6424" spans="2:3" x14ac:dyDescent="0.25">
      <c r="B6424" s="257">
        <v>6361</v>
      </c>
      <c r="C6424" s="256">
        <v>137.36501038332972</v>
      </c>
    </row>
    <row r="6425" spans="2:3" x14ac:dyDescent="0.25">
      <c r="B6425" s="257">
        <v>6362</v>
      </c>
      <c r="C6425" s="256">
        <v>118.18460258542081</v>
      </c>
    </row>
    <row r="6426" spans="2:3" x14ac:dyDescent="0.25">
      <c r="B6426" s="257">
        <v>6363</v>
      </c>
      <c r="C6426" s="256">
        <v>112.40452042739125</v>
      </c>
    </row>
    <row r="6427" spans="2:3" x14ac:dyDescent="0.25">
      <c r="B6427" s="257">
        <v>6364</v>
      </c>
      <c r="C6427" s="256">
        <v>131.94724948050543</v>
      </c>
    </row>
    <row r="6428" spans="2:3" x14ac:dyDescent="0.25">
      <c r="B6428" s="257">
        <v>6365</v>
      </c>
      <c r="C6428" s="256">
        <v>142.73897667857085</v>
      </c>
    </row>
    <row r="6429" spans="2:3" x14ac:dyDescent="0.25">
      <c r="B6429" s="257">
        <v>6366</v>
      </c>
      <c r="C6429" s="256">
        <v>127.65104964862506</v>
      </c>
    </row>
    <row r="6430" spans="2:3" x14ac:dyDescent="0.25">
      <c r="B6430" s="257">
        <v>6367</v>
      </c>
      <c r="C6430" s="256">
        <v>117.0175319754851</v>
      </c>
    </row>
    <row r="6431" spans="2:3" x14ac:dyDescent="0.25">
      <c r="B6431" s="257">
        <v>6368</v>
      </c>
      <c r="C6431" s="256">
        <v>132.44213695596162</v>
      </c>
    </row>
    <row r="6432" spans="2:3" x14ac:dyDescent="0.25">
      <c r="B6432" s="257">
        <v>6369</v>
      </c>
      <c r="C6432" s="256">
        <v>115.25010686485211</v>
      </c>
    </row>
    <row r="6433" spans="2:3" x14ac:dyDescent="0.25">
      <c r="B6433" s="257">
        <v>6370</v>
      </c>
      <c r="C6433" s="256">
        <v>109.7160760529964</v>
      </c>
    </row>
    <row r="6434" spans="2:3" x14ac:dyDescent="0.25">
      <c r="B6434" s="257">
        <v>6371</v>
      </c>
      <c r="C6434" s="256">
        <v>127.83238079978324</v>
      </c>
    </row>
    <row r="6435" spans="2:3" x14ac:dyDescent="0.25">
      <c r="B6435" s="257">
        <v>6372</v>
      </c>
      <c r="C6435" s="256">
        <v>86.303993938131299</v>
      </c>
    </row>
    <row r="6436" spans="2:3" x14ac:dyDescent="0.25">
      <c r="B6436" s="257">
        <v>6373</v>
      </c>
      <c r="C6436" s="256">
        <v>84.067783774874997</v>
      </c>
    </row>
    <row r="6437" spans="2:3" x14ac:dyDescent="0.25">
      <c r="B6437" s="257">
        <v>6374</v>
      </c>
      <c r="C6437" s="256">
        <v>92.776414838933619</v>
      </c>
    </row>
    <row r="6438" spans="2:3" x14ac:dyDescent="0.25">
      <c r="B6438" s="257">
        <v>6375</v>
      </c>
      <c r="C6438" s="256">
        <v>90.851152065211721</v>
      </c>
    </row>
    <row r="6439" spans="2:3" x14ac:dyDescent="0.25">
      <c r="B6439" s="257">
        <v>6376</v>
      </c>
      <c r="C6439" s="256">
        <v>97.348382006322581</v>
      </c>
    </row>
    <row r="6440" spans="2:3" x14ac:dyDescent="0.25">
      <c r="B6440" s="257">
        <v>6377</v>
      </c>
      <c r="C6440" s="256">
        <v>126.82187938906767</v>
      </c>
    </row>
    <row r="6441" spans="2:3" x14ac:dyDescent="0.25">
      <c r="B6441" s="257">
        <v>6378</v>
      </c>
      <c r="C6441" s="256">
        <v>173.1516096418469</v>
      </c>
    </row>
    <row r="6442" spans="2:3" x14ac:dyDescent="0.25">
      <c r="B6442" s="257">
        <v>6379</v>
      </c>
      <c r="C6442" s="256">
        <v>152.83535674722009</v>
      </c>
    </row>
    <row r="6443" spans="2:3" x14ac:dyDescent="0.25">
      <c r="B6443" s="257">
        <v>6380</v>
      </c>
      <c r="C6443" s="256">
        <v>134.91766609613003</v>
      </c>
    </row>
    <row r="6444" spans="2:3" x14ac:dyDescent="0.25">
      <c r="B6444" s="257">
        <v>6381</v>
      </c>
      <c r="C6444" s="256">
        <v>119.35178066130476</v>
      </c>
    </row>
    <row r="6445" spans="2:3" x14ac:dyDescent="0.25">
      <c r="B6445" s="257">
        <v>6382</v>
      </c>
      <c r="C6445" s="256">
        <v>102.82641883982835</v>
      </c>
    </row>
    <row r="6446" spans="2:3" x14ac:dyDescent="0.25">
      <c r="B6446" s="257">
        <v>6383</v>
      </c>
      <c r="C6446" s="256">
        <v>126.73520238349167</v>
      </c>
    </row>
    <row r="6447" spans="2:3" x14ac:dyDescent="0.25">
      <c r="B6447" s="257">
        <v>6384</v>
      </c>
      <c r="C6447" s="256">
        <v>129.53923092077144</v>
      </c>
    </row>
    <row r="6448" spans="2:3" x14ac:dyDescent="0.25">
      <c r="B6448" s="257">
        <v>6385</v>
      </c>
      <c r="C6448" s="256">
        <v>130.09812803678656</v>
      </c>
    </row>
    <row r="6449" spans="2:3" x14ac:dyDescent="0.25">
      <c r="B6449" s="257">
        <v>6386</v>
      </c>
      <c r="C6449" s="256">
        <v>101.30984473979757</v>
      </c>
    </row>
    <row r="6450" spans="2:3" x14ac:dyDescent="0.25">
      <c r="B6450" s="257">
        <v>6387</v>
      </c>
      <c r="C6450" s="256">
        <v>110.23474971243917</v>
      </c>
    </row>
    <row r="6451" spans="2:3" x14ac:dyDescent="0.25">
      <c r="B6451" s="257">
        <v>6388</v>
      </c>
      <c r="C6451" s="256">
        <v>117.8944746151037</v>
      </c>
    </row>
    <row r="6452" spans="2:3" x14ac:dyDescent="0.25">
      <c r="B6452" s="257">
        <v>6389</v>
      </c>
      <c r="C6452" s="256">
        <v>111.0504828333124</v>
      </c>
    </row>
    <row r="6453" spans="2:3" x14ac:dyDescent="0.25">
      <c r="B6453" s="257">
        <v>6390</v>
      </c>
      <c r="C6453" s="256">
        <v>146.81539569756438</v>
      </c>
    </row>
    <row r="6454" spans="2:3" x14ac:dyDescent="0.25">
      <c r="B6454" s="257">
        <v>6391</v>
      </c>
      <c r="C6454" s="256">
        <v>109.33553980927395</v>
      </c>
    </row>
    <row r="6455" spans="2:3" x14ac:dyDescent="0.25">
      <c r="B6455" s="257">
        <v>6392</v>
      </c>
      <c r="C6455" s="256">
        <v>129.97199860341382</v>
      </c>
    </row>
    <row r="6456" spans="2:3" x14ac:dyDescent="0.25">
      <c r="B6456" s="257">
        <v>6393</v>
      </c>
      <c r="C6456" s="256">
        <v>137.75830265681392</v>
      </c>
    </row>
    <row r="6457" spans="2:3" x14ac:dyDescent="0.25">
      <c r="B6457" s="257">
        <v>6394</v>
      </c>
      <c r="C6457" s="256">
        <v>107.0227576189761</v>
      </c>
    </row>
    <row r="6458" spans="2:3" x14ac:dyDescent="0.25">
      <c r="B6458" s="257">
        <v>6395</v>
      </c>
      <c r="C6458" s="256">
        <v>127.73721066987972</v>
      </c>
    </row>
    <row r="6459" spans="2:3" x14ac:dyDescent="0.25">
      <c r="B6459" s="257">
        <v>6396</v>
      </c>
      <c r="C6459" s="256">
        <v>104.49581285450128</v>
      </c>
    </row>
    <row r="6460" spans="2:3" x14ac:dyDescent="0.25">
      <c r="B6460" s="257">
        <v>6397</v>
      </c>
      <c r="C6460" s="256">
        <v>121.74086933795647</v>
      </c>
    </row>
    <row r="6461" spans="2:3" x14ac:dyDescent="0.25">
      <c r="B6461" s="257">
        <v>6398</v>
      </c>
      <c r="C6461" s="256">
        <v>135.15965251477706</v>
      </c>
    </row>
    <row r="6462" spans="2:3" x14ac:dyDescent="0.25">
      <c r="B6462" s="257">
        <v>6399</v>
      </c>
      <c r="C6462" s="256">
        <v>87.155947426207703</v>
      </c>
    </row>
    <row r="6463" spans="2:3" x14ac:dyDescent="0.25">
      <c r="B6463" s="257">
        <v>6400</v>
      </c>
      <c r="C6463" s="256">
        <v>135.5661535383075</v>
      </c>
    </row>
    <row r="6464" spans="2:3" x14ac:dyDescent="0.25">
      <c r="B6464" s="257">
        <v>6401</v>
      </c>
      <c r="C6464" s="256">
        <v>120.86207643917622</v>
      </c>
    </row>
    <row r="6465" spans="2:3" x14ac:dyDescent="0.25">
      <c r="B6465" s="257">
        <v>6402</v>
      </c>
      <c r="C6465" s="256">
        <v>133.58529523647817</v>
      </c>
    </row>
    <row r="6466" spans="2:3" x14ac:dyDescent="0.25">
      <c r="B6466" s="257">
        <v>6403</v>
      </c>
      <c r="C6466" s="256">
        <v>104.03563816069354</v>
      </c>
    </row>
    <row r="6467" spans="2:3" x14ac:dyDescent="0.25">
      <c r="B6467" s="257">
        <v>6404</v>
      </c>
      <c r="C6467" s="256">
        <v>99.624962838979684</v>
      </c>
    </row>
    <row r="6468" spans="2:3" x14ac:dyDescent="0.25">
      <c r="B6468" s="257">
        <v>6405</v>
      </c>
      <c r="C6468" s="256">
        <v>87.376136699970942</v>
      </c>
    </row>
    <row r="6469" spans="2:3" x14ac:dyDescent="0.25">
      <c r="B6469" s="257">
        <v>6406</v>
      </c>
      <c r="C6469" s="256">
        <v>152.96212592479097</v>
      </c>
    </row>
    <row r="6470" spans="2:3" x14ac:dyDescent="0.25">
      <c r="B6470" s="257">
        <v>6407</v>
      </c>
      <c r="C6470" s="256">
        <v>134.79164024003364</v>
      </c>
    </row>
    <row r="6471" spans="2:3" x14ac:dyDescent="0.25">
      <c r="B6471" s="257">
        <v>6408</v>
      </c>
      <c r="C6471" s="256">
        <v>133.54676561286701</v>
      </c>
    </row>
    <row r="6472" spans="2:3" x14ac:dyDescent="0.25">
      <c r="B6472" s="257">
        <v>6409</v>
      </c>
      <c r="C6472" s="256">
        <v>80.293635993214806</v>
      </c>
    </row>
    <row r="6473" spans="2:3" x14ac:dyDescent="0.25">
      <c r="B6473" s="257">
        <v>6410</v>
      </c>
      <c r="C6473" s="256">
        <v>100.823813318003</v>
      </c>
    </row>
    <row r="6474" spans="2:3" x14ac:dyDescent="0.25">
      <c r="B6474" s="257">
        <v>6411</v>
      </c>
      <c r="C6474" s="256">
        <v>112.40484074621172</v>
      </c>
    </row>
    <row r="6475" spans="2:3" x14ac:dyDescent="0.25">
      <c r="B6475" s="257">
        <v>6412</v>
      </c>
      <c r="C6475" s="256">
        <v>132.75921624626349</v>
      </c>
    </row>
    <row r="6476" spans="2:3" x14ac:dyDescent="0.25">
      <c r="B6476" s="257">
        <v>6413</v>
      </c>
      <c r="C6476" s="256">
        <v>146.08846007594684</v>
      </c>
    </row>
    <row r="6477" spans="2:3" x14ac:dyDescent="0.25">
      <c r="B6477" s="257">
        <v>6414</v>
      </c>
      <c r="C6477" s="256">
        <v>134.1813885172667</v>
      </c>
    </row>
    <row r="6478" spans="2:3" x14ac:dyDescent="0.25">
      <c r="B6478" s="257">
        <v>6415</v>
      </c>
      <c r="C6478" s="256">
        <v>105.2905909693613</v>
      </c>
    </row>
    <row r="6479" spans="2:3" x14ac:dyDescent="0.25">
      <c r="B6479" s="257">
        <v>6416</v>
      </c>
      <c r="C6479" s="256">
        <v>114.33912714890354</v>
      </c>
    </row>
    <row r="6480" spans="2:3" x14ac:dyDescent="0.25">
      <c r="B6480" s="257">
        <v>6417</v>
      </c>
      <c r="C6480" s="256">
        <v>127.97559511206589</v>
      </c>
    </row>
    <row r="6481" spans="2:3" x14ac:dyDescent="0.25">
      <c r="B6481" s="257">
        <v>6418</v>
      </c>
      <c r="C6481" s="256">
        <v>116.68186010580489</v>
      </c>
    </row>
    <row r="6482" spans="2:3" x14ac:dyDescent="0.25">
      <c r="B6482" s="257">
        <v>6419</v>
      </c>
      <c r="C6482" s="256">
        <v>111.47301499535386</v>
      </c>
    </row>
    <row r="6483" spans="2:3" x14ac:dyDescent="0.25">
      <c r="B6483" s="257">
        <v>6420</v>
      </c>
      <c r="C6483" s="256">
        <v>64.53102331489427</v>
      </c>
    </row>
    <row r="6484" spans="2:3" x14ac:dyDescent="0.25">
      <c r="B6484" s="257">
        <v>6421</v>
      </c>
      <c r="C6484" s="256">
        <v>100.66154336568292</v>
      </c>
    </row>
    <row r="6485" spans="2:3" x14ac:dyDescent="0.25">
      <c r="B6485" s="257">
        <v>6422</v>
      </c>
      <c r="C6485" s="256">
        <v>102.14598626232375</v>
      </c>
    </row>
    <row r="6486" spans="2:3" x14ac:dyDescent="0.25">
      <c r="B6486" s="257">
        <v>6423</v>
      </c>
      <c r="C6486" s="256">
        <v>129.62079644026284</v>
      </c>
    </row>
    <row r="6487" spans="2:3" x14ac:dyDescent="0.25">
      <c r="B6487" s="257">
        <v>6424</v>
      </c>
      <c r="C6487" s="256">
        <v>119.09553886042771</v>
      </c>
    </row>
    <row r="6488" spans="2:3" x14ac:dyDescent="0.25">
      <c r="B6488" s="257">
        <v>6425</v>
      </c>
      <c r="C6488" s="256">
        <v>121.85590644762193</v>
      </c>
    </row>
    <row r="6489" spans="2:3" x14ac:dyDescent="0.25">
      <c r="B6489" s="257">
        <v>6426</v>
      </c>
      <c r="C6489" s="256">
        <v>108.03121072254666</v>
      </c>
    </row>
    <row r="6490" spans="2:3" x14ac:dyDescent="0.25">
      <c r="B6490" s="257">
        <v>6427</v>
      </c>
      <c r="C6490" s="256">
        <v>145.60836023280518</v>
      </c>
    </row>
    <row r="6491" spans="2:3" x14ac:dyDescent="0.25">
      <c r="B6491" s="257">
        <v>6428</v>
      </c>
      <c r="C6491" s="256">
        <v>189.7304653551497</v>
      </c>
    </row>
    <row r="6492" spans="2:3" x14ac:dyDescent="0.25">
      <c r="B6492" s="257">
        <v>6429</v>
      </c>
      <c r="C6492" s="256">
        <v>141.61480231092528</v>
      </c>
    </row>
    <row r="6493" spans="2:3" x14ac:dyDescent="0.25">
      <c r="B6493" s="257">
        <v>6430</v>
      </c>
      <c r="C6493" s="256">
        <v>144.40958437031659</v>
      </c>
    </row>
    <row r="6494" spans="2:3" x14ac:dyDescent="0.25">
      <c r="B6494" s="257">
        <v>6431</v>
      </c>
      <c r="C6494" s="256">
        <v>152.65732796520331</v>
      </c>
    </row>
    <row r="6495" spans="2:3" x14ac:dyDescent="0.25">
      <c r="B6495" s="257">
        <v>6432</v>
      </c>
      <c r="C6495" s="256">
        <v>104.33060201331563</v>
      </c>
    </row>
    <row r="6496" spans="2:3" x14ac:dyDescent="0.25">
      <c r="B6496" s="257">
        <v>6433</v>
      </c>
      <c r="C6496" s="256">
        <v>97.178693803342327</v>
      </c>
    </row>
    <row r="6497" spans="2:3" x14ac:dyDescent="0.25">
      <c r="B6497" s="257">
        <v>6434</v>
      </c>
      <c r="C6497" s="256">
        <v>132.37658131928623</v>
      </c>
    </row>
    <row r="6498" spans="2:3" x14ac:dyDescent="0.25">
      <c r="B6498" s="257">
        <v>6435</v>
      </c>
      <c r="C6498" s="256">
        <v>101.90555594795322</v>
      </c>
    </row>
    <row r="6499" spans="2:3" x14ac:dyDescent="0.25">
      <c r="B6499" s="257">
        <v>6436</v>
      </c>
      <c r="C6499" s="256">
        <v>67.713364520390996</v>
      </c>
    </row>
    <row r="6500" spans="2:3" x14ac:dyDescent="0.25">
      <c r="B6500" s="257">
        <v>6437</v>
      </c>
      <c r="C6500" s="256">
        <v>157.45018319595559</v>
      </c>
    </row>
    <row r="6501" spans="2:3" x14ac:dyDescent="0.25">
      <c r="B6501" s="257">
        <v>6438</v>
      </c>
      <c r="C6501" s="256">
        <v>129.74483550093063</v>
      </c>
    </row>
    <row r="6502" spans="2:3" x14ac:dyDescent="0.25">
      <c r="B6502" s="257">
        <v>6439</v>
      </c>
      <c r="C6502" s="256">
        <v>129.80979775975763</v>
      </c>
    </row>
    <row r="6503" spans="2:3" x14ac:dyDescent="0.25">
      <c r="B6503" s="257">
        <v>6440</v>
      </c>
      <c r="C6503" s="256">
        <v>121.43987773957723</v>
      </c>
    </row>
    <row r="6504" spans="2:3" x14ac:dyDescent="0.25">
      <c r="B6504" s="257">
        <v>6441</v>
      </c>
      <c r="C6504" s="256">
        <v>159.23214048369414</v>
      </c>
    </row>
    <row r="6505" spans="2:3" x14ac:dyDescent="0.25">
      <c r="B6505" s="257">
        <v>6442</v>
      </c>
      <c r="C6505" s="256">
        <v>86.224925650490889</v>
      </c>
    </row>
    <row r="6506" spans="2:3" x14ac:dyDescent="0.25">
      <c r="B6506" s="257">
        <v>6443</v>
      </c>
      <c r="C6506" s="256">
        <v>151.3824077715629</v>
      </c>
    </row>
    <row r="6507" spans="2:3" x14ac:dyDescent="0.25">
      <c r="B6507" s="257">
        <v>6444</v>
      </c>
      <c r="C6507" s="256">
        <v>83.730597746901523</v>
      </c>
    </row>
    <row r="6508" spans="2:3" x14ac:dyDescent="0.25">
      <c r="B6508" s="257">
        <v>6445</v>
      </c>
      <c r="C6508" s="256">
        <v>126.05826970687556</v>
      </c>
    </row>
    <row r="6509" spans="2:3" x14ac:dyDescent="0.25">
      <c r="B6509" s="257">
        <v>6446</v>
      </c>
      <c r="C6509" s="256">
        <v>129.42082657241335</v>
      </c>
    </row>
    <row r="6510" spans="2:3" x14ac:dyDescent="0.25">
      <c r="B6510" s="257">
        <v>6447</v>
      </c>
      <c r="C6510" s="256">
        <v>122.17565877761842</v>
      </c>
    </row>
    <row r="6511" spans="2:3" x14ac:dyDescent="0.25">
      <c r="B6511" s="257">
        <v>6448</v>
      </c>
      <c r="C6511" s="256">
        <v>148.53474650091621</v>
      </c>
    </row>
    <row r="6512" spans="2:3" x14ac:dyDescent="0.25">
      <c r="B6512" s="257">
        <v>6449</v>
      </c>
      <c r="C6512" s="256">
        <v>152.62686851480569</v>
      </c>
    </row>
    <row r="6513" spans="2:3" x14ac:dyDescent="0.25">
      <c r="B6513" s="257">
        <v>6450</v>
      </c>
      <c r="C6513" s="256">
        <v>83.77188969912973</v>
      </c>
    </row>
    <row r="6514" spans="2:3" x14ac:dyDescent="0.25">
      <c r="B6514" s="257">
        <v>6451</v>
      </c>
      <c r="C6514" s="256">
        <v>152.28669558547159</v>
      </c>
    </row>
    <row r="6515" spans="2:3" x14ac:dyDescent="0.25">
      <c r="B6515" s="257">
        <v>6452</v>
      </c>
      <c r="C6515" s="256">
        <v>98.239165572657797</v>
      </c>
    </row>
    <row r="6516" spans="2:3" x14ac:dyDescent="0.25">
      <c r="B6516" s="257">
        <v>6453</v>
      </c>
      <c r="C6516" s="256">
        <v>117.47234347961266</v>
      </c>
    </row>
    <row r="6517" spans="2:3" x14ac:dyDescent="0.25">
      <c r="B6517" s="257">
        <v>6454</v>
      </c>
      <c r="C6517" s="256">
        <v>105.70337517296271</v>
      </c>
    </row>
    <row r="6518" spans="2:3" x14ac:dyDescent="0.25">
      <c r="B6518" s="257">
        <v>6455</v>
      </c>
      <c r="C6518" s="256">
        <v>74.630878073873689</v>
      </c>
    </row>
    <row r="6519" spans="2:3" x14ac:dyDescent="0.25">
      <c r="B6519" s="257">
        <v>6456</v>
      </c>
      <c r="C6519" s="256">
        <v>90.952182107639146</v>
      </c>
    </row>
    <row r="6520" spans="2:3" x14ac:dyDescent="0.25">
      <c r="B6520" s="257">
        <v>6457</v>
      </c>
      <c r="C6520" s="256">
        <v>82.042348105780846</v>
      </c>
    </row>
    <row r="6521" spans="2:3" x14ac:dyDescent="0.25">
      <c r="B6521" s="257">
        <v>6458</v>
      </c>
      <c r="C6521" s="256">
        <v>47.210780620763359</v>
      </c>
    </row>
    <row r="6522" spans="2:3" x14ac:dyDescent="0.25">
      <c r="B6522" s="257">
        <v>6459</v>
      </c>
      <c r="C6522" s="256">
        <v>111.41569077426479</v>
      </c>
    </row>
    <row r="6523" spans="2:3" x14ac:dyDescent="0.25">
      <c r="B6523" s="257">
        <v>6460</v>
      </c>
      <c r="C6523" s="256">
        <v>135.68769464868168</v>
      </c>
    </row>
    <row r="6524" spans="2:3" x14ac:dyDescent="0.25">
      <c r="B6524" s="257">
        <v>6461</v>
      </c>
      <c r="C6524" s="256">
        <v>106.05406073924021</v>
      </c>
    </row>
    <row r="6525" spans="2:3" x14ac:dyDescent="0.25">
      <c r="B6525" s="257">
        <v>6462</v>
      </c>
      <c r="C6525" s="256">
        <v>106.93128139262143</v>
      </c>
    </row>
    <row r="6526" spans="2:3" x14ac:dyDescent="0.25">
      <c r="B6526" s="257">
        <v>6463</v>
      </c>
      <c r="C6526" s="256">
        <v>132.3942121658352</v>
      </c>
    </row>
    <row r="6527" spans="2:3" x14ac:dyDescent="0.25">
      <c r="B6527" s="257">
        <v>6464</v>
      </c>
      <c r="C6527" s="256">
        <v>130.78997943369308</v>
      </c>
    </row>
    <row r="6528" spans="2:3" x14ac:dyDescent="0.25">
      <c r="B6528" s="257">
        <v>6465</v>
      </c>
      <c r="C6528" s="256">
        <v>100.52096488514229</v>
      </c>
    </row>
    <row r="6529" spans="2:3" x14ac:dyDescent="0.25">
      <c r="B6529" s="257">
        <v>6466</v>
      </c>
      <c r="C6529" s="256">
        <v>121.01037469565489</v>
      </c>
    </row>
    <row r="6530" spans="2:3" x14ac:dyDescent="0.25">
      <c r="B6530" s="257">
        <v>6467</v>
      </c>
      <c r="C6530" s="256">
        <v>123.91930490932785</v>
      </c>
    </row>
    <row r="6531" spans="2:3" x14ac:dyDescent="0.25">
      <c r="B6531" s="257">
        <v>6468</v>
      </c>
      <c r="C6531" s="256">
        <v>94.194384808208952</v>
      </c>
    </row>
    <row r="6532" spans="2:3" x14ac:dyDescent="0.25">
      <c r="B6532" s="257">
        <v>6469</v>
      </c>
      <c r="C6532" s="256">
        <v>123.32271520205988</v>
      </c>
    </row>
    <row r="6533" spans="2:3" x14ac:dyDescent="0.25">
      <c r="B6533" s="257">
        <v>6470</v>
      </c>
      <c r="C6533" s="256">
        <v>112.35477181455315</v>
      </c>
    </row>
    <row r="6534" spans="2:3" x14ac:dyDescent="0.25">
      <c r="B6534" s="257">
        <v>6471</v>
      </c>
      <c r="C6534" s="256">
        <v>78.506143791606476</v>
      </c>
    </row>
    <row r="6535" spans="2:3" x14ac:dyDescent="0.25">
      <c r="B6535" s="257">
        <v>6472</v>
      </c>
      <c r="C6535" s="256">
        <v>122.2493030818483</v>
      </c>
    </row>
    <row r="6536" spans="2:3" x14ac:dyDescent="0.25">
      <c r="B6536" s="257">
        <v>6473</v>
      </c>
      <c r="C6536" s="256">
        <v>148.74541914342677</v>
      </c>
    </row>
    <row r="6537" spans="2:3" x14ac:dyDescent="0.25">
      <c r="B6537" s="257">
        <v>6474</v>
      </c>
      <c r="C6537" s="256">
        <v>117.11606115329944</v>
      </c>
    </row>
    <row r="6538" spans="2:3" x14ac:dyDescent="0.25">
      <c r="B6538" s="257">
        <v>6475</v>
      </c>
      <c r="C6538" s="256">
        <v>92.315404192389465</v>
      </c>
    </row>
    <row r="6539" spans="2:3" x14ac:dyDescent="0.25">
      <c r="B6539" s="257">
        <v>6476</v>
      </c>
      <c r="C6539" s="256">
        <v>85.829917349612415</v>
      </c>
    </row>
    <row r="6540" spans="2:3" x14ac:dyDescent="0.25">
      <c r="B6540" s="257">
        <v>6477</v>
      </c>
      <c r="C6540" s="256">
        <v>112.60537744736911</v>
      </c>
    </row>
    <row r="6541" spans="2:3" x14ac:dyDescent="0.25">
      <c r="B6541" s="257">
        <v>6478</v>
      </c>
      <c r="C6541" s="256">
        <v>102.71664505449476</v>
      </c>
    </row>
    <row r="6542" spans="2:3" x14ac:dyDescent="0.25">
      <c r="B6542" s="257">
        <v>6479</v>
      </c>
      <c r="C6542" s="256">
        <v>141.2347608294626</v>
      </c>
    </row>
    <row r="6543" spans="2:3" x14ac:dyDescent="0.25">
      <c r="B6543" s="257">
        <v>6480</v>
      </c>
      <c r="C6543" s="256">
        <v>149.47954495146016</v>
      </c>
    </row>
    <row r="6544" spans="2:3" x14ac:dyDescent="0.25">
      <c r="B6544" s="257">
        <v>6481</v>
      </c>
      <c r="C6544" s="256">
        <v>78.887916654969132</v>
      </c>
    </row>
    <row r="6545" spans="2:3" x14ac:dyDescent="0.25">
      <c r="B6545" s="257">
        <v>6482</v>
      </c>
      <c r="C6545" s="256">
        <v>97.621796498304221</v>
      </c>
    </row>
    <row r="6546" spans="2:3" x14ac:dyDescent="0.25">
      <c r="B6546" s="257">
        <v>6483</v>
      </c>
      <c r="C6546" s="256">
        <v>129.76428534886139</v>
      </c>
    </row>
    <row r="6547" spans="2:3" x14ac:dyDescent="0.25">
      <c r="B6547" s="257">
        <v>6484</v>
      </c>
      <c r="C6547" s="256">
        <v>142.13258216582022</v>
      </c>
    </row>
    <row r="6548" spans="2:3" x14ac:dyDescent="0.25">
      <c r="B6548" s="257">
        <v>6485</v>
      </c>
      <c r="C6548" s="256">
        <v>123.6123661974446</v>
      </c>
    </row>
    <row r="6549" spans="2:3" x14ac:dyDescent="0.25">
      <c r="B6549" s="257">
        <v>6486</v>
      </c>
      <c r="C6549" s="256">
        <v>153.84079379574786</v>
      </c>
    </row>
    <row r="6550" spans="2:3" x14ac:dyDescent="0.25">
      <c r="B6550" s="257">
        <v>6487</v>
      </c>
      <c r="C6550" s="256">
        <v>116.63345416664514</v>
      </c>
    </row>
    <row r="6551" spans="2:3" x14ac:dyDescent="0.25">
      <c r="B6551" s="257">
        <v>6488</v>
      </c>
      <c r="C6551" s="256">
        <v>110.80185387055515</v>
      </c>
    </row>
    <row r="6552" spans="2:3" x14ac:dyDescent="0.25">
      <c r="B6552" s="257">
        <v>6489</v>
      </c>
      <c r="C6552" s="256">
        <v>119.15954101766138</v>
      </c>
    </row>
    <row r="6553" spans="2:3" x14ac:dyDescent="0.25">
      <c r="B6553" s="257">
        <v>6490</v>
      </c>
      <c r="C6553" s="256">
        <v>114.89788457314305</v>
      </c>
    </row>
    <row r="6554" spans="2:3" x14ac:dyDescent="0.25">
      <c r="B6554" s="257">
        <v>6491</v>
      </c>
      <c r="C6554" s="256">
        <v>99.857537646335558</v>
      </c>
    </row>
    <row r="6555" spans="2:3" x14ac:dyDescent="0.25">
      <c r="B6555" s="257">
        <v>6492</v>
      </c>
      <c r="C6555" s="256">
        <v>110.0946730341866</v>
      </c>
    </row>
    <row r="6556" spans="2:3" x14ac:dyDescent="0.25">
      <c r="B6556" s="257">
        <v>6493</v>
      </c>
      <c r="C6556" s="256">
        <v>136.24783732850733</v>
      </c>
    </row>
    <row r="6557" spans="2:3" x14ac:dyDescent="0.25">
      <c r="B6557" s="257">
        <v>6494</v>
      </c>
      <c r="C6557" s="256">
        <v>119.3618447521589</v>
      </c>
    </row>
    <row r="6558" spans="2:3" x14ac:dyDescent="0.25">
      <c r="B6558" s="257">
        <v>6495</v>
      </c>
      <c r="C6558" s="256">
        <v>136.84250900059459</v>
      </c>
    </row>
    <row r="6559" spans="2:3" x14ac:dyDescent="0.25">
      <c r="B6559" s="257">
        <v>6496</v>
      </c>
      <c r="C6559" s="256">
        <v>147.40713933554341</v>
      </c>
    </row>
    <row r="6560" spans="2:3" x14ac:dyDescent="0.25">
      <c r="B6560" s="257">
        <v>6497</v>
      </c>
      <c r="C6560" s="256">
        <v>154.57193006238057</v>
      </c>
    </row>
    <row r="6561" spans="2:3" x14ac:dyDescent="0.25">
      <c r="B6561" s="257">
        <v>6498</v>
      </c>
      <c r="C6561" s="256">
        <v>135.4461401183392</v>
      </c>
    </row>
    <row r="6562" spans="2:3" x14ac:dyDescent="0.25">
      <c r="B6562" s="257">
        <v>6499</v>
      </c>
      <c r="C6562" s="256">
        <v>173.32694117582079</v>
      </c>
    </row>
    <row r="6563" spans="2:3" x14ac:dyDescent="0.25">
      <c r="B6563" s="257">
        <v>6500</v>
      </c>
      <c r="C6563" s="256">
        <v>126.67014519810932</v>
      </c>
    </row>
    <row r="6564" spans="2:3" x14ac:dyDescent="0.25">
      <c r="B6564" s="257">
        <v>6501</v>
      </c>
      <c r="C6564" s="256">
        <v>124.75554111451581</v>
      </c>
    </row>
    <row r="6565" spans="2:3" x14ac:dyDescent="0.25">
      <c r="B6565" s="257">
        <v>6502</v>
      </c>
      <c r="C6565" s="256">
        <v>144.19140249318062</v>
      </c>
    </row>
    <row r="6566" spans="2:3" x14ac:dyDescent="0.25">
      <c r="B6566" s="257">
        <v>6503</v>
      </c>
      <c r="C6566" s="256">
        <v>114.95574038015069</v>
      </c>
    </row>
    <row r="6567" spans="2:3" x14ac:dyDescent="0.25">
      <c r="B6567" s="257">
        <v>6504</v>
      </c>
      <c r="C6567" s="256">
        <v>149.95973370715049</v>
      </c>
    </row>
    <row r="6568" spans="2:3" x14ac:dyDescent="0.25">
      <c r="B6568" s="257">
        <v>6505</v>
      </c>
      <c r="C6568" s="256">
        <v>131.4169964416904</v>
      </c>
    </row>
    <row r="6569" spans="2:3" x14ac:dyDescent="0.25">
      <c r="B6569" s="257">
        <v>6506</v>
      </c>
      <c r="C6569" s="256">
        <v>101.22669107174114</v>
      </c>
    </row>
    <row r="6570" spans="2:3" x14ac:dyDescent="0.25">
      <c r="B6570" s="257">
        <v>6507</v>
      </c>
      <c r="C6570" s="256">
        <v>140.53519653214946</v>
      </c>
    </row>
    <row r="6571" spans="2:3" x14ac:dyDescent="0.25">
      <c r="B6571" s="257">
        <v>6508</v>
      </c>
      <c r="C6571" s="256">
        <v>97.483443807067118</v>
      </c>
    </row>
    <row r="6572" spans="2:3" x14ac:dyDescent="0.25">
      <c r="B6572" s="257">
        <v>6509</v>
      </c>
      <c r="C6572" s="256">
        <v>116.84628762302899</v>
      </c>
    </row>
    <row r="6573" spans="2:3" x14ac:dyDescent="0.25">
      <c r="B6573" s="257">
        <v>6510</v>
      </c>
      <c r="C6573" s="256">
        <v>124.90293353738747</v>
      </c>
    </row>
    <row r="6574" spans="2:3" x14ac:dyDescent="0.25">
      <c r="B6574" s="257">
        <v>6511</v>
      </c>
      <c r="C6574" s="256">
        <v>119.11864149651255</v>
      </c>
    </row>
    <row r="6575" spans="2:3" x14ac:dyDescent="0.25">
      <c r="B6575" s="257">
        <v>6512</v>
      </c>
      <c r="C6575" s="256">
        <v>141.99114279451541</v>
      </c>
    </row>
    <row r="6576" spans="2:3" x14ac:dyDescent="0.25">
      <c r="B6576" s="257">
        <v>6513</v>
      </c>
      <c r="C6576" s="256">
        <v>141.87149046747044</v>
      </c>
    </row>
    <row r="6577" spans="2:3" x14ac:dyDescent="0.25">
      <c r="B6577" s="257">
        <v>6514</v>
      </c>
      <c r="C6577" s="256">
        <v>79.719892359141568</v>
      </c>
    </row>
    <row r="6578" spans="2:3" x14ac:dyDescent="0.25">
      <c r="B6578" s="257">
        <v>6515</v>
      </c>
      <c r="C6578" s="256">
        <v>175.14123079275117</v>
      </c>
    </row>
    <row r="6579" spans="2:3" x14ac:dyDescent="0.25">
      <c r="B6579" s="257">
        <v>6516</v>
      </c>
      <c r="C6579" s="256">
        <v>121.77434140894827</v>
      </c>
    </row>
    <row r="6580" spans="2:3" x14ac:dyDescent="0.25">
      <c r="B6580" s="257">
        <v>6517</v>
      </c>
      <c r="C6580" s="256">
        <v>122.96905642418778</v>
      </c>
    </row>
    <row r="6581" spans="2:3" x14ac:dyDescent="0.25">
      <c r="B6581" s="257">
        <v>6518</v>
      </c>
      <c r="C6581" s="256">
        <v>115.37537116909097</v>
      </c>
    </row>
    <row r="6582" spans="2:3" x14ac:dyDescent="0.25">
      <c r="B6582" s="257">
        <v>6519</v>
      </c>
      <c r="C6582" s="256">
        <v>106.81258193478638</v>
      </c>
    </row>
    <row r="6583" spans="2:3" x14ac:dyDescent="0.25">
      <c r="B6583" s="257">
        <v>6520</v>
      </c>
      <c r="C6583" s="256">
        <v>148.4113499650831</v>
      </c>
    </row>
    <row r="6584" spans="2:3" x14ac:dyDescent="0.25">
      <c r="B6584" s="257">
        <v>6521</v>
      </c>
      <c r="C6584" s="256">
        <v>134.37114434651824</v>
      </c>
    </row>
    <row r="6585" spans="2:3" x14ac:dyDescent="0.25">
      <c r="B6585" s="257">
        <v>6522</v>
      </c>
      <c r="C6585" s="256">
        <v>129.0353863575871</v>
      </c>
    </row>
    <row r="6586" spans="2:3" x14ac:dyDescent="0.25">
      <c r="B6586" s="257">
        <v>6523</v>
      </c>
      <c r="C6586" s="256">
        <v>121.50426422398368</v>
      </c>
    </row>
    <row r="6587" spans="2:3" x14ac:dyDescent="0.25">
      <c r="B6587" s="257">
        <v>6524</v>
      </c>
      <c r="C6587" s="256">
        <v>132.6126049124527</v>
      </c>
    </row>
    <row r="6588" spans="2:3" x14ac:dyDescent="0.25">
      <c r="B6588" s="257">
        <v>6525</v>
      </c>
      <c r="C6588" s="256">
        <v>66.84417449524112</v>
      </c>
    </row>
    <row r="6589" spans="2:3" x14ac:dyDescent="0.25">
      <c r="B6589" s="257">
        <v>6526</v>
      </c>
      <c r="C6589" s="256">
        <v>80.438336243796115</v>
      </c>
    </row>
    <row r="6590" spans="2:3" x14ac:dyDescent="0.25">
      <c r="B6590" s="257">
        <v>6527</v>
      </c>
      <c r="C6590" s="256">
        <v>128.40153176194238</v>
      </c>
    </row>
    <row r="6591" spans="2:3" x14ac:dyDescent="0.25">
      <c r="B6591" s="257">
        <v>6528</v>
      </c>
      <c r="C6591" s="256">
        <v>157.25301873199771</v>
      </c>
    </row>
    <row r="6592" spans="2:3" x14ac:dyDescent="0.25">
      <c r="B6592" s="257">
        <v>6529</v>
      </c>
      <c r="C6592" s="256">
        <v>102.1067196243315</v>
      </c>
    </row>
    <row r="6593" spans="2:3" x14ac:dyDescent="0.25">
      <c r="B6593" s="257">
        <v>6530</v>
      </c>
      <c r="C6593" s="256">
        <v>122.52941767279042</v>
      </c>
    </row>
    <row r="6594" spans="2:3" x14ac:dyDescent="0.25">
      <c r="B6594" s="257">
        <v>6531</v>
      </c>
      <c r="C6594" s="256">
        <v>96.029807619076976</v>
      </c>
    </row>
    <row r="6595" spans="2:3" x14ac:dyDescent="0.25">
      <c r="B6595" s="257">
        <v>6532</v>
      </c>
      <c r="C6595" s="256">
        <v>122.76368435705794</v>
      </c>
    </row>
    <row r="6596" spans="2:3" x14ac:dyDescent="0.25">
      <c r="B6596" s="257">
        <v>6533</v>
      </c>
      <c r="C6596" s="256">
        <v>152.99926827148863</v>
      </c>
    </row>
    <row r="6597" spans="2:3" x14ac:dyDescent="0.25">
      <c r="B6597" s="257">
        <v>6534</v>
      </c>
      <c r="C6597" s="256">
        <v>124.55831402158474</v>
      </c>
    </row>
    <row r="6598" spans="2:3" x14ac:dyDescent="0.25">
      <c r="B6598" s="257">
        <v>6535</v>
      </c>
      <c r="C6598" s="256">
        <v>154.85301136855074</v>
      </c>
    </row>
    <row r="6599" spans="2:3" x14ac:dyDescent="0.25">
      <c r="B6599" s="257">
        <v>6536</v>
      </c>
      <c r="C6599" s="256">
        <v>84.471228298151317</v>
      </c>
    </row>
    <row r="6600" spans="2:3" x14ac:dyDescent="0.25">
      <c r="B6600" s="257">
        <v>6537</v>
      </c>
      <c r="C6600" s="256">
        <v>103.46413568279785</v>
      </c>
    </row>
    <row r="6601" spans="2:3" x14ac:dyDescent="0.25">
      <c r="B6601" s="257">
        <v>6538</v>
      </c>
      <c r="C6601" s="256">
        <v>134.87020322159938</v>
      </c>
    </row>
    <row r="6602" spans="2:3" x14ac:dyDescent="0.25">
      <c r="B6602" s="257">
        <v>6539</v>
      </c>
      <c r="C6602" s="256">
        <v>120.81336807424263</v>
      </c>
    </row>
    <row r="6603" spans="2:3" x14ac:dyDescent="0.25">
      <c r="B6603" s="257">
        <v>6540</v>
      </c>
      <c r="C6603" s="256">
        <v>102.13446647671786</v>
      </c>
    </row>
    <row r="6604" spans="2:3" x14ac:dyDescent="0.25">
      <c r="B6604" s="257">
        <v>6541</v>
      </c>
      <c r="C6604" s="256">
        <v>154.07300135437072</v>
      </c>
    </row>
    <row r="6605" spans="2:3" x14ac:dyDescent="0.25">
      <c r="B6605" s="257">
        <v>6542</v>
      </c>
      <c r="C6605" s="256">
        <v>148.41741968424486</v>
      </c>
    </row>
    <row r="6606" spans="2:3" x14ac:dyDescent="0.25">
      <c r="B6606" s="257">
        <v>6543</v>
      </c>
      <c r="C6606" s="256">
        <v>53.50238818200539</v>
      </c>
    </row>
    <row r="6607" spans="2:3" x14ac:dyDescent="0.25">
      <c r="B6607" s="257">
        <v>6544</v>
      </c>
      <c r="C6607" s="256">
        <v>97.288143232924426</v>
      </c>
    </row>
    <row r="6608" spans="2:3" x14ac:dyDescent="0.25">
      <c r="B6608" s="257">
        <v>6545</v>
      </c>
      <c r="C6608" s="256">
        <v>98.278101030919288</v>
      </c>
    </row>
    <row r="6609" spans="2:3" x14ac:dyDescent="0.25">
      <c r="B6609" s="257">
        <v>6546</v>
      </c>
      <c r="C6609" s="256">
        <v>162.79839228271081</v>
      </c>
    </row>
    <row r="6610" spans="2:3" x14ac:dyDescent="0.25">
      <c r="B6610" s="257">
        <v>6547</v>
      </c>
      <c r="C6610" s="256">
        <v>74.005066041153839</v>
      </c>
    </row>
    <row r="6611" spans="2:3" x14ac:dyDescent="0.25">
      <c r="B6611" s="257">
        <v>6548</v>
      </c>
      <c r="C6611" s="256">
        <v>134.86381314559691</v>
      </c>
    </row>
    <row r="6612" spans="2:3" x14ac:dyDescent="0.25">
      <c r="B6612" s="257">
        <v>6549</v>
      </c>
      <c r="C6612" s="256">
        <v>162.57450044445361</v>
      </c>
    </row>
    <row r="6613" spans="2:3" x14ac:dyDescent="0.25">
      <c r="B6613" s="257">
        <v>6550</v>
      </c>
      <c r="C6613" s="256">
        <v>161.52708704513466</v>
      </c>
    </row>
    <row r="6614" spans="2:3" x14ac:dyDescent="0.25">
      <c r="B6614" s="257">
        <v>6551</v>
      </c>
      <c r="C6614" s="256">
        <v>135.92069447428577</v>
      </c>
    </row>
    <row r="6615" spans="2:3" x14ac:dyDescent="0.25">
      <c r="B6615" s="257">
        <v>6552</v>
      </c>
      <c r="C6615" s="256">
        <v>158.00508482322675</v>
      </c>
    </row>
    <row r="6616" spans="2:3" x14ac:dyDescent="0.25">
      <c r="B6616" s="257">
        <v>6553</v>
      </c>
      <c r="C6616" s="256">
        <v>96.139370350867239</v>
      </c>
    </row>
    <row r="6617" spans="2:3" x14ac:dyDescent="0.25">
      <c r="B6617" s="257">
        <v>6554</v>
      </c>
      <c r="C6617" s="256">
        <v>75.78479824786865</v>
      </c>
    </row>
    <row r="6618" spans="2:3" x14ac:dyDescent="0.25">
      <c r="B6618" s="257">
        <v>6555</v>
      </c>
      <c r="C6618" s="256">
        <v>110.95822262685185</v>
      </c>
    </row>
    <row r="6619" spans="2:3" x14ac:dyDescent="0.25">
      <c r="B6619" s="257">
        <v>6556</v>
      </c>
      <c r="C6619" s="256">
        <v>138.70781885552699</v>
      </c>
    </row>
    <row r="6620" spans="2:3" x14ac:dyDescent="0.25">
      <c r="B6620" s="257">
        <v>6557</v>
      </c>
      <c r="C6620" s="256">
        <v>111.78067132270287</v>
      </c>
    </row>
    <row r="6621" spans="2:3" x14ac:dyDescent="0.25">
      <c r="B6621" s="257">
        <v>6558</v>
      </c>
      <c r="C6621" s="256">
        <v>88.6935841075979</v>
      </c>
    </row>
    <row r="6622" spans="2:3" x14ac:dyDescent="0.25">
      <c r="B6622" s="257">
        <v>6559</v>
      </c>
      <c r="C6622" s="256">
        <v>110.41078828748365</v>
      </c>
    </row>
    <row r="6623" spans="2:3" x14ac:dyDescent="0.25">
      <c r="B6623" s="257">
        <v>6560</v>
      </c>
      <c r="C6623" s="256">
        <v>114.10188360822548</v>
      </c>
    </row>
    <row r="6624" spans="2:3" x14ac:dyDescent="0.25">
      <c r="B6624" s="257">
        <v>6561</v>
      </c>
      <c r="C6624" s="256">
        <v>135.96536178143035</v>
      </c>
    </row>
    <row r="6625" spans="2:3" x14ac:dyDescent="0.25">
      <c r="B6625" s="257">
        <v>6562</v>
      </c>
      <c r="C6625" s="256">
        <v>82.248578797101004</v>
      </c>
    </row>
    <row r="6626" spans="2:3" x14ac:dyDescent="0.25">
      <c r="B6626" s="257">
        <v>6563</v>
      </c>
      <c r="C6626" s="256">
        <v>129.34270363920223</v>
      </c>
    </row>
    <row r="6627" spans="2:3" x14ac:dyDescent="0.25">
      <c r="B6627" s="257">
        <v>6564</v>
      </c>
      <c r="C6627" s="256">
        <v>127.64762149479091</v>
      </c>
    </row>
    <row r="6628" spans="2:3" x14ac:dyDescent="0.25">
      <c r="B6628" s="257">
        <v>6565</v>
      </c>
      <c r="C6628" s="256">
        <v>112.18673552793533</v>
      </c>
    </row>
    <row r="6629" spans="2:3" x14ac:dyDescent="0.25">
      <c r="B6629" s="257">
        <v>6566</v>
      </c>
      <c r="C6629" s="256">
        <v>122.69217501413451</v>
      </c>
    </row>
    <row r="6630" spans="2:3" x14ac:dyDescent="0.25">
      <c r="B6630" s="257">
        <v>6567</v>
      </c>
      <c r="C6630" s="256">
        <v>102.15842977827093</v>
      </c>
    </row>
    <row r="6631" spans="2:3" x14ac:dyDescent="0.25">
      <c r="B6631" s="257">
        <v>6568</v>
      </c>
      <c r="C6631" s="256">
        <v>142.81333009248613</v>
      </c>
    </row>
    <row r="6632" spans="2:3" x14ac:dyDescent="0.25">
      <c r="B6632" s="257">
        <v>6569</v>
      </c>
      <c r="C6632" s="256">
        <v>98.624237762768715</v>
      </c>
    </row>
    <row r="6633" spans="2:3" x14ac:dyDescent="0.25">
      <c r="B6633" s="257">
        <v>6570</v>
      </c>
      <c r="C6633" s="256">
        <v>102.73110009139391</v>
      </c>
    </row>
    <row r="6634" spans="2:3" x14ac:dyDescent="0.25">
      <c r="B6634" s="257">
        <v>6571</v>
      </c>
      <c r="C6634" s="256">
        <v>142.39528742904585</v>
      </c>
    </row>
    <row r="6635" spans="2:3" x14ac:dyDescent="0.25">
      <c r="B6635" s="257">
        <v>6572</v>
      </c>
      <c r="C6635" s="256">
        <v>167.54075274973422</v>
      </c>
    </row>
    <row r="6636" spans="2:3" x14ac:dyDescent="0.25">
      <c r="B6636" s="257">
        <v>6573</v>
      </c>
      <c r="C6636" s="256">
        <v>111.35157558664758</v>
      </c>
    </row>
    <row r="6637" spans="2:3" x14ac:dyDescent="0.25">
      <c r="B6637" s="257">
        <v>6574</v>
      </c>
      <c r="C6637" s="256">
        <v>113.03065370803037</v>
      </c>
    </row>
    <row r="6638" spans="2:3" x14ac:dyDescent="0.25">
      <c r="B6638" s="257">
        <v>6575</v>
      </c>
      <c r="C6638" s="256">
        <v>104.45723613335365</v>
      </c>
    </row>
    <row r="6639" spans="2:3" x14ac:dyDescent="0.25">
      <c r="B6639" s="257">
        <v>6576</v>
      </c>
      <c r="C6639" s="256">
        <v>87.441830131968118</v>
      </c>
    </row>
    <row r="6640" spans="2:3" x14ac:dyDescent="0.25">
      <c r="B6640" s="257">
        <v>6577</v>
      </c>
      <c r="C6640" s="256">
        <v>124.75108491195698</v>
      </c>
    </row>
    <row r="6641" spans="2:3" x14ac:dyDescent="0.25">
      <c r="B6641" s="257">
        <v>6578</v>
      </c>
      <c r="C6641" s="256">
        <v>142.34471856137515</v>
      </c>
    </row>
    <row r="6642" spans="2:3" x14ac:dyDescent="0.25">
      <c r="B6642" s="257">
        <v>6579</v>
      </c>
      <c r="C6642" s="256">
        <v>122.05167260639389</v>
      </c>
    </row>
    <row r="6643" spans="2:3" x14ac:dyDescent="0.25">
      <c r="B6643" s="257">
        <v>6580</v>
      </c>
      <c r="C6643" s="256">
        <v>163.26674808848833</v>
      </c>
    </row>
    <row r="6644" spans="2:3" x14ac:dyDescent="0.25">
      <c r="B6644" s="257">
        <v>6581</v>
      </c>
      <c r="C6644" s="256">
        <v>99.066390003067085</v>
      </c>
    </row>
    <row r="6645" spans="2:3" x14ac:dyDescent="0.25">
      <c r="B6645" s="257">
        <v>6582</v>
      </c>
      <c r="C6645" s="256">
        <v>112.29731250351718</v>
      </c>
    </row>
    <row r="6646" spans="2:3" x14ac:dyDescent="0.25">
      <c r="B6646" s="257">
        <v>6583</v>
      </c>
      <c r="C6646" s="256">
        <v>132.64764976164776</v>
      </c>
    </row>
    <row r="6647" spans="2:3" x14ac:dyDescent="0.25">
      <c r="B6647" s="257">
        <v>6584</v>
      </c>
      <c r="C6647" s="256">
        <v>98.012473441836519</v>
      </c>
    </row>
    <row r="6648" spans="2:3" x14ac:dyDescent="0.25">
      <c r="B6648" s="257">
        <v>6585</v>
      </c>
      <c r="C6648" s="256">
        <v>120.80339280247922</v>
      </c>
    </row>
    <row r="6649" spans="2:3" x14ac:dyDescent="0.25">
      <c r="B6649" s="257">
        <v>6586</v>
      </c>
      <c r="C6649" s="256">
        <v>168.21673065009475</v>
      </c>
    </row>
    <row r="6650" spans="2:3" x14ac:dyDescent="0.25">
      <c r="B6650" s="257">
        <v>6587</v>
      </c>
      <c r="C6650" s="256">
        <v>84.277150758081149</v>
      </c>
    </row>
    <row r="6651" spans="2:3" x14ac:dyDescent="0.25">
      <c r="B6651" s="257">
        <v>6588</v>
      </c>
      <c r="C6651" s="256">
        <v>118.83324810797566</v>
      </c>
    </row>
    <row r="6652" spans="2:3" x14ac:dyDescent="0.25">
      <c r="B6652" s="257">
        <v>6589</v>
      </c>
      <c r="C6652" s="256">
        <v>144.90162722580789</v>
      </c>
    </row>
    <row r="6653" spans="2:3" x14ac:dyDescent="0.25">
      <c r="B6653" s="257">
        <v>6590</v>
      </c>
      <c r="C6653" s="256">
        <v>124.36785437416785</v>
      </c>
    </row>
    <row r="6654" spans="2:3" x14ac:dyDescent="0.25">
      <c r="B6654" s="257">
        <v>6591</v>
      </c>
      <c r="C6654" s="256">
        <v>104.08103650932611</v>
      </c>
    </row>
    <row r="6655" spans="2:3" x14ac:dyDescent="0.25">
      <c r="B6655" s="257">
        <v>6592</v>
      </c>
      <c r="C6655" s="256">
        <v>116.13609033642524</v>
      </c>
    </row>
    <row r="6656" spans="2:3" x14ac:dyDescent="0.25">
      <c r="B6656" s="257">
        <v>6593</v>
      </c>
      <c r="C6656" s="256">
        <v>146.77768073069339</v>
      </c>
    </row>
    <row r="6657" spans="2:3" x14ac:dyDescent="0.25">
      <c r="B6657" s="257">
        <v>6594</v>
      </c>
      <c r="C6657" s="256">
        <v>97.035537270890956</v>
      </c>
    </row>
    <row r="6658" spans="2:3" x14ac:dyDescent="0.25">
      <c r="B6658" s="257">
        <v>6595</v>
      </c>
      <c r="C6658" s="256">
        <v>136.81188593368523</v>
      </c>
    </row>
    <row r="6659" spans="2:3" x14ac:dyDescent="0.25">
      <c r="B6659" s="257">
        <v>6596</v>
      </c>
      <c r="C6659" s="256">
        <v>150.75512847217894</v>
      </c>
    </row>
    <row r="6660" spans="2:3" x14ac:dyDescent="0.25">
      <c r="B6660" s="257">
        <v>6597</v>
      </c>
      <c r="C6660" s="256">
        <v>90.390177749663565</v>
      </c>
    </row>
    <row r="6661" spans="2:3" x14ac:dyDescent="0.25">
      <c r="B6661" s="257">
        <v>6598</v>
      </c>
      <c r="C6661" s="256">
        <v>130.69069061744693</v>
      </c>
    </row>
    <row r="6662" spans="2:3" x14ac:dyDescent="0.25">
      <c r="B6662" s="257">
        <v>6599</v>
      </c>
      <c r="C6662" s="256">
        <v>127.96167173432727</v>
      </c>
    </row>
    <row r="6663" spans="2:3" x14ac:dyDescent="0.25">
      <c r="B6663" s="257">
        <v>6600</v>
      </c>
      <c r="C6663" s="256">
        <v>127.94747680187469</v>
      </c>
    </row>
    <row r="6664" spans="2:3" x14ac:dyDescent="0.25">
      <c r="B6664" s="257">
        <v>6601</v>
      </c>
      <c r="C6664" s="256">
        <v>108.4378368278028</v>
      </c>
    </row>
    <row r="6665" spans="2:3" x14ac:dyDescent="0.25">
      <c r="B6665" s="257">
        <v>6602</v>
      </c>
      <c r="C6665" s="256">
        <v>150.78223534091853</v>
      </c>
    </row>
    <row r="6666" spans="2:3" x14ac:dyDescent="0.25">
      <c r="B6666" s="257">
        <v>6603</v>
      </c>
      <c r="C6666" s="256">
        <v>78.465203738176612</v>
      </c>
    </row>
    <row r="6667" spans="2:3" x14ac:dyDescent="0.25">
      <c r="B6667" s="257">
        <v>6604</v>
      </c>
      <c r="C6667" s="256">
        <v>117.80378166406605</v>
      </c>
    </row>
    <row r="6668" spans="2:3" x14ac:dyDescent="0.25">
      <c r="B6668" s="257">
        <v>6605</v>
      </c>
      <c r="C6668" s="256">
        <v>129.0237092323724</v>
      </c>
    </row>
    <row r="6669" spans="2:3" x14ac:dyDescent="0.25">
      <c r="B6669" s="257">
        <v>6606</v>
      </c>
      <c r="C6669" s="256">
        <v>141.06813234324107</v>
      </c>
    </row>
    <row r="6670" spans="2:3" x14ac:dyDescent="0.25">
      <c r="B6670" s="257">
        <v>6607</v>
      </c>
      <c r="C6670" s="256">
        <v>151.42964701800332</v>
      </c>
    </row>
    <row r="6671" spans="2:3" x14ac:dyDescent="0.25">
      <c r="B6671" s="257">
        <v>6608</v>
      </c>
      <c r="C6671" s="256">
        <v>97.770126696035021</v>
      </c>
    </row>
    <row r="6672" spans="2:3" x14ac:dyDescent="0.25">
      <c r="B6672" s="257">
        <v>6609</v>
      </c>
      <c r="C6672" s="256">
        <v>118.18685837358966</v>
      </c>
    </row>
    <row r="6673" spans="2:3" x14ac:dyDescent="0.25">
      <c r="B6673" s="257">
        <v>6610</v>
      </c>
      <c r="C6673" s="256">
        <v>92.704586344796382</v>
      </c>
    </row>
    <row r="6674" spans="2:3" x14ac:dyDescent="0.25">
      <c r="B6674" s="257">
        <v>6611</v>
      </c>
      <c r="C6674" s="256">
        <v>122.30975068153239</v>
      </c>
    </row>
    <row r="6675" spans="2:3" x14ac:dyDescent="0.25">
      <c r="B6675" s="257">
        <v>6612</v>
      </c>
      <c r="C6675" s="256">
        <v>183.81824578737337</v>
      </c>
    </row>
    <row r="6676" spans="2:3" x14ac:dyDescent="0.25">
      <c r="B6676" s="257">
        <v>6613</v>
      </c>
      <c r="C6676" s="256">
        <v>80.961715802514533</v>
      </c>
    </row>
    <row r="6677" spans="2:3" x14ac:dyDescent="0.25">
      <c r="B6677" s="257">
        <v>6614</v>
      </c>
      <c r="C6677" s="256">
        <v>129.76974898111931</v>
      </c>
    </row>
    <row r="6678" spans="2:3" x14ac:dyDescent="0.25">
      <c r="B6678" s="257">
        <v>6615</v>
      </c>
      <c r="C6678" s="256">
        <v>129.18174042045911</v>
      </c>
    </row>
    <row r="6679" spans="2:3" x14ac:dyDescent="0.25">
      <c r="B6679" s="257">
        <v>6616</v>
      </c>
      <c r="C6679" s="256">
        <v>106.93913224580564</v>
      </c>
    </row>
    <row r="6680" spans="2:3" x14ac:dyDescent="0.25">
      <c r="B6680" s="257">
        <v>6617</v>
      </c>
      <c r="C6680" s="256">
        <v>148.27338624790465</v>
      </c>
    </row>
    <row r="6681" spans="2:3" x14ac:dyDescent="0.25">
      <c r="B6681" s="257">
        <v>6618</v>
      </c>
      <c r="C6681" s="256">
        <v>120.50156344760259</v>
      </c>
    </row>
    <row r="6682" spans="2:3" x14ac:dyDescent="0.25">
      <c r="B6682" s="257">
        <v>6619</v>
      </c>
      <c r="C6682" s="256">
        <v>133.35645378127083</v>
      </c>
    </row>
    <row r="6683" spans="2:3" x14ac:dyDescent="0.25">
      <c r="B6683" s="257">
        <v>6620</v>
      </c>
      <c r="C6683" s="256">
        <v>137.23681099304989</v>
      </c>
    </row>
    <row r="6684" spans="2:3" x14ac:dyDescent="0.25">
      <c r="B6684" s="257">
        <v>6621</v>
      </c>
      <c r="C6684" s="256">
        <v>87.656328896865645</v>
      </c>
    </row>
    <row r="6685" spans="2:3" x14ac:dyDescent="0.25">
      <c r="B6685" s="257">
        <v>6622</v>
      </c>
      <c r="C6685" s="256">
        <v>160.84546858184754</v>
      </c>
    </row>
    <row r="6686" spans="2:3" x14ac:dyDescent="0.25">
      <c r="B6686" s="257">
        <v>6623</v>
      </c>
      <c r="C6686" s="256">
        <v>119.48913840532298</v>
      </c>
    </row>
    <row r="6687" spans="2:3" x14ac:dyDescent="0.25">
      <c r="B6687" s="257">
        <v>6624</v>
      </c>
      <c r="C6687" s="256">
        <v>119.78601332799767</v>
      </c>
    </row>
    <row r="6688" spans="2:3" x14ac:dyDescent="0.25">
      <c r="B6688" s="257">
        <v>6625</v>
      </c>
      <c r="C6688" s="256">
        <v>120.70332440526531</v>
      </c>
    </row>
    <row r="6689" spans="2:3" x14ac:dyDescent="0.25">
      <c r="B6689" s="257">
        <v>6626</v>
      </c>
      <c r="C6689" s="256">
        <v>102.64385744458122</v>
      </c>
    </row>
    <row r="6690" spans="2:3" x14ac:dyDescent="0.25">
      <c r="B6690" s="257">
        <v>6627</v>
      </c>
      <c r="C6690" s="256">
        <v>109.06111582461034</v>
      </c>
    </row>
    <row r="6691" spans="2:3" x14ac:dyDescent="0.25">
      <c r="B6691" s="257">
        <v>6628</v>
      </c>
      <c r="C6691" s="256">
        <v>117.40851778764812</v>
      </c>
    </row>
    <row r="6692" spans="2:3" x14ac:dyDescent="0.25">
      <c r="B6692" s="257">
        <v>6629</v>
      </c>
      <c r="C6692" s="256">
        <v>120.53054992087081</v>
      </c>
    </row>
    <row r="6693" spans="2:3" x14ac:dyDescent="0.25">
      <c r="B6693" s="257">
        <v>6630</v>
      </c>
      <c r="C6693" s="256">
        <v>133.11116250985538</v>
      </c>
    </row>
    <row r="6694" spans="2:3" x14ac:dyDescent="0.25">
      <c r="B6694" s="257">
        <v>6631</v>
      </c>
      <c r="C6694" s="256">
        <v>132.63035498392949</v>
      </c>
    </row>
    <row r="6695" spans="2:3" x14ac:dyDescent="0.25">
      <c r="B6695" s="257">
        <v>6632</v>
      </c>
      <c r="C6695" s="256">
        <v>147.56725269333566</v>
      </c>
    </row>
    <row r="6696" spans="2:3" x14ac:dyDescent="0.25">
      <c r="B6696" s="257">
        <v>6633</v>
      </c>
      <c r="C6696" s="256">
        <v>133.39501283700963</v>
      </c>
    </row>
    <row r="6697" spans="2:3" x14ac:dyDescent="0.25">
      <c r="B6697" s="257">
        <v>6634</v>
      </c>
      <c r="C6697" s="256">
        <v>128.75537779968283</v>
      </c>
    </row>
    <row r="6698" spans="2:3" x14ac:dyDescent="0.25">
      <c r="B6698" s="257">
        <v>6635</v>
      </c>
      <c r="C6698" s="256">
        <v>76.4310933977941</v>
      </c>
    </row>
    <row r="6699" spans="2:3" x14ac:dyDescent="0.25">
      <c r="B6699" s="257">
        <v>6636</v>
      </c>
      <c r="C6699" s="256">
        <v>144.87274803305024</v>
      </c>
    </row>
    <row r="6700" spans="2:3" x14ac:dyDescent="0.25">
      <c r="B6700" s="257">
        <v>6637</v>
      </c>
      <c r="C6700" s="256">
        <v>138.49039527696169</v>
      </c>
    </row>
    <row r="6701" spans="2:3" x14ac:dyDescent="0.25">
      <c r="B6701" s="257">
        <v>6638</v>
      </c>
      <c r="C6701" s="256">
        <v>147.73404837305318</v>
      </c>
    </row>
    <row r="6702" spans="2:3" x14ac:dyDescent="0.25">
      <c r="B6702" s="257">
        <v>6639</v>
      </c>
      <c r="C6702" s="256">
        <v>146.32956738577639</v>
      </c>
    </row>
    <row r="6703" spans="2:3" x14ac:dyDescent="0.25">
      <c r="B6703" s="257">
        <v>6640</v>
      </c>
      <c r="C6703" s="256">
        <v>128.5977699684353</v>
      </c>
    </row>
    <row r="6704" spans="2:3" x14ac:dyDescent="0.25">
      <c r="B6704" s="257">
        <v>6641</v>
      </c>
      <c r="C6704" s="256">
        <v>119.88384305472707</v>
      </c>
    </row>
    <row r="6705" spans="2:3" x14ac:dyDescent="0.25">
      <c r="B6705" s="257">
        <v>6642</v>
      </c>
      <c r="C6705" s="256">
        <v>111.61988068942506</v>
      </c>
    </row>
    <row r="6706" spans="2:3" x14ac:dyDescent="0.25">
      <c r="B6706" s="257">
        <v>6643</v>
      </c>
      <c r="C6706" s="256">
        <v>120.28509442939391</v>
      </c>
    </row>
    <row r="6707" spans="2:3" x14ac:dyDescent="0.25">
      <c r="B6707" s="257">
        <v>6644</v>
      </c>
      <c r="C6707" s="256">
        <v>67.166260048335445</v>
      </c>
    </row>
    <row r="6708" spans="2:3" x14ac:dyDescent="0.25">
      <c r="B6708" s="257">
        <v>6645</v>
      </c>
      <c r="C6708" s="256">
        <v>142.85835627207913</v>
      </c>
    </row>
    <row r="6709" spans="2:3" x14ac:dyDescent="0.25">
      <c r="B6709" s="257">
        <v>6646</v>
      </c>
      <c r="C6709" s="256">
        <v>150.87038043825598</v>
      </c>
    </row>
    <row r="6710" spans="2:3" x14ac:dyDescent="0.25">
      <c r="B6710" s="257">
        <v>6647</v>
      </c>
      <c r="C6710" s="256">
        <v>132.12958898825664</v>
      </c>
    </row>
    <row r="6711" spans="2:3" x14ac:dyDescent="0.25">
      <c r="B6711" s="257">
        <v>6648</v>
      </c>
      <c r="C6711" s="256">
        <v>135.97644644854813</v>
      </c>
    </row>
    <row r="6712" spans="2:3" x14ac:dyDescent="0.25">
      <c r="B6712" s="257">
        <v>6649</v>
      </c>
      <c r="C6712" s="256">
        <v>104.95688161132387</v>
      </c>
    </row>
    <row r="6713" spans="2:3" x14ac:dyDescent="0.25">
      <c r="B6713" s="257">
        <v>6650</v>
      </c>
      <c r="C6713" s="256">
        <v>98.156271466883794</v>
      </c>
    </row>
    <row r="6714" spans="2:3" x14ac:dyDescent="0.25">
      <c r="B6714" s="257">
        <v>6651</v>
      </c>
      <c r="C6714" s="256">
        <v>118.13746384040094</v>
      </c>
    </row>
    <row r="6715" spans="2:3" x14ac:dyDescent="0.25">
      <c r="B6715" s="257">
        <v>6652</v>
      </c>
      <c r="C6715" s="256">
        <v>129.22342180607777</v>
      </c>
    </row>
    <row r="6716" spans="2:3" x14ac:dyDescent="0.25">
      <c r="B6716" s="257">
        <v>6653</v>
      </c>
      <c r="C6716" s="256">
        <v>112.24106130656769</v>
      </c>
    </row>
    <row r="6717" spans="2:3" x14ac:dyDescent="0.25">
      <c r="B6717" s="257">
        <v>6654</v>
      </c>
      <c r="C6717" s="256">
        <v>135.19727447073703</v>
      </c>
    </row>
    <row r="6718" spans="2:3" x14ac:dyDescent="0.25">
      <c r="B6718" s="257">
        <v>6655</v>
      </c>
      <c r="C6718" s="256">
        <v>153.32142738731329</v>
      </c>
    </row>
    <row r="6719" spans="2:3" x14ac:dyDescent="0.25">
      <c r="B6719" s="257">
        <v>6656</v>
      </c>
      <c r="C6719" s="256">
        <v>104.3749929916181</v>
      </c>
    </row>
    <row r="6720" spans="2:3" x14ac:dyDescent="0.25">
      <c r="B6720" s="257">
        <v>6657</v>
      </c>
      <c r="C6720" s="256">
        <v>123.67337441448886</v>
      </c>
    </row>
    <row r="6721" spans="2:3" x14ac:dyDescent="0.25">
      <c r="B6721" s="257">
        <v>6658</v>
      </c>
      <c r="C6721" s="256">
        <v>115.35767823122646</v>
      </c>
    </row>
    <row r="6722" spans="2:3" x14ac:dyDescent="0.25">
      <c r="B6722" s="257">
        <v>6659</v>
      </c>
      <c r="C6722" s="256">
        <v>117.65158981251395</v>
      </c>
    </row>
    <row r="6723" spans="2:3" x14ac:dyDescent="0.25">
      <c r="B6723" s="257">
        <v>6660</v>
      </c>
      <c r="C6723" s="256">
        <v>84.837097734891046</v>
      </c>
    </row>
    <row r="6724" spans="2:3" x14ac:dyDescent="0.25">
      <c r="B6724" s="257">
        <v>6661</v>
      </c>
      <c r="C6724" s="256">
        <v>111.35379011929157</v>
      </c>
    </row>
    <row r="6725" spans="2:3" x14ac:dyDescent="0.25">
      <c r="B6725" s="257">
        <v>6662</v>
      </c>
      <c r="C6725" s="256">
        <v>80.197209791691193</v>
      </c>
    </row>
    <row r="6726" spans="2:3" x14ac:dyDescent="0.25">
      <c r="B6726" s="257">
        <v>6663</v>
      </c>
      <c r="C6726" s="256">
        <v>140.64064588310075</v>
      </c>
    </row>
    <row r="6727" spans="2:3" x14ac:dyDescent="0.25">
      <c r="B6727" s="257">
        <v>6664</v>
      </c>
      <c r="C6727" s="256">
        <v>108.43882684741874</v>
      </c>
    </row>
    <row r="6728" spans="2:3" x14ac:dyDescent="0.25">
      <c r="B6728" s="257">
        <v>6665</v>
      </c>
      <c r="C6728" s="256">
        <v>153.83937973819445</v>
      </c>
    </row>
    <row r="6729" spans="2:3" x14ac:dyDescent="0.25">
      <c r="B6729" s="257">
        <v>6666</v>
      </c>
      <c r="C6729" s="256">
        <v>128.28894385479006</v>
      </c>
    </row>
    <row r="6730" spans="2:3" x14ac:dyDescent="0.25">
      <c r="B6730" s="257">
        <v>6667</v>
      </c>
      <c r="C6730" s="256">
        <v>108.19799773404267</v>
      </c>
    </row>
    <row r="6731" spans="2:3" x14ac:dyDescent="0.25">
      <c r="B6731" s="257">
        <v>6668</v>
      </c>
      <c r="C6731" s="256">
        <v>100.63077649456358</v>
      </c>
    </row>
    <row r="6732" spans="2:3" x14ac:dyDescent="0.25">
      <c r="B6732" s="257">
        <v>6669</v>
      </c>
      <c r="C6732" s="256">
        <v>132.66125690112978</v>
      </c>
    </row>
    <row r="6733" spans="2:3" x14ac:dyDescent="0.25">
      <c r="B6733" s="257">
        <v>6670</v>
      </c>
      <c r="C6733" s="256">
        <v>111.62261702080725</v>
      </c>
    </row>
    <row r="6734" spans="2:3" x14ac:dyDescent="0.25">
      <c r="B6734" s="257">
        <v>6671</v>
      </c>
      <c r="C6734" s="256">
        <v>128.48342951008806</v>
      </c>
    </row>
    <row r="6735" spans="2:3" x14ac:dyDescent="0.25">
      <c r="B6735" s="257">
        <v>6672</v>
      </c>
      <c r="C6735" s="256">
        <v>109.45640050500531</v>
      </c>
    </row>
    <row r="6736" spans="2:3" x14ac:dyDescent="0.25">
      <c r="B6736" s="257">
        <v>6673</v>
      </c>
      <c r="C6736" s="256">
        <v>132.43748286884156</v>
      </c>
    </row>
    <row r="6737" spans="2:3" x14ac:dyDescent="0.25">
      <c r="B6737" s="257">
        <v>6674</v>
      </c>
      <c r="C6737" s="256">
        <v>117.37062944317283</v>
      </c>
    </row>
    <row r="6738" spans="2:3" x14ac:dyDescent="0.25">
      <c r="B6738" s="257">
        <v>6675</v>
      </c>
      <c r="C6738" s="256">
        <v>138.29759463400555</v>
      </c>
    </row>
    <row r="6739" spans="2:3" x14ac:dyDescent="0.25">
      <c r="B6739" s="257">
        <v>6676</v>
      </c>
      <c r="C6739" s="256">
        <v>134.03927624254331</v>
      </c>
    </row>
    <row r="6740" spans="2:3" x14ac:dyDescent="0.25">
      <c r="B6740" s="257">
        <v>6677</v>
      </c>
      <c r="C6740" s="256">
        <v>95.342016138425294</v>
      </c>
    </row>
    <row r="6741" spans="2:3" x14ac:dyDescent="0.25">
      <c r="B6741" s="257">
        <v>6678</v>
      </c>
      <c r="C6741" s="256">
        <v>90.922010971775961</v>
      </c>
    </row>
    <row r="6742" spans="2:3" x14ac:dyDescent="0.25">
      <c r="B6742" s="257">
        <v>6679</v>
      </c>
      <c r="C6742" s="256">
        <v>139.2917616951317</v>
      </c>
    </row>
    <row r="6743" spans="2:3" x14ac:dyDescent="0.25">
      <c r="B6743" s="257">
        <v>6680</v>
      </c>
      <c r="C6743" s="256">
        <v>97.655762510071213</v>
      </c>
    </row>
    <row r="6744" spans="2:3" x14ac:dyDescent="0.25">
      <c r="B6744" s="257">
        <v>6681</v>
      </c>
      <c r="C6744" s="256">
        <v>102.04103116279521</v>
      </c>
    </row>
    <row r="6745" spans="2:3" x14ac:dyDescent="0.25">
      <c r="B6745" s="257">
        <v>6682</v>
      </c>
      <c r="C6745" s="256">
        <v>107.06129511267818</v>
      </c>
    </row>
    <row r="6746" spans="2:3" x14ac:dyDescent="0.25">
      <c r="B6746" s="257">
        <v>6683</v>
      </c>
      <c r="C6746" s="256">
        <v>127.35109029742726</v>
      </c>
    </row>
    <row r="6747" spans="2:3" x14ac:dyDescent="0.25">
      <c r="B6747" s="257">
        <v>6684</v>
      </c>
      <c r="C6747" s="256">
        <v>95.920970286890821</v>
      </c>
    </row>
    <row r="6748" spans="2:3" x14ac:dyDescent="0.25">
      <c r="B6748" s="257">
        <v>6685</v>
      </c>
      <c r="C6748" s="256">
        <v>142.71790015015716</v>
      </c>
    </row>
    <row r="6749" spans="2:3" x14ac:dyDescent="0.25">
      <c r="B6749" s="257">
        <v>6686</v>
      </c>
      <c r="C6749" s="256">
        <v>126.39002101147432</v>
      </c>
    </row>
    <row r="6750" spans="2:3" x14ac:dyDescent="0.25">
      <c r="B6750" s="257">
        <v>6687</v>
      </c>
      <c r="C6750" s="256">
        <v>109.68455112374829</v>
      </c>
    </row>
    <row r="6751" spans="2:3" x14ac:dyDescent="0.25">
      <c r="B6751" s="257">
        <v>6688</v>
      </c>
      <c r="C6751" s="256">
        <v>107.886185874348</v>
      </c>
    </row>
    <row r="6752" spans="2:3" x14ac:dyDescent="0.25">
      <c r="B6752" s="257">
        <v>6689</v>
      </c>
      <c r="C6752" s="256">
        <v>129.82933353487806</v>
      </c>
    </row>
    <row r="6753" spans="2:3" x14ac:dyDescent="0.25">
      <c r="B6753" s="257">
        <v>6690</v>
      </c>
      <c r="C6753" s="256">
        <v>129.3675098806473</v>
      </c>
    </row>
    <row r="6754" spans="2:3" x14ac:dyDescent="0.25">
      <c r="B6754" s="257">
        <v>6691</v>
      </c>
      <c r="C6754" s="256">
        <v>115.35535472069553</v>
      </c>
    </row>
    <row r="6755" spans="2:3" x14ac:dyDescent="0.25">
      <c r="B6755" s="257">
        <v>6692</v>
      </c>
      <c r="C6755" s="256">
        <v>88.399202048930889</v>
      </c>
    </row>
    <row r="6756" spans="2:3" x14ac:dyDescent="0.25">
      <c r="B6756" s="257">
        <v>6693</v>
      </c>
      <c r="C6756" s="256">
        <v>115.6683210881052</v>
      </c>
    </row>
    <row r="6757" spans="2:3" x14ac:dyDescent="0.25">
      <c r="B6757" s="257">
        <v>6694</v>
      </c>
      <c r="C6757" s="256">
        <v>157.3667743831362</v>
      </c>
    </row>
    <row r="6758" spans="2:3" x14ac:dyDescent="0.25">
      <c r="B6758" s="257">
        <v>6695</v>
      </c>
      <c r="C6758" s="256">
        <v>86.28990774972992</v>
      </c>
    </row>
    <row r="6759" spans="2:3" x14ac:dyDescent="0.25">
      <c r="B6759" s="257">
        <v>6696</v>
      </c>
      <c r="C6759" s="256">
        <v>80.138845483860536</v>
      </c>
    </row>
    <row r="6760" spans="2:3" x14ac:dyDescent="0.25">
      <c r="B6760" s="257">
        <v>6697</v>
      </c>
      <c r="C6760" s="256">
        <v>122.84647447967188</v>
      </c>
    </row>
    <row r="6761" spans="2:3" x14ac:dyDescent="0.25">
      <c r="B6761" s="257">
        <v>6698</v>
      </c>
      <c r="C6761" s="256">
        <v>114.17910537543861</v>
      </c>
    </row>
    <row r="6762" spans="2:3" x14ac:dyDescent="0.25">
      <c r="B6762" s="257">
        <v>6699</v>
      </c>
      <c r="C6762" s="256">
        <v>165.67050927337496</v>
      </c>
    </row>
    <row r="6763" spans="2:3" x14ac:dyDescent="0.25">
      <c r="B6763" s="257">
        <v>6700</v>
      </c>
      <c r="C6763" s="256">
        <v>60.177406691800357</v>
      </c>
    </row>
    <row r="6764" spans="2:3" x14ac:dyDescent="0.25">
      <c r="B6764" s="257">
        <v>6701</v>
      </c>
      <c r="C6764" s="256">
        <v>65.738382784180217</v>
      </c>
    </row>
    <row r="6765" spans="2:3" x14ac:dyDescent="0.25">
      <c r="B6765" s="257">
        <v>6702</v>
      </c>
      <c r="C6765" s="256">
        <v>152.06281867562848</v>
      </c>
    </row>
    <row r="6766" spans="2:3" x14ac:dyDescent="0.25">
      <c r="B6766" s="257">
        <v>6703</v>
      </c>
      <c r="C6766" s="256">
        <v>126.44296910638302</v>
      </c>
    </row>
    <row r="6767" spans="2:3" x14ac:dyDescent="0.25">
      <c r="B6767" s="257">
        <v>6704</v>
      </c>
      <c r="C6767" s="256">
        <v>73.609528835272044</v>
      </c>
    </row>
    <row r="6768" spans="2:3" x14ac:dyDescent="0.25">
      <c r="B6768" s="257">
        <v>6705</v>
      </c>
      <c r="C6768" s="256">
        <v>103.12265535554683</v>
      </c>
    </row>
    <row r="6769" spans="2:3" x14ac:dyDescent="0.25">
      <c r="B6769" s="257">
        <v>6706</v>
      </c>
      <c r="C6769" s="256">
        <v>95.038784278358463</v>
      </c>
    </row>
    <row r="6770" spans="2:3" x14ac:dyDescent="0.25">
      <c r="B6770" s="257">
        <v>6707</v>
      </c>
      <c r="C6770" s="256">
        <v>125.04202649700412</v>
      </c>
    </row>
    <row r="6771" spans="2:3" x14ac:dyDescent="0.25">
      <c r="B6771" s="257">
        <v>6708</v>
      </c>
      <c r="C6771" s="256">
        <v>157.21209669112446</v>
      </c>
    </row>
    <row r="6772" spans="2:3" x14ac:dyDescent="0.25">
      <c r="B6772" s="257">
        <v>6709</v>
      </c>
      <c r="C6772" s="256">
        <v>102.96144364699683</v>
      </c>
    </row>
    <row r="6773" spans="2:3" x14ac:dyDescent="0.25">
      <c r="B6773" s="257">
        <v>6710</v>
      </c>
      <c r="C6773" s="256">
        <v>151.54740616717112</v>
      </c>
    </row>
    <row r="6774" spans="2:3" x14ac:dyDescent="0.25">
      <c r="B6774" s="257">
        <v>6711</v>
      </c>
      <c r="C6774" s="256">
        <v>116.37084727114636</v>
      </c>
    </row>
    <row r="6775" spans="2:3" x14ac:dyDescent="0.25">
      <c r="B6775" s="257">
        <v>6712</v>
      </c>
      <c r="C6775" s="256">
        <v>136.72984587583514</v>
      </c>
    </row>
    <row r="6776" spans="2:3" x14ac:dyDescent="0.25">
      <c r="B6776" s="257">
        <v>6713</v>
      </c>
      <c r="C6776" s="256">
        <v>129.31369192954563</v>
      </c>
    </row>
    <row r="6777" spans="2:3" x14ac:dyDescent="0.25">
      <c r="B6777" s="257">
        <v>6714</v>
      </c>
      <c r="C6777" s="256">
        <v>94.276091158489919</v>
      </c>
    </row>
    <row r="6778" spans="2:3" x14ac:dyDescent="0.25">
      <c r="B6778" s="257">
        <v>6715</v>
      </c>
      <c r="C6778" s="256">
        <v>142.84049988218476</v>
      </c>
    </row>
    <row r="6779" spans="2:3" x14ac:dyDescent="0.25">
      <c r="B6779" s="257">
        <v>6716</v>
      </c>
      <c r="C6779" s="256">
        <v>128.21511431402621</v>
      </c>
    </row>
    <row r="6780" spans="2:3" x14ac:dyDescent="0.25">
      <c r="B6780" s="257">
        <v>6717</v>
      </c>
      <c r="C6780" s="256">
        <v>114.96591443144358</v>
      </c>
    </row>
    <row r="6781" spans="2:3" x14ac:dyDescent="0.25">
      <c r="B6781" s="257">
        <v>6718</v>
      </c>
      <c r="C6781" s="256">
        <v>123.59899988155026</v>
      </c>
    </row>
    <row r="6782" spans="2:3" x14ac:dyDescent="0.25">
      <c r="B6782" s="257">
        <v>6719</v>
      </c>
      <c r="C6782" s="256">
        <v>122.18121401180812</v>
      </c>
    </row>
    <row r="6783" spans="2:3" x14ac:dyDescent="0.25">
      <c r="B6783" s="257">
        <v>6720</v>
      </c>
      <c r="C6783" s="256">
        <v>84.650172553864351</v>
      </c>
    </row>
    <row r="6784" spans="2:3" x14ac:dyDescent="0.25">
      <c r="B6784" s="257">
        <v>6721</v>
      </c>
      <c r="C6784" s="256">
        <v>140.20395005805386</v>
      </c>
    </row>
    <row r="6785" spans="2:3" x14ac:dyDescent="0.25">
      <c r="B6785" s="257">
        <v>6722</v>
      </c>
      <c r="C6785" s="256">
        <v>128.96585300236205</v>
      </c>
    </row>
    <row r="6786" spans="2:3" x14ac:dyDescent="0.25">
      <c r="B6786" s="257">
        <v>6723</v>
      </c>
      <c r="C6786" s="256">
        <v>119.18860413065839</v>
      </c>
    </row>
    <row r="6787" spans="2:3" x14ac:dyDescent="0.25">
      <c r="B6787" s="257">
        <v>6724</v>
      </c>
      <c r="C6787" s="256">
        <v>166.49170065211416</v>
      </c>
    </row>
    <row r="6788" spans="2:3" x14ac:dyDescent="0.25">
      <c r="B6788" s="257">
        <v>6725</v>
      </c>
      <c r="C6788" s="256">
        <v>117.14219961669062</v>
      </c>
    </row>
    <row r="6789" spans="2:3" x14ac:dyDescent="0.25">
      <c r="B6789" s="257">
        <v>6726</v>
      </c>
      <c r="C6789" s="256">
        <v>138.50732451544144</v>
      </c>
    </row>
    <row r="6790" spans="2:3" x14ac:dyDescent="0.25">
      <c r="B6790" s="257">
        <v>6727</v>
      </c>
      <c r="C6790" s="256">
        <v>169.98033882052027</v>
      </c>
    </row>
    <row r="6791" spans="2:3" x14ac:dyDescent="0.25">
      <c r="B6791" s="257">
        <v>6728</v>
      </c>
      <c r="C6791" s="256">
        <v>98.931565677072967</v>
      </c>
    </row>
    <row r="6792" spans="2:3" x14ac:dyDescent="0.25">
      <c r="B6792" s="257">
        <v>6729</v>
      </c>
      <c r="C6792" s="256">
        <v>99.180001324702488</v>
      </c>
    </row>
    <row r="6793" spans="2:3" x14ac:dyDescent="0.25">
      <c r="B6793" s="257">
        <v>6730</v>
      </c>
      <c r="C6793" s="256">
        <v>163.99570064560024</v>
      </c>
    </row>
    <row r="6794" spans="2:3" x14ac:dyDescent="0.25">
      <c r="B6794" s="257">
        <v>6731</v>
      </c>
      <c r="C6794" s="256">
        <v>79.934881298494858</v>
      </c>
    </row>
    <row r="6795" spans="2:3" x14ac:dyDescent="0.25">
      <c r="B6795" s="257">
        <v>6732</v>
      </c>
      <c r="C6795" s="256">
        <v>165.53347856288616</v>
      </c>
    </row>
    <row r="6796" spans="2:3" x14ac:dyDescent="0.25">
      <c r="B6796" s="257">
        <v>6733</v>
      </c>
      <c r="C6796" s="256">
        <v>52.97241865587489</v>
      </c>
    </row>
    <row r="6797" spans="2:3" x14ac:dyDescent="0.25">
      <c r="B6797" s="257">
        <v>6734</v>
      </c>
      <c r="C6797" s="256">
        <v>151.09747222043237</v>
      </c>
    </row>
    <row r="6798" spans="2:3" x14ac:dyDescent="0.25">
      <c r="B6798" s="257">
        <v>6735</v>
      </c>
      <c r="C6798" s="256">
        <v>170.98552875367929</v>
      </c>
    </row>
    <row r="6799" spans="2:3" x14ac:dyDescent="0.25">
      <c r="B6799" s="257">
        <v>6736</v>
      </c>
      <c r="C6799" s="256">
        <v>142.0030191706181</v>
      </c>
    </row>
    <row r="6800" spans="2:3" x14ac:dyDescent="0.25">
      <c r="B6800" s="257">
        <v>6737</v>
      </c>
      <c r="C6800" s="256">
        <v>95.479122977039822</v>
      </c>
    </row>
    <row r="6801" spans="2:3" x14ac:dyDescent="0.25">
      <c r="B6801" s="257">
        <v>6738</v>
      </c>
      <c r="C6801" s="256">
        <v>103.73428245526719</v>
      </c>
    </row>
    <row r="6802" spans="2:3" x14ac:dyDescent="0.25">
      <c r="B6802" s="257">
        <v>6739</v>
      </c>
      <c r="C6802" s="256">
        <v>101.02087729025646</v>
      </c>
    </row>
    <row r="6803" spans="2:3" x14ac:dyDescent="0.25">
      <c r="B6803" s="257">
        <v>6740</v>
      </c>
      <c r="C6803" s="256">
        <v>103.48317286820655</v>
      </c>
    </row>
    <row r="6804" spans="2:3" x14ac:dyDescent="0.25">
      <c r="B6804" s="257">
        <v>6741</v>
      </c>
      <c r="C6804" s="256">
        <v>133.51889820394581</v>
      </c>
    </row>
    <row r="6805" spans="2:3" x14ac:dyDescent="0.25">
      <c r="B6805" s="257">
        <v>6742</v>
      </c>
      <c r="C6805" s="256">
        <v>158.5752522760389</v>
      </c>
    </row>
    <row r="6806" spans="2:3" x14ac:dyDescent="0.25">
      <c r="B6806" s="257">
        <v>6743</v>
      </c>
      <c r="C6806" s="256">
        <v>127.6053089552555</v>
      </c>
    </row>
    <row r="6807" spans="2:3" x14ac:dyDescent="0.25">
      <c r="B6807" s="257">
        <v>6744</v>
      </c>
      <c r="C6807" s="256">
        <v>110.91064193414527</v>
      </c>
    </row>
    <row r="6808" spans="2:3" x14ac:dyDescent="0.25">
      <c r="B6808" s="257">
        <v>6745</v>
      </c>
      <c r="C6808" s="256">
        <v>152.13070495450239</v>
      </c>
    </row>
    <row r="6809" spans="2:3" x14ac:dyDescent="0.25">
      <c r="B6809" s="257">
        <v>6746</v>
      </c>
      <c r="C6809" s="256">
        <v>59.112175176046051</v>
      </c>
    </row>
    <row r="6810" spans="2:3" x14ac:dyDescent="0.25">
      <c r="B6810" s="257">
        <v>6747</v>
      </c>
      <c r="C6810" s="256">
        <v>134.00803512455468</v>
      </c>
    </row>
    <row r="6811" spans="2:3" x14ac:dyDescent="0.25">
      <c r="B6811" s="257">
        <v>6748</v>
      </c>
      <c r="C6811" s="256">
        <v>130.29879355661157</v>
      </c>
    </row>
    <row r="6812" spans="2:3" x14ac:dyDescent="0.25">
      <c r="B6812" s="257">
        <v>6749</v>
      </c>
      <c r="C6812" s="256">
        <v>105.36724658749682</v>
      </c>
    </row>
    <row r="6813" spans="2:3" x14ac:dyDescent="0.25">
      <c r="B6813" s="257">
        <v>6750</v>
      </c>
      <c r="C6813" s="256">
        <v>102.42585650669042</v>
      </c>
    </row>
    <row r="6814" spans="2:3" x14ac:dyDescent="0.25">
      <c r="B6814" s="257">
        <v>6751</v>
      </c>
      <c r="C6814" s="256">
        <v>102.69868620602017</v>
      </c>
    </row>
    <row r="6815" spans="2:3" x14ac:dyDescent="0.25">
      <c r="B6815" s="257">
        <v>6752</v>
      </c>
      <c r="C6815" s="256">
        <v>109.0398701135895</v>
      </c>
    </row>
    <row r="6816" spans="2:3" x14ac:dyDescent="0.25">
      <c r="B6816" s="257">
        <v>6753</v>
      </c>
      <c r="C6816" s="256">
        <v>110.28932365962635</v>
      </c>
    </row>
    <row r="6817" spans="2:3" x14ac:dyDescent="0.25">
      <c r="B6817" s="257">
        <v>6754</v>
      </c>
      <c r="C6817" s="256">
        <v>111.22729667291884</v>
      </c>
    </row>
    <row r="6818" spans="2:3" x14ac:dyDescent="0.25">
      <c r="B6818" s="257">
        <v>6755</v>
      </c>
      <c r="C6818" s="256">
        <v>137.22253991954716</v>
      </c>
    </row>
    <row r="6819" spans="2:3" x14ac:dyDescent="0.25">
      <c r="B6819" s="257">
        <v>6756</v>
      </c>
      <c r="C6819" s="256">
        <v>109.99209420206168</v>
      </c>
    </row>
    <row r="6820" spans="2:3" x14ac:dyDescent="0.25">
      <c r="B6820" s="257">
        <v>6757</v>
      </c>
      <c r="C6820" s="256">
        <v>93.487554205391717</v>
      </c>
    </row>
    <row r="6821" spans="2:3" x14ac:dyDescent="0.25">
      <c r="B6821" s="257">
        <v>6758</v>
      </c>
      <c r="C6821" s="256">
        <v>111.11667863698587</v>
      </c>
    </row>
    <row r="6822" spans="2:3" x14ac:dyDescent="0.25">
      <c r="B6822" s="257">
        <v>6759</v>
      </c>
      <c r="C6822" s="256">
        <v>101.98372190902546</v>
      </c>
    </row>
    <row r="6823" spans="2:3" x14ac:dyDescent="0.25">
      <c r="B6823" s="257">
        <v>6760</v>
      </c>
      <c r="C6823" s="256">
        <v>91.676696319142863</v>
      </c>
    </row>
    <row r="6824" spans="2:3" x14ac:dyDescent="0.25">
      <c r="B6824" s="257">
        <v>6761</v>
      </c>
      <c r="C6824" s="256">
        <v>146.45275276283729</v>
      </c>
    </row>
    <row r="6825" spans="2:3" x14ac:dyDescent="0.25">
      <c r="B6825" s="257">
        <v>6762</v>
      </c>
      <c r="C6825" s="256">
        <v>94.880814704205036</v>
      </c>
    </row>
    <row r="6826" spans="2:3" x14ac:dyDescent="0.25">
      <c r="B6826" s="257">
        <v>6763</v>
      </c>
      <c r="C6826" s="256">
        <v>115.6936977713452</v>
      </c>
    </row>
    <row r="6827" spans="2:3" x14ac:dyDescent="0.25">
      <c r="B6827" s="257">
        <v>6764</v>
      </c>
      <c r="C6827" s="256">
        <v>89.680613689843142</v>
      </c>
    </row>
    <row r="6828" spans="2:3" x14ac:dyDescent="0.25">
      <c r="B6828" s="257">
        <v>6765</v>
      </c>
      <c r="C6828" s="256">
        <v>156.39417127105605</v>
      </c>
    </row>
    <row r="6829" spans="2:3" x14ac:dyDescent="0.25">
      <c r="B6829" s="257">
        <v>6766</v>
      </c>
      <c r="C6829" s="256">
        <v>87.5621645338191</v>
      </c>
    </row>
    <row r="6830" spans="2:3" x14ac:dyDescent="0.25">
      <c r="B6830" s="257">
        <v>6767</v>
      </c>
      <c r="C6830" s="256">
        <v>138.33933997124248</v>
      </c>
    </row>
    <row r="6831" spans="2:3" x14ac:dyDescent="0.25">
      <c r="B6831" s="257">
        <v>6768</v>
      </c>
      <c r="C6831" s="256">
        <v>130.40817874652959</v>
      </c>
    </row>
    <row r="6832" spans="2:3" x14ac:dyDescent="0.25">
      <c r="B6832" s="257">
        <v>6769</v>
      </c>
      <c r="C6832" s="256">
        <v>113.59834158246838</v>
      </c>
    </row>
    <row r="6833" spans="2:3" x14ac:dyDescent="0.25">
      <c r="B6833" s="257">
        <v>6770</v>
      </c>
      <c r="C6833" s="256">
        <v>130.29666126637392</v>
      </c>
    </row>
    <row r="6834" spans="2:3" x14ac:dyDescent="0.25">
      <c r="B6834" s="257">
        <v>6771</v>
      </c>
      <c r="C6834" s="256">
        <v>92.520426778193652</v>
      </c>
    </row>
    <row r="6835" spans="2:3" x14ac:dyDescent="0.25">
      <c r="B6835" s="257">
        <v>6772</v>
      </c>
      <c r="C6835" s="256">
        <v>147.22765023873868</v>
      </c>
    </row>
    <row r="6836" spans="2:3" x14ac:dyDescent="0.25">
      <c r="B6836" s="257">
        <v>6773</v>
      </c>
      <c r="C6836" s="256">
        <v>118.01048925967237</v>
      </c>
    </row>
    <row r="6837" spans="2:3" x14ac:dyDescent="0.25">
      <c r="B6837" s="257">
        <v>6774</v>
      </c>
      <c r="C6837" s="256">
        <v>166.70901182837429</v>
      </c>
    </row>
    <row r="6838" spans="2:3" x14ac:dyDescent="0.25">
      <c r="B6838" s="257">
        <v>6775</v>
      </c>
      <c r="C6838" s="256">
        <v>92.146224599801286</v>
      </c>
    </row>
    <row r="6839" spans="2:3" x14ac:dyDescent="0.25">
      <c r="B6839" s="257">
        <v>6776</v>
      </c>
      <c r="C6839" s="256">
        <v>107.7214612622589</v>
      </c>
    </row>
    <row r="6840" spans="2:3" x14ac:dyDescent="0.25">
      <c r="B6840" s="257">
        <v>6777</v>
      </c>
      <c r="C6840" s="256">
        <v>137.03131973841641</v>
      </c>
    </row>
    <row r="6841" spans="2:3" x14ac:dyDescent="0.25">
      <c r="B6841" s="257">
        <v>6778</v>
      </c>
      <c r="C6841" s="256">
        <v>137.42185903753688</v>
      </c>
    </row>
    <row r="6842" spans="2:3" x14ac:dyDescent="0.25">
      <c r="B6842" s="257">
        <v>6779</v>
      </c>
      <c r="C6842" s="256">
        <v>109.36965976218278</v>
      </c>
    </row>
    <row r="6843" spans="2:3" x14ac:dyDescent="0.25">
      <c r="B6843" s="257">
        <v>6780</v>
      </c>
      <c r="C6843" s="256">
        <v>118.17170750740046</v>
      </c>
    </row>
    <row r="6844" spans="2:3" x14ac:dyDescent="0.25">
      <c r="B6844" s="257">
        <v>6781</v>
      </c>
      <c r="C6844" s="256">
        <v>126.79122834220287</v>
      </c>
    </row>
    <row r="6845" spans="2:3" x14ac:dyDescent="0.25">
      <c r="B6845" s="257">
        <v>6782</v>
      </c>
      <c r="C6845" s="256">
        <v>98.752113383678449</v>
      </c>
    </row>
    <row r="6846" spans="2:3" x14ac:dyDescent="0.25">
      <c r="B6846" s="257">
        <v>6783</v>
      </c>
      <c r="C6846" s="256">
        <v>98.700437049680119</v>
      </c>
    </row>
    <row r="6847" spans="2:3" x14ac:dyDescent="0.25">
      <c r="B6847" s="257">
        <v>6784</v>
      </c>
      <c r="C6847" s="256">
        <v>73.655470896478022</v>
      </c>
    </row>
    <row r="6848" spans="2:3" x14ac:dyDescent="0.25">
      <c r="B6848" s="257">
        <v>6785</v>
      </c>
      <c r="C6848" s="256">
        <v>140.94473351867308</v>
      </c>
    </row>
    <row r="6849" spans="2:3" x14ac:dyDescent="0.25">
      <c r="B6849" s="257">
        <v>6786</v>
      </c>
      <c r="C6849" s="256">
        <v>121.60330769895678</v>
      </c>
    </row>
    <row r="6850" spans="2:3" x14ac:dyDescent="0.25">
      <c r="B6850" s="257">
        <v>6787</v>
      </c>
      <c r="C6850" s="256">
        <v>128.79108067051516</v>
      </c>
    </row>
    <row r="6851" spans="2:3" x14ac:dyDescent="0.25">
      <c r="B6851" s="257">
        <v>6788</v>
      </c>
      <c r="C6851" s="256">
        <v>133.20305716171683</v>
      </c>
    </row>
    <row r="6852" spans="2:3" x14ac:dyDescent="0.25">
      <c r="B6852" s="257">
        <v>6789</v>
      </c>
      <c r="C6852" s="256">
        <v>92.563727809242664</v>
      </c>
    </row>
    <row r="6853" spans="2:3" x14ac:dyDescent="0.25">
      <c r="B6853" s="257">
        <v>6790</v>
      </c>
      <c r="C6853" s="256">
        <v>151.40621655188875</v>
      </c>
    </row>
    <row r="6854" spans="2:3" x14ac:dyDescent="0.25">
      <c r="B6854" s="257">
        <v>6791</v>
      </c>
      <c r="C6854" s="256">
        <v>118.87904694995852</v>
      </c>
    </row>
    <row r="6855" spans="2:3" x14ac:dyDescent="0.25">
      <c r="B6855" s="257">
        <v>6792</v>
      </c>
      <c r="C6855" s="256">
        <v>74.237884747686962</v>
      </c>
    </row>
    <row r="6856" spans="2:3" x14ac:dyDescent="0.25">
      <c r="B6856" s="257">
        <v>6793</v>
      </c>
      <c r="C6856" s="256">
        <v>92.433758791693748</v>
      </c>
    </row>
    <row r="6857" spans="2:3" x14ac:dyDescent="0.25">
      <c r="B6857" s="257">
        <v>6794</v>
      </c>
      <c r="C6857" s="256">
        <v>130.03663619749852</v>
      </c>
    </row>
    <row r="6858" spans="2:3" x14ac:dyDescent="0.25">
      <c r="B6858" s="257">
        <v>6795</v>
      </c>
      <c r="C6858" s="256">
        <v>121.90207918854891</v>
      </c>
    </row>
    <row r="6859" spans="2:3" x14ac:dyDescent="0.25">
      <c r="B6859" s="257">
        <v>6796</v>
      </c>
      <c r="C6859" s="256">
        <v>130.79966972035839</v>
      </c>
    </row>
    <row r="6860" spans="2:3" x14ac:dyDescent="0.25">
      <c r="B6860" s="257">
        <v>6797</v>
      </c>
      <c r="C6860" s="256">
        <v>110.8161664911222</v>
      </c>
    </row>
    <row r="6861" spans="2:3" x14ac:dyDescent="0.25">
      <c r="B6861" s="257">
        <v>6798</v>
      </c>
      <c r="C6861" s="256">
        <v>129.56387529482285</v>
      </c>
    </row>
    <row r="6862" spans="2:3" x14ac:dyDescent="0.25">
      <c r="B6862" s="257">
        <v>6799</v>
      </c>
      <c r="C6862" s="256">
        <v>156.37087090621907</v>
      </c>
    </row>
    <row r="6863" spans="2:3" x14ac:dyDescent="0.25">
      <c r="B6863" s="257">
        <v>6800</v>
      </c>
      <c r="C6863" s="256">
        <v>131.43611830545407</v>
      </c>
    </row>
    <row r="6864" spans="2:3" x14ac:dyDescent="0.25">
      <c r="B6864" s="257">
        <v>6801</v>
      </c>
      <c r="C6864" s="256">
        <v>121.63678831478651</v>
      </c>
    </row>
    <row r="6865" spans="2:3" x14ac:dyDescent="0.25">
      <c r="B6865" s="257">
        <v>6802</v>
      </c>
      <c r="C6865" s="256">
        <v>112.63626099614805</v>
      </c>
    </row>
    <row r="6866" spans="2:3" x14ac:dyDescent="0.25">
      <c r="B6866" s="257">
        <v>6803</v>
      </c>
      <c r="C6866" s="256">
        <v>114.9164539750452</v>
      </c>
    </row>
    <row r="6867" spans="2:3" x14ac:dyDescent="0.25">
      <c r="B6867" s="257">
        <v>6804</v>
      </c>
      <c r="C6867" s="256">
        <v>84.616623328836241</v>
      </c>
    </row>
    <row r="6868" spans="2:3" x14ac:dyDescent="0.25">
      <c r="B6868" s="257">
        <v>6805</v>
      </c>
      <c r="C6868" s="256">
        <v>116.91858622660787</v>
      </c>
    </row>
    <row r="6869" spans="2:3" x14ac:dyDescent="0.25">
      <c r="B6869" s="257">
        <v>6806</v>
      </c>
      <c r="C6869" s="256">
        <v>134.40090367485095</v>
      </c>
    </row>
    <row r="6870" spans="2:3" x14ac:dyDescent="0.25">
      <c r="B6870" s="257">
        <v>6807</v>
      </c>
      <c r="C6870" s="256">
        <v>185.92745150687944</v>
      </c>
    </row>
    <row r="6871" spans="2:3" x14ac:dyDescent="0.25">
      <c r="B6871" s="257">
        <v>6808</v>
      </c>
      <c r="C6871" s="256">
        <v>127.33295688674025</v>
      </c>
    </row>
    <row r="6872" spans="2:3" x14ac:dyDescent="0.25">
      <c r="B6872" s="257">
        <v>6809</v>
      </c>
      <c r="C6872" s="256">
        <v>146.98915240665653</v>
      </c>
    </row>
    <row r="6873" spans="2:3" x14ac:dyDescent="0.25">
      <c r="B6873" s="257">
        <v>6810</v>
      </c>
      <c r="C6873" s="256">
        <v>121.56871350941499</v>
      </c>
    </row>
    <row r="6874" spans="2:3" x14ac:dyDescent="0.25">
      <c r="B6874" s="257">
        <v>6811</v>
      </c>
      <c r="C6874" s="256">
        <v>129.33655364936897</v>
      </c>
    </row>
    <row r="6875" spans="2:3" x14ac:dyDescent="0.25">
      <c r="B6875" s="257">
        <v>6812</v>
      </c>
      <c r="C6875" s="256">
        <v>106.00770302624659</v>
      </c>
    </row>
    <row r="6876" spans="2:3" x14ac:dyDescent="0.25">
      <c r="B6876" s="257">
        <v>6813</v>
      </c>
      <c r="C6876" s="256">
        <v>131.78885061319212</v>
      </c>
    </row>
    <row r="6877" spans="2:3" x14ac:dyDescent="0.25">
      <c r="B6877" s="257">
        <v>6814</v>
      </c>
      <c r="C6877" s="256">
        <v>127.60121083694122</v>
      </c>
    </row>
    <row r="6878" spans="2:3" x14ac:dyDescent="0.25">
      <c r="B6878" s="257">
        <v>6815</v>
      </c>
      <c r="C6878" s="256">
        <v>167.34803867279669</v>
      </c>
    </row>
    <row r="6879" spans="2:3" x14ac:dyDescent="0.25">
      <c r="B6879" s="257">
        <v>6816</v>
      </c>
      <c r="C6879" s="256">
        <v>140.11538259883812</v>
      </c>
    </row>
    <row r="6880" spans="2:3" x14ac:dyDescent="0.25">
      <c r="B6880" s="257">
        <v>6817</v>
      </c>
      <c r="C6880" s="256">
        <v>113.89754344671991</v>
      </c>
    </row>
    <row r="6881" spans="2:3" x14ac:dyDescent="0.25">
      <c r="B6881" s="257">
        <v>6818</v>
      </c>
      <c r="C6881" s="256">
        <v>101.06521524139814</v>
      </c>
    </row>
    <row r="6882" spans="2:3" x14ac:dyDescent="0.25">
      <c r="B6882" s="257">
        <v>6819</v>
      </c>
      <c r="C6882" s="256">
        <v>115.77437960236476</v>
      </c>
    </row>
    <row r="6883" spans="2:3" x14ac:dyDescent="0.25">
      <c r="B6883" s="257">
        <v>6820</v>
      </c>
      <c r="C6883" s="256">
        <v>143.732217313842</v>
      </c>
    </row>
    <row r="6884" spans="2:3" x14ac:dyDescent="0.25">
      <c r="B6884" s="257">
        <v>6821</v>
      </c>
      <c r="C6884" s="256">
        <v>128.81071050092237</v>
      </c>
    </row>
    <row r="6885" spans="2:3" x14ac:dyDescent="0.25">
      <c r="B6885" s="257">
        <v>6822</v>
      </c>
      <c r="C6885" s="256">
        <v>112.57571817065461</v>
      </c>
    </row>
    <row r="6886" spans="2:3" x14ac:dyDescent="0.25">
      <c r="B6886" s="257">
        <v>6823</v>
      </c>
      <c r="C6886" s="256">
        <v>130.9354259584378</v>
      </c>
    </row>
    <row r="6887" spans="2:3" x14ac:dyDescent="0.25">
      <c r="B6887" s="257">
        <v>6824</v>
      </c>
      <c r="C6887" s="256">
        <v>107.15489196258828</v>
      </c>
    </row>
    <row r="6888" spans="2:3" x14ac:dyDescent="0.25">
      <c r="B6888" s="257">
        <v>6825</v>
      </c>
      <c r="C6888" s="256">
        <v>144.92481945162785</v>
      </c>
    </row>
    <row r="6889" spans="2:3" x14ac:dyDescent="0.25">
      <c r="B6889" s="257">
        <v>6826</v>
      </c>
      <c r="C6889" s="256">
        <v>167.36172655903101</v>
      </c>
    </row>
    <row r="6890" spans="2:3" x14ac:dyDescent="0.25">
      <c r="B6890" s="257">
        <v>6827</v>
      </c>
      <c r="C6890" s="256">
        <v>123.92933926547133</v>
      </c>
    </row>
    <row r="6891" spans="2:3" x14ac:dyDescent="0.25">
      <c r="B6891" s="257">
        <v>6828</v>
      </c>
      <c r="C6891" s="256">
        <v>74.367662291219119</v>
      </c>
    </row>
    <row r="6892" spans="2:3" x14ac:dyDescent="0.25">
      <c r="B6892" s="257">
        <v>6829</v>
      </c>
      <c r="C6892" s="256">
        <v>133.96203143758967</v>
      </c>
    </row>
    <row r="6893" spans="2:3" x14ac:dyDescent="0.25">
      <c r="B6893" s="257">
        <v>6830</v>
      </c>
      <c r="C6893" s="256">
        <v>108.74727830785751</v>
      </c>
    </row>
    <row r="6894" spans="2:3" x14ac:dyDescent="0.25">
      <c r="B6894" s="257">
        <v>6831</v>
      </c>
      <c r="C6894" s="256">
        <v>124.46129059109789</v>
      </c>
    </row>
    <row r="6895" spans="2:3" x14ac:dyDescent="0.25">
      <c r="B6895" s="257">
        <v>6832</v>
      </c>
      <c r="C6895" s="256">
        <v>136.47408771679309</v>
      </c>
    </row>
    <row r="6896" spans="2:3" x14ac:dyDescent="0.25">
      <c r="B6896" s="257">
        <v>6833</v>
      </c>
      <c r="C6896" s="256">
        <v>89.019156597808347</v>
      </c>
    </row>
    <row r="6897" spans="2:3" x14ac:dyDescent="0.25">
      <c r="B6897" s="257">
        <v>6834</v>
      </c>
      <c r="C6897" s="256">
        <v>126.45249389190157</v>
      </c>
    </row>
    <row r="6898" spans="2:3" x14ac:dyDescent="0.25">
      <c r="B6898" s="257">
        <v>6835</v>
      </c>
      <c r="C6898" s="256">
        <v>91.07190599242017</v>
      </c>
    </row>
    <row r="6899" spans="2:3" x14ac:dyDescent="0.25">
      <c r="B6899" s="257">
        <v>6836</v>
      </c>
      <c r="C6899" s="256">
        <v>100.37308803001841</v>
      </c>
    </row>
    <row r="6900" spans="2:3" x14ac:dyDescent="0.25">
      <c r="B6900" s="257">
        <v>6837</v>
      </c>
      <c r="C6900" s="256">
        <v>111.5538098385513</v>
      </c>
    </row>
    <row r="6901" spans="2:3" x14ac:dyDescent="0.25">
      <c r="B6901" s="257">
        <v>6838</v>
      </c>
      <c r="C6901" s="256">
        <v>155.17655696236943</v>
      </c>
    </row>
    <row r="6902" spans="2:3" x14ac:dyDescent="0.25">
      <c r="B6902" s="257">
        <v>6839</v>
      </c>
      <c r="C6902" s="256">
        <v>119.10219513789843</v>
      </c>
    </row>
    <row r="6903" spans="2:3" x14ac:dyDescent="0.25">
      <c r="B6903" s="257">
        <v>6840</v>
      </c>
      <c r="C6903" s="256">
        <v>80.59301122637207</v>
      </c>
    </row>
    <row r="6904" spans="2:3" x14ac:dyDescent="0.25">
      <c r="B6904" s="257">
        <v>6841</v>
      </c>
      <c r="C6904" s="256">
        <v>146.37200023132215</v>
      </c>
    </row>
    <row r="6905" spans="2:3" x14ac:dyDescent="0.25">
      <c r="B6905" s="257">
        <v>6842</v>
      </c>
      <c r="C6905" s="256">
        <v>109.52312476982371</v>
      </c>
    </row>
    <row r="6906" spans="2:3" x14ac:dyDescent="0.25">
      <c r="B6906" s="257">
        <v>6843</v>
      </c>
      <c r="C6906" s="256">
        <v>97.886021742983814</v>
      </c>
    </row>
    <row r="6907" spans="2:3" x14ac:dyDescent="0.25">
      <c r="B6907" s="257">
        <v>6844</v>
      </c>
      <c r="C6907" s="256">
        <v>168.11532261435218</v>
      </c>
    </row>
    <row r="6908" spans="2:3" x14ac:dyDescent="0.25">
      <c r="B6908" s="257">
        <v>6845</v>
      </c>
      <c r="C6908" s="256">
        <v>115.1242808989695</v>
      </c>
    </row>
    <row r="6909" spans="2:3" x14ac:dyDescent="0.25">
      <c r="B6909" s="257">
        <v>6846</v>
      </c>
      <c r="C6909" s="256">
        <v>141.09709657532881</v>
      </c>
    </row>
    <row r="6910" spans="2:3" x14ac:dyDescent="0.25">
      <c r="B6910" s="257">
        <v>6847</v>
      </c>
      <c r="C6910" s="256">
        <v>81.624195315802126</v>
      </c>
    </row>
    <row r="6911" spans="2:3" x14ac:dyDescent="0.25">
      <c r="B6911" s="257">
        <v>6848</v>
      </c>
      <c r="C6911" s="256">
        <v>107.06753112562404</v>
      </c>
    </row>
    <row r="6912" spans="2:3" x14ac:dyDescent="0.25">
      <c r="B6912" s="257">
        <v>6849</v>
      </c>
      <c r="C6912" s="256">
        <v>145.36833915053688</v>
      </c>
    </row>
    <row r="6913" spans="2:3" x14ac:dyDescent="0.25">
      <c r="B6913" s="257">
        <v>6850</v>
      </c>
      <c r="C6913" s="256">
        <v>109.76964510098841</v>
      </c>
    </row>
    <row r="6914" spans="2:3" x14ac:dyDescent="0.25">
      <c r="B6914" s="257">
        <v>6851</v>
      </c>
      <c r="C6914" s="256">
        <v>108.98311953830334</v>
      </c>
    </row>
    <row r="6915" spans="2:3" x14ac:dyDescent="0.25">
      <c r="B6915" s="257">
        <v>6852</v>
      </c>
      <c r="C6915" s="256">
        <v>106.6982570723851</v>
      </c>
    </row>
    <row r="6916" spans="2:3" x14ac:dyDescent="0.25">
      <c r="B6916" s="257">
        <v>6853</v>
      </c>
      <c r="C6916" s="256">
        <v>97.342501076724361</v>
      </c>
    </row>
    <row r="6917" spans="2:3" x14ac:dyDescent="0.25">
      <c r="B6917" s="257">
        <v>6854</v>
      </c>
      <c r="C6917" s="256">
        <v>129.44191936708779</v>
      </c>
    </row>
    <row r="6918" spans="2:3" x14ac:dyDescent="0.25">
      <c r="B6918" s="257">
        <v>6855</v>
      </c>
      <c r="C6918" s="256">
        <v>102.89859384384167</v>
      </c>
    </row>
    <row r="6919" spans="2:3" x14ac:dyDescent="0.25">
      <c r="B6919" s="257">
        <v>6856</v>
      </c>
      <c r="C6919" s="256">
        <v>160.1578467214124</v>
      </c>
    </row>
    <row r="6920" spans="2:3" x14ac:dyDescent="0.25">
      <c r="B6920" s="257">
        <v>6857</v>
      </c>
      <c r="C6920" s="256">
        <v>106.12769691092889</v>
      </c>
    </row>
    <row r="6921" spans="2:3" x14ac:dyDescent="0.25">
      <c r="B6921" s="257">
        <v>6858</v>
      </c>
      <c r="C6921" s="256">
        <v>127.89284443532026</v>
      </c>
    </row>
    <row r="6922" spans="2:3" x14ac:dyDescent="0.25">
      <c r="B6922" s="257">
        <v>6859</v>
      </c>
      <c r="C6922" s="256">
        <v>114.78951454258619</v>
      </c>
    </row>
    <row r="6923" spans="2:3" x14ac:dyDescent="0.25">
      <c r="B6923" s="257">
        <v>6860</v>
      </c>
      <c r="C6923" s="256">
        <v>166.69048807473447</v>
      </c>
    </row>
    <row r="6924" spans="2:3" x14ac:dyDescent="0.25">
      <c r="B6924" s="257">
        <v>6861</v>
      </c>
      <c r="C6924" s="256">
        <v>118.76074661341171</v>
      </c>
    </row>
    <row r="6925" spans="2:3" x14ac:dyDescent="0.25">
      <c r="B6925" s="257">
        <v>6862</v>
      </c>
      <c r="C6925" s="256">
        <v>121.10309580028972</v>
      </c>
    </row>
    <row r="6926" spans="2:3" x14ac:dyDescent="0.25">
      <c r="B6926" s="257">
        <v>6863</v>
      </c>
      <c r="C6926" s="256">
        <v>72.18112114756417</v>
      </c>
    </row>
    <row r="6927" spans="2:3" x14ac:dyDescent="0.25">
      <c r="B6927" s="257">
        <v>6864</v>
      </c>
      <c r="C6927" s="256">
        <v>111.42578998301447</v>
      </c>
    </row>
    <row r="6928" spans="2:3" x14ac:dyDescent="0.25">
      <c r="B6928" s="257">
        <v>6865</v>
      </c>
      <c r="C6928" s="256">
        <v>140.04898530803879</v>
      </c>
    </row>
    <row r="6929" spans="2:3" x14ac:dyDescent="0.25">
      <c r="B6929" s="257">
        <v>6866</v>
      </c>
      <c r="C6929" s="256">
        <v>126.00139433011154</v>
      </c>
    </row>
    <row r="6930" spans="2:3" x14ac:dyDescent="0.25">
      <c r="B6930" s="257">
        <v>6867</v>
      </c>
      <c r="C6930" s="256">
        <v>114.87147554457177</v>
      </c>
    </row>
    <row r="6931" spans="2:3" x14ac:dyDescent="0.25">
      <c r="B6931" s="257">
        <v>6868</v>
      </c>
      <c r="C6931" s="256">
        <v>121.48273524357754</v>
      </c>
    </row>
    <row r="6932" spans="2:3" x14ac:dyDescent="0.25">
      <c r="B6932" s="257">
        <v>6869</v>
      </c>
      <c r="C6932" s="256">
        <v>114.40081252440511</v>
      </c>
    </row>
    <row r="6933" spans="2:3" x14ac:dyDescent="0.25">
      <c r="B6933" s="257">
        <v>6870</v>
      </c>
      <c r="C6933" s="256">
        <v>129.84933121319105</v>
      </c>
    </row>
    <row r="6934" spans="2:3" x14ac:dyDescent="0.25">
      <c r="B6934" s="257">
        <v>6871</v>
      </c>
      <c r="C6934" s="256">
        <v>91.817525931560056</v>
      </c>
    </row>
    <row r="6935" spans="2:3" x14ac:dyDescent="0.25">
      <c r="B6935" s="257">
        <v>6872</v>
      </c>
      <c r="C6935" s="256">
        <v>131.01729036156013</v>
      </c>
    </row>
    <row r="6936" spans="2:3" x14ac:dyDescent="0.25">
      <c r="B6936" s="257">
        <v>6873</v>
      </c>
      <c r="C6936" s="256">
        <v>56.972111323824279</v>
      </c>
    </row>
    <row r="6937" spans="2:3" x14ac:dyDescent="0.25">
      <c r="B6937" s="257">
        <v>6874</v>
      </c>
      <c r="C6937" s="256">
        <v>159.13582624718731</v>
      </c>
    </row>
    <row r="6938" spans="2:3" x14ac:dyDescent="0.25">
      <c r="B6938" s="257">
        <v>6875</v>
      </c>
      <c r="C6938" s="256">
        <v>94.415246112338508</v>
      </c>
    </row>
    <row r="6939" spans="2:3" x14ac:dyDescent="0.25">
      <c r="B6939" s="257">
        <v>6876</v>
      </c>
      <c r="C6939" s="256">
        <v>127.65120296148417</v>
      </c>
    </row>
    <row r="6940" spans="2:3" x14ac:dyDescent="0.25">
      <c r="B6940" s="257">
        <v>6877</v>
      </c>
      <c r="C6940" s="256">
        <v>157.81508273525534</v>
      </c>
    </row>
    <row r="6941" spans="2:3" x14ac:dyDescent="0.25">
      <c r="B6941" s="257">
        <v>6878</v>
      </c>
      <c r="C6941" s="256">
        <v>138.52063693757907</v>
      </c>
    </row>
    <row r="6942" spans="2:3" x14ac:dyDescent="0.25">
      <c r="B6942" s="257">
        <v>6879</v>
      </c>
      <c r="C6942" s="256">
        <v>116.76010287348997</v>
      </c>
    </row>
    <row r="6943" spans="2:3" x14ac:dyDescent="0.25">
      <c r="B6943" s="257">
        <v>6880</v>
      </c>
      <c r="C6943" s="256">
        <v>103.43132194677949</v>
      </c>
    </row>
    <row r="6944" spans="2:3" x14ac:dyDescent="0.25">
      <c r="B6944" s="257">
        <v>6881</v>
      </c>
      <c r="C6944" s="256">
        <v>172.1515291701167</v>
      </c>
    </row>
    <row r="6945" spans="2:3" x14ac:dyDescent="0.25">
      <c r="B6945" s="257">
        <v>6882</v>
      </c>
      <c r="C6945" s="256">
        <v>119.95231003023677</v>
      </c>
    </row>
    <row r="6946" spans="2:3" x14ac:dyDescent="0.25">
      <c r="B6946" s="257">
        <v>6883</v>
      </c>
      <c r="C6946" s="256">
        <v>127.4283044532074</v>
      </c>
    </row>
    <row r="6947" spans="2:3" x14ac:dyDescent="0.25">
      <c r="B6947" s="257">
        <v>6884</v>
      </c>
      <c r="C6947" s="256">
        <v>121.63918865044269</v>
      </c>
    </row>
    <row r="6948" spans="2:3" x14ac:dyDescent="0.25">
      <c r="B6948" s="257">
        <v>6885</v>
      </c>
      <c r="C6948" s="256">
        <v>116.36666784904273</v>
      </c>
    </row>
    <row r="6949" spans="2:3" x14ac:dyDescent="0.25">
      <c r="B6949" s="257">
        <v>6886</v>
      </c>
      <c r="C6949" s="256">
        <v>134.32558696185058</v>
      </c>
    </row>
    <row r="6950" spans="2:3" x14ac:dyDescent="0.25">
      <c r="B6950" s="257">
        <v>6887</v>
      </c>
      <c r="C6950" s="256">
        <v>80.52682286495326</v>
      </c>
    </row>
    <row r="6951" spans="2:3" x14ac:dyDescent="0.25">
      <c r="B6951" s="257">
        <v>6888</v>
      </c>
      <c r="C6951" s="256">
        <v>111.77187750270633</v>
      </c>
    </row>
    <row r="6952" spans="2:3" x14ac:dyDescent="0.25">
      <c r="B6952" s="257">
        <v>6889</v>
      </c>
      <c r="C6952" s="256">
        <v>79.798377025622131</v>
      </c>
    </row>
    <row r="6953" spans="2:3" x14ac:dyDescent="0.25">
      <c r="B6953" s="257">
        <v>6890</v>
      </c>
      <c r="C6953" s="256">
        <v>119.3459238092655</v>
      </c>
    </row>
    <row r="6954" spans="2:3" x14ac:dyDescent="0.25">
      <c r="B6954" s="257">
        <v>6891</v>
      </c>
      <c r="C6954" s="256">
        <v>108.60179561952327</v>
      </c>
    </row>
    <row r="6955" spans="2:3" x14ac:dyDescent="0.25">
      <c r="B6955" s="257">
        <v>6892</v>
      </c>
      <c r="C6955" s="256">
        <v>99.612256883686115</v>
      </c>
    </row>
    <row r="6956" spans="2:3" x14ac:dyDescent="0.25">
      <c r="B6956" s="257">
        <v>6893</v>
      </c>
      <c r="C6956" s="256">
        <v>105.1158820418309</v>
      </c>
    </row>
    <row r="6957" spans="2:3" x14ac:dyDescent="0.25">
      <c r="B6957" s="257">
        <v>6894</v>
      </c>
      <c r="C6957" s="256">
        <v>101.53326926975589</v>
      </c>
    </row>
    <row r="6958" spans="2:3" x14ac:dyDescent="0.25">
      <c r="B6958" s="257">
        <v>6895</v>
      </c>
      <c r="C6958" s="256">
        <v>131.19758841712252</v>
      </c>
    </row>
    <row r="6959" spans="2:3" x14ac:dyDescent="0.25">
      <c r="B6959" s="257">
        <v>6896</v>
      </c>
      <c r="C6959" s="256">
        <v>114.31377051178612</v>
      </c>
    </row>
    <row r="6960" spans="2:3" x14ac:dyDescent="0.25">
      <c r="B6960" s="257">
        <v>6897</v>
      </c>
      <c r="C6960" s="256">
        <v>88.877570699262193</v>
      </c>
    </row>
    <row r="6961" spans="2:3" x14ac:dyDescent="0.25">
      <c r="B6961" s="257">
        <v>6898</v>
      </c>
      <c r="C6961" s="256">
        <v>136.78164242207436</v>
      </c>
    </row>
    <row r="6962" spans="2:3" x14ac:dyDescent="0.25">
      <c r="B6962" s="257">
        <v>6899</v>
      </c>
      <c r="C6962" s="256">
        <v>141.79898675427779</v>
      </c>
    </row>
    <row r="6963" spans="2:3" x14ac:dyDescent="0.25">
      <c r="B6963" s="257">
        <v>6900</v>
      </c>
      <c r="C6963" s="256">
        <v>95.337415330933595</v>
      </c>
    </row>
    <row r="6964" spans="2:3" x14ac:dyDescent="0.25">
      <c r="B6964" s="257">
        <v>6901</v>
      </c>
      <c r="C6964" s="256">
        <v>121.52053955161159</v>
      </c>
    </row>
    <row r="6965" spans="2:3" x14ac:dyDescent="0.25">
      <c r="B6965" s="257">
        <v>6902</v>
      </c>
      <c r="C6965" s="256">
        <v>87.895244833936673</v>
      </c>
    </row>
    <row r="6966" spans="2:3" x14ac:dyDescent="0.25">
      <c r="B6966" s="257">
        <v>6903</v>
      </c>
      <c r="C6966" s="256">
        <v>91.205859922217059</v>
      </c>
    </row>
    <row r="6967" spans="2:3" x14ac:dyDescent="0.25">
      <c r="B6967" s="257">
        <v>6904</v>
      </c>
      <c r="C6967" s="256">
        <v>99.529810480837057</v>
      </c>
    </row>
    <row r="6968" spans="2:3" x14ac:dyDescent="0.25">
      <c r="B6968" s="257">
        <v>6905</v>
      </c>
      <c r="C6968" s="256">
        <v>97.680241719483149</v>
      </c>
    </row>
    <row r="6969" spans="2:3" x14ac:dyDescent="0.25">
      <c r="B6969" s="257">
        <v>6906</v>
      </c>
      <c r="C6969" s="256">
        <v>75.319966211047998</v>
      </c>
    </row>
    <row r="6970" spans="2:3" x14ac:dyDescent="0.25">
      <c r="B6970" s="257">
        <v>6907</v>
      </c>
      <c r="C6970" s="256">
        <v>81.056114778644201</v>
      </c>
    </row>
    <row r="6971" spans="2:3" x14ac:dyDescent="0.25">
      <c r="B6971" s="257">
        <v>6908</v>
      </c>
      <c r="C6971" s="256">
        <v>117.00420485136239</v>
      </c>
    </row>
    <row r="6972" spans="2:3" x14ac:dyDescent="0.25">
      <c r="B6972" s="257">
        <v>6909</v>
      </c>
      <c r="C6972" s="256">
        <v>87.935642507396707</v>
      </c>
    </row>
    <row r="6973" spans="2:3" x14ac:dyDescent="0.25">
      <c r="B6973" s="257">
        <v>6910</v>
      </c>
      <c r="C6973" s="256">
        <v>144.69594780719663</v>
      </c>
    </row>
    <row r="6974" spans="2:3" x14ac:dyDescent="0.25">
      <c r="B6974" s="257">
        <v>6911</v>
      </c>
      <c r="C6974" s="256">
        <v>88.784837194424355</v>
      </c>
    </row>
    <row r="6975" spans="2:3" x14ac:dyDescent="0.25">
      <c r="B6975" s="257">
        <v>6912</v>
      </c>
      <c r="C6975" s="256">
        <v>98.597492019842363</v>
      </c>
    </row>
    <row r="6976" spans="2:3" x14ac:dyDescent="0.25">
      <c r="B6976" s="257">
        <v>6913</v>
      </c>
      <c r="C6976" s="256">
        <v>152.93713650802732</v>
      </c>
    </row>
    <row r="6977" spans="2:3" x14ac:dyDescent="0.25">
      <c r="B6977" s="257">
        <v>6914</v>
      </c>
      <c r="C6977" s="256">
        <v>76.204942793362392</v>
      </c>
    </row>
    <row r="6978" spans="2:3" x14ac:dyDescent="0.25">
      <c r="B6978" s="257">
        <v>6915</v>
      </c>
      <c r="C6978" s="256">
        <v>92.778821790768404</v>
      </c>
    </row>
    <row r="6979" spans="2:3" x14ac:dyDescent="0.25">
      <c r="B6979" s="257">
        <v>6916</v>
      </c>
      <c r="C6979" s="256">
        <v>117.29073388359227</v>
      </c>
    </row>
    <row r="6980" spans="2:3" x14ac:dyDescent="0.25">
      <c r="B6980" s="257">
        <v>6917</v>
      </c>
      <c r="C6980" s="256">
        <v>137.67564596278501</v>
      </c>
    </row>
    <row r="6981" spans="2:3" x14ac:dyDescent="0.25">
      <c r="B6981" s="257">
        <v>6918</v>
      </c>
      <c r="C6981" s="256">
        <v>121.00001721472081</v>
      </c>
    </row>
    <row r="6982" spans="2:3" x14ac:dyDescent="0.25">
      <c r="B6982" s="257">
        <v>6919</v>
      </c>
      <c r="C6982" s="256">
        <v>146.09828206196173</v>
      </c>
    </row>
    <row r="6983" spans="2:3" x14ac:dyDescent="0.25">
      <c r="B6983" s="257">
        <v>6920</v>
      </c>
      <c r="C6983" s="256">
        <v>128.06762835204739</v>
      </c>
    </row>
    <row r="6984" spans="2:3" x14ac:dyDescent="0.25">
      <c r="B6984" s="257">
        <v>6921</v>
      </c>
      <c r="C6984" s="256">
        <v>95.450878338369861</v>
      </c>
    </row>
    <row r="6985" spans="2:3" x14ac:dyDescent="0.25">
      <c r="B6985" s="257">
        <v>6922</v>
      </c>
      <c r="C6985" s="256">
        <v>160.18760962243471</v>
      </c>
    </row>
    <row r="6986" spans="2:3" x14ac:dyDescent="0.25">
      <c r="B6986" s="257">
        <v>6923</v>
      </c>
      <c r="C6986" s="256">
        <v>176.02925954435767</v>
      </c>
    </row>
    <row r="6987" spans="2:3" x14ac:dyDescent="0.25">
      <c r="B6987" s="257">
        <v>6924</v>
      </c>
      <c r="C6987" s="256">
        <v>91.936337217640698</v>
      </c>
    </row>
    <row r="6988" spans="2:3" x14ac:dyDescent="0.25">
      <c r="B6988" s="257">
        <v>6925</v>
      </c>
      <c r="C6988" s="256">
        <v>149.29508687920284</v>
      </c>
    </row>
    <row r="6989" spans="2:3" x14ac:dyDescent="0.25">
      <c r="B6989" s="257">
        <v>6926</v>
      </c>
      <c r="C6989" s="256">
        <v>131.27689402164748</v>
      </c>
    </row>
    <row r="6990" spans="2:3" x14ac:dyDescent="0.25">
      <c r="B6990" s="257">
        <v>6927</v>
      </c>
      <c r="C6990" s="256">
        <v>140.67674732152182</v>
      </c>
    </row>
    <row r="6991" spans="2:3" x14ac:dyDescent="0.25">
      <c r="B6991" s="257">
        <v>6928</v>
      </c>
      <c r="C6991" s="256">
        <v>105.13768880756328</v>
      </c>
    </row>
    <row r="6992" spans="2:3" x14ac:dyDescent="0.25">
      <c r="B6992" s="257">
        <v>6929</v>
      </c>
      <c r="C6992" s="256">
        <v>129.39528267014393</v>
      </c>
    </row>
    <row r="6993" spans="2:3" x14ac:dyDescent="0.25">
      <c r="B6993" s="257">
        <v>6930</v>
      </c>
      <c r="C6993" s="256">
        <v>109.50418005603129</v>
      </c>
    </row>
    <row r="6994" spans="2:3" x14ac:dyDescent="0.25">
      <c r="B6994" s="257">
        <v>6931</v>
      </c>
      <c r="C6994" s="256">
        <v>125.57447200882537</v>
      </c>
    </row>
    <row r="6995" spans="2:3" x14ac:dyDescent="0.25">
      <c r="B6995" s="257">
        <v>6932</v>
      </c>
      <c r="C6995" s="256">
        <v>110.98403902011674</v>
      </c>
    </row>
    <row r="6996" spans="2:3" x14ac:dyDescent="0.25">
      <c r="B6996" s="257">
        <v>6933</v>
      </c>
      <c r="C6996" s="256">
        <v>106.58753020569105</v>
      </c>
    </row>
    <row r="6997" spans="2:3" x14ac:dyDescent="0.25">
      <c r="B6997" s="257">
        <v>6934</v>
      </c>
      <c r="C6997" s="256">
        <v>92.378745271898396</v>
      </c>
    </row>
    <row r="6998" spans="2:3" x14ac:dyDescent="0.25">
      <c r="B6998" s="257">
        <v>6935</v>
      </c>
      <c r="C6998" s="256">
        <v>96.762170686952402</v>
      </c>
    </row>
    <row r="6999" spans="2:3" x14ac:dyDescent="0.25">
      <c r="B6999" s="257">
        <v>6936</v>
      </c>
      <c r="C6999" s="256">
        <v>142.74931374552182</v>
      </c>
    </row>
    <row r="7000" spans="2:3" x14ac:dyDescent="0.25">
      <c r="B7000" s="257">
        <v>6937</v>
      </c>
      <c r="C7000" s="256">
        <v>156.05839265918343</v>
      </c>
    </row>
    <row r="7001" spans="2:3" x14ac:dyDescent="0.25">
      <c r="B7001" s="257">
        <v>6938</v>
      </c>
      <c r="C7001" s="256">
        <v>95.283740744625803</v>
      </c>
    </row>
    <row r="7002" spans="2:3" x14ac:dyDescent="0.25">
      <c r="B7002" s="257">
        <v>6939</v>
      </c>
      <c r="C7002" s="256">
        <v>163.16078483065985</v>
      </c>
    </row>
    <row r="7003" spans="2:3" x14ac:dyDescent="0.25">
      <c r="B7003" s="257">
        <v>6940</v>
      </c>
      <c r="C7003" s="256">
        <v>133.20380049663984</v>
      </c>
    </row>
    <row r="7004" spans="2:3" x14ac:dyDescent="0.25">
      <c r="B7004" s="257">
        <v>6941</v>
      </c>
      <c r="C7004" s="256">
        <v>143.62689827797394</v>
      </c>
    </row>
    <row r="7005" spans="2:3" x14ac:dyDescent="0.25">
      <c r="B7005" s="257">
        <v>6942</v>
      </c>
      <c r="C7005" s="256">
        <v>115.76880693587135</v>
      </c>
    </row>
    <row r="7006" spans="2:3" x14ac:dyDescent="0.25">
      <c r="B7006" s="257">
        <v>6943</v>
      </c>
      <c r="C7006" s="256">
        <v>123.21424346126632</v>
      </c>
    </row>
    <row r="7007" spans="2:3" x14ac:dyDescent="0.25">
      <c r="B7007" s="257">
        <v>6944</v>
      </c>
      <c r="C7007" s="256">
        <v>129.19115713348197</v>
      </c>
    </row>
    <row r="7008" spans="2:3" x14ac:dyDescent="0.25">
      <c r="B7008" s="257">
        <v>6945</v>
      </c>
      <c r="C7008" s="256">
        <v>147.23703127554472</v>
      </c>
    </row>
    <row r="7009" spans="2:3" x14ac:dyDescent="0.25">
      <c r="B7009" s="257">
        <v>6946</v>
      </c>
      <c r="C7009" s="256">
        <v>105.84945763766255</v>
      </c>
    </row>
    <row r="7010" spans="2:3" x14ac:dyDescent="0.25">
      <c r="B7010" s="257">
        <v>6947</v>
      </c>
      <c r="C7010" s="256">
        <v>104.72678585723466</v>
      </c>
    </row>
    <row r="7011" spans="2:3" x14ac:dyDescent="0.25">
      <c r="B7011" s="257">
        <v>6948</v>
      </c>
      <c r="C7011" s="256">
        <v>129.3833463634972</v>
      </c>
    </row>
    <row r="7012" spans="2:3" x14ac:dyDescent="0.25">
      <c r="B7012" s="257">
        <v>6949</v>
      </c>
      <c r="C7012" s="256">
        <v>63.826861341732382</v>
      </c>
    </row>
    <row r="7013" spans="2:3" x14ac:dyDescent="0.25">
      <c r="B7013" s="257">
        <v>6950</v>
      </c>
      <c r="C7013" s="256">
        <v>121.98800294674169</v>
      </c>
    </row>
    <row r="7014" spans="2:3" x14ac:dyDescent="0.25">
      <c r="B7014" s="257">
        <v>6951</v>
      </c>
      <c r="C7014" s="256">
        <v>104.82574710178707</v>
      </c>
    </row>
    <row r="7015" spans="2:3" x14ac:dyDescent="0.25">
      <c r="B7015" s="257">
        <v>6952</v>
      </c>
      <c r="C7015" s="256">
        <v>118.86591071442442</v>
      </c>
    </row>
    <row r="7016" spans="2:3" x14ac:dyDescent="0.25">
      <c r="B7016" s="257">
        <v>6953</v>
      </c>
      <c r="C7016" s="256">
        <v>134.62289840127164</v>
      </c>
    </row>
    <row r="7017" spans="2:3" x14ac:dyDescent="0.25">
      <c r="B7017" s="257">
        <v>6954</v>
      </c>
      <c r="C7017" s="256">
        <v>99.809836186069944</v>
      </c>
    </row>
    <row r="7018" spans="2:3" x14ac:dyDescent="0.25">
      <c r="B7018" s="257">
        <v>6955</v>
      </c>
      <c r="C7018" s="256">
        <v>144.2152416337716</v>
      </c>
    </row>
    <row r="7019" spans="2:3" x14ac:dyDescent="0.25">
      <c r="B7019" s="257">
        <v>6956</v>
      </c>
      <c r="C7019" s="256">
        <v>153.85303562273944</v>
      </c>
    </row>
    <row r="7020" spans="2:3" x14ac:dyDescent="0.25">
      <c r="B7020" s="257">
        <v>6957</v>
      </c>
      <c r="C7020" s="256">
        <v>104.73980206680544</v>
      </c>
    </row>
    <row r="7021" spans="2:3" x14ac:dyDescent="0.25">
      <c r="B7021" s="257">
        <v>6958</v>
      </c>
      <c r="C7021" s="256">
        <v>129.45901329596893</v>
      </c>
    </row>
    <row r="7022" spans="2:3" x14ac:dyDescent="0.25">
      <c r="B7022" s="257">
        <v>6959</v>
      </c>
      <c r="C7022" s="256">
        <v>122.27749660365753</v>
      </c>
    </row>
    <row r="7023" spans="2:3" x14ac:dyDescent="0.25">
      <c r="B7023" s="257">
        <v>6960</v>
      </c>
      <c r="C7023" s="256">
        <v>147.51136690998015</v>
      </c>
    </row>
    <row r="7024" spans="2:3" x14ac:dyDescent="0.25">
      <c r="B7024" s="257">
        <v>6961</v>
      </c>
      <c r="C7024" s="256">
        <v>140.5414613392154</v>
      </c>
    </row>
    <row r="7025" spans="2:3" x14ac:dyDescent="0.25">
      <c r="B7025" s="257">
        <v>6962</v>
      </c>
      <c r="C7025" s="256">
        <v>159.42121990069123</v>
      </c>
    </row>
    <row r="7026" spans="2:3" x14ac:dyDescent="0.25">
      <c r="B7026" s="257">
        <v>6963</v>
      </c>
      <c r="C7026" s="256">
        <v>141.8439983386817</v>
      </c>
    </row>
    <row r="7027" spans="2:3" x14ac:dyDescent="0.25">
      <c r="B7027" s="257">
        <v>6964</v>
      </c>
      <c r="C7027" s="256">
        <v>101.67625503158339</v>
      </c>
    </row>
    <row r="7028" spans="2:3" x14ac:dyDescent="0.25">
      <c r="B7028" s="257">
        <v>6965</v>
      </c>
      <c r="C7028" s="256">
        <v>131.12518681591146</v>
      </c>
    </row>
    <row r="7029" spans="2:3" x14ac:dyDescent="0.25">
      <c r="B7029" s="257">
        <v>6966</v>
      </c>
      <c r="C7029" s="256">
        <v>111.23339402920452</v>
      </c>
    </row>
    <row r="7030" spans="2:3" x14ac:dyDescent="0.25">
      <c r="B7030" s="257">
        <v>6967</v>
      </c>
      <c r="C7030" s="256">
        <v>126.34461910098719</v>
      </c>
    </row>
    <row r="7031" spans="2:3" x14ac:dyDescent="0.25">
      <c r="B7031" s="257">
        <v>6968</v>
      </c>
      <c r="C7031" s="256">
        <v>130.58020654146952</v>
      </c>
    </row>
    <row r="7032" spans="2:3" x14ac:dyDescent="0.25">
      <c r="B7032" s="257">
        <v>6969</v>
      </c>
      <c r="C7032" s="256">
        <v>127.55918501099576</v>
      </c>
    </row>
    <row r="7033" spans="2:3" x14ac:dyDescent="0.25">
      <c r="B7033" s="257">
        <v>6970</v>
      </c>
      <c r="C7033" s="256">
        <v>116.76012373182452</v>
      </c>
    </row>
    <row r="7034" spans="2:3" x14ac:dyDescent="0.25">
      <c r="B7034" s="257">
        <v>6971</v>
      </c>
      <c r="C7034" s="256">
        <v>80.836867669919684</v>
      </c>
    </row>
    <row r="7035" spans="2:3" x14ac:dyDescent="0.25">
      <c r="B7035" s="257">
        <v>6972</v>
      </c>
      <c r="C7035" s="256">
        <v>131.80468385807751</v>
      </c>
    </row>
    <row r="7036" spans="2:3" x14ac:dyDescent="0.25">
      <c r="B7036" s="257">
        <v>6973</v>
      </c>
      <c r="C7036" s="256">
        <v>143.34179710133503</v>
      </c>
    </row>
    <row r="7037" spans="2:3" x14ac:dyDescent="0.25">
      <c r="B7037" s="257">
        <v>6974</v>
      </c>
      <c r="C7037" s="256">
        <v>104.56494072672456</v>
      </c>
    </row>
    <row r="7038" spans="2:3" x14ac:dyDescent="0.25">
      <c r="B7038" s="257">
        <v>6975</v>
      </c>
      <c r="C7038" s="256">
        <v>165.75826455891354</v>
      </c>
    </row>
    <row r="7039" spans="2:3" x14ac:dyDescent="0.25">
      <c r="B7039" s="257">
        <v>6976</v>
      </c>
      <c r="C7039" s="256">
        <v>126.6279045796275</v>
      </c>
    </row>
    <row r="7040" spans="2:3" x14ac:dyDescent="0.25">
      <c r="B7040" s="257">
        <v>6977</v>
      </c>
      <c r="C7040" s="256">
        <v>152.70740770440167</v>
      </c>
    </row>
    <row r="7041" spans="2:3" x14ac:dyDescent="0.25">
      <c r="B7041" s="257">
        <v>6978</v>
      </c>
      <c r="C7041" s="256">
        <v>125.60044533530321</v>
      </c>
    </row>
    <row r="7042" spans="2:3" x14ac:dyDescent="0.25">
      <c r="B7042" s="257">
        <v>6979</v>
      </c>
      <c r="C7042" s="256">
        <v>176.17116122072684</v>
      </c>
    </row>
    <row r="7043" spans="2:3" x14ac:dyDescent="0.25">
      <c r="B7043" s="257">
        <v>6980</v>
      </c>
      <c r="C7043" s="256">
        <v>100.18482392395612</v>
      </c>
    </row>
    <row r="7044" spans="2:3" x14ac:dyDescent="0.25">
      <c r="B7044" s="257">
        <v>6981</v>
      </c>
      <c r="C7044" s="256">
        <v>117.78193777235033</v>
      </c>
    </row>
    <row r="7045" spans="2:3" x14ac:dyDescent="0.25">
      <c r="B7045" s="257">
        <v>6982</v>
      </c>
      <c r="C7045" s="256">
        <v>152.91845405340396</v>
      </c>
    </row>
    <row r="7046" spans="2:3" x14ac:dyDescent="0.25">
      <c r="B7046" s="257">
        <v>6983</v>
      </c>
      <c r="C7046" s="256">
        <v>125.903402073039</v>
      </c>
    </row>
    <row r="7047" spans="2:3" x14ac:dyDescent="0.25">
      <c r="B7047" s="257">
        <v>6984</v>
      </c>
      <c r="C7047" s="256">
        <v>134.46404808576457</v>
      </c>
    </row>
    <row r="7048" spans="2:3" x14ac:dyDescent="0.25">
      <c r="B7048" s="257">
        <v>6985</v>
      </c>
      <c r="C7048" s="256">
        <v>130.59401550437181</v>
      </c>
    </row>
    <row r="7049" spans="2:3" x14ac:dyDescent="0.25">
      <c r="B7049" s="257">
        <v>6986</v>
      </c>
      <c r="C7049" s="256">
        <v>151.18667106101955</v>
      </c>
    </row>
    <row r="7050" spans="2:3" x14ac:dyDescent="0.25">
      <c r="B7050" s="257">
        <v>6987</v>
      </c>
      <c r="C7050" s="256">
        <v>130.40571371608442</v>
      </c>
    </row>
    <row r="7051" spans="2:3" x14ac:dyDescent="0.25">
      <c r="B7051" s="257">
        <v>6988</v>
      </c>
      <c r="C7051" s="256">
        <v>123.14533850152392</v>
      </c>
    </row>
    <row r="7052" spans="2:3" x14ac:dyDescent="0.25">
      <c r="B7052" s="257">
        <v>6989</v>
      </c>
      <c r="C7052" s="256">
        <v>132.30217721710903</v>
      </c>
    </row>
    <row r="7053" spans="2:3" x14ac:dyDescent="0.25">
      <c r="B7053" s="257">
        <v>6990</v>
      </c>
      <c r="C7053" s="256">
        <v>138.53394818147814</v>
      </c>
    </row>
    <row r="7054" spans="2:3" x14ac:dyDescent="0.25">
      <c r="B7054" s="257">
        <v>6991</v>
      </c>
      <c r="C7054" s="256">
        <v>104.98022272144327</v>
      </c>
    </row>
    <row r="7055" spans="2:3" x14ac:dyDescent="0.25">
      <c r="B7055" s="257">
        <v>6992</v>
      </c>
      <c r="C7055" s="256">
        <v>93.228667017416498</v>
      </c>
    </row>
    <row r="7056" spans="2:3" x14ac:dyDescent="0.25">
      <c r="B7056" s="257">
        <v>6993</v>
      </c>
      <c r="C7056" s="256">
        <v>123.40545552805906</v>
      </c>
    </row>
    <row r="7057" spans="2:3" x14ac:dyDescent="0.25">
      <c r="B7057" s="257">
        <v>6994</v>
      </c>
      <c r="C7057" s="256">
        <v>107.95022307044724</v>
      </c>
    </row>
    <row r="7058" spans="2:3" x14ac:dyDescent="0.25">
      <c r="B7058" s="257">
        <v>6995</v>
      </c>
      <c r="C7058" s="256">
        <v>131.73623757269812</v>
      </c>
    </row>
    <row r="7059" spans="2:3" x14ac:dyDescent="0.25">
      <c r="B7059" s="257">
        <v>6996</v>
      </c>
      <c r="C7059" s="256">
        <v>126.49501129923641</v>
      </c>
    </row>
    <row r="7060" spans="2:3" x14ac:dyDescent="0.25">
      <c r="B7060" s="257">
        <v>6997</v>
      </c>
      <c r="C7060" s="256">
        <v>121.17708275650124</v>
      </c>
    </row>
    <row r="7061" spans="2:3" x14ac:dyDescent="0.25">
      <c r="B7061" s="257">
        <v>6998</v>
      </c>
      <c r="C7061" s="256">
        <v>101.92816878809404</v>
      </c>
    </row>
    <row r="7062" spans="2:3" x14ac:dyDescent="0.25">
      <c r="B7062" s="257">
        <v>6999</v>
      </c>
      <c r="C7062" s="256">
        <v>132.86922411573997</v>
      </c>
    </row>
    <row r="7063" spans="2:3" x14ac:dyDescent="0.25">
      <c r="B7063" s="257">
        <v>7000</v>
      </c>
      <c r="C7063" s="256">
        <v>147.55547800861828</v>
      </c>
    </row>
    <row r="7064" spans="2:3" x14ac:dyDescent="0.25">
      <c r="B7064" s="257">
        <v>7001</v>
      </c>
      <c r="C7064" s="256">
        <v>129.04574365150441</v>
      </c>
    </row>
    <row r="7065" spans="2:3" x14ac:dyDescent="0.25">
      <c r="B7065" s="257">
        <v>7002</v>
      </c>
      <c r="C7065" s="256">
        <v>99.933634335694251</v>
      </c>
    </row>
    <row r="7066" spans="2:3" x14ac:dyDescent="0.25">
      <c r="B7066" s="257">
        <v>7003</v>
      </c>
      <c r="C7066" s="256">
        <v>90.846742439349626</v>
      </c>
    </row>
    <row r="7067" spans="2:3" x14ac:dyDescent="0.25">
      <c r="B7067" s="257">
        <v>7004</v>
      </c>
      <c r="C7067" s="256">
        <v>118.588687505911</v>
      </c>
    </row>
    <row r="7068" spans="2:3" x14ac:dyDescent="0.25">
      <c r="B7068" s="257">
        <v>7005</v>
      </c>
      <c r="C7068" s="256">
        <v>148.57078822564137</v>
      </c>
    </row>
    <row r="7069" spans="2:3" x14ac:dyDescent="0.25">
      <c r="B7069" s="257">
        <v>7006</v>
      </c>
      <c r="C7069" s="256">
        <v>127.30594990401332</v>
      </c>
    </row>
    <row r="7070" spans="2:3" x14ac:dyDescent="0.25">
      <c r="B7070" s="257">
        <v>7007</v>
      </c>
      <c r="C7070" s="256">
        <v>107.84452414698902</v>
      </c>
    </row>
    <row r="7071" spans="2:3" x14ac:dyDescent="0.25">
      <c r="B7071" s="257">
        <v>7008</v>
      </c>
      <c r="C7071" s="256">
        <v>130.81341960049213</v>
      </c>
    </row>
    <row r="7072" spans="2:3" x14ac:dyDescent="0.25">
      <c r="B7072" s="257">
        <v>7009</v>
      </c>
      <c r="C7072" s="256">
        <v>129.38540593778654</v>
      </c>
    </row>
    <row r="7073" spans="2:3" x14ac:dyDescent="0.25">
      <c r="B7073" s="257">
        <v>7010</v>
      </c>
      <c r="C7073" s="256">
        <v>101.74887779307033</v>
      </c>
    </row>
    <row r="7074" spans="2:3" x14ac:dyDescent="0.25">
      <c r="B7074" s="257">
        <v>7011</v>
      </c>
      <c r="C7074" s="256">
        <v>138.62595681988284</v>
      </c>
    </row>
    <row r="7075" spans="2:3" x14ac:dyDescent="0.25">
      <c r="B7075" s="257">
        <v>7012</v>
      </c>
      <c r="C7075" s="256">
        <v>110.34483970639471</v>
      </c>
    </row>
    <row r="7076" spans="2:3" x14ac:dyDescent="0.25">
      <c r="B7076" s="257">
        <v>7013</v>
      </c>
      <c r="C7076" s="256">
        <v>115.7578967851118</v>
      </c>
    </row>
    <row r="7077" spans="2:3" x14ac:dyDescent="0.25">
      <c r="B7077" s="257">
        <v>7014</v>
      </c>
      <c r="C7077" s="256">
        <v>129.55578768695847</v>
      </c>
    </row>
    <row r="7078" spans="2:3" x14ac:dyDescent="0.25">
      <c r="B7078" s="257">
        <v>7015</v>
      </c>
      <c r="C7078" s="256">
        <v>128.95151341637447</v>
      </c>
    </row>
    <row r="7079" spans="2:3" x14ac:dyDescent="0.25">
      <c r="B7079" s="257">
        <v>7016</v>
      </c>
      <c r="C7079" s="256">
        <v>128.12496579830105</v>
      </c>
    </row>
    <row r="7080" spans="2:3" x14ac:dyDescent="0.25">
      <c r="B7080" s="257">
        <v>7017</v>
      </c>
      <c r="C7080" s="256">
        <v>107.01168387932184</v>
      </c>
    </row>
    <row r="7081" spans="2:3" x14ac:dyDescent="0.25">
      <c r="B7081" s="257">
        <v>7018</v>
      </c>
      <c r="C7081" s="256">
        <v>139.22791313271509</v>
      </c>
    </row>
    <row r="7082" spans="2:3" x14ac:dyDescent="0.25">
      <c r="B7082" s="257">
        <v>7019</v>
      </c>
      <c r="C7082" s="256">
        <v>132.06219955342516</v>
      </c>
    </row>
    <row r="7083" spans="2:3" x14ac:dyDescent="0.25">
      <c r="B7083" s="257">
        <v>7020</v>
      </c>
      <c r="C7083" s="256">
        <v>124.66798717089358</v>
      </c>
    </row>
    <row r="7084" spans="2:3" x14ac:dyDescent="0.25">
      <c r="B7084" s="257">
        <v>7021</v>
      </c>
      <c r="C7084" s="256">
        <v>76.612919411350333</v>
      </c>
    </row>
    <row r="7085" spans="2:3" x14ac:dyDescent="0.25">
      <c r="B7085" s="257">
        <v>7022</v>
      </c>
      <c r="C7085" s="256">
        <v>118.71119607529677</v>
      </c>
    </row>
    <row r="7086" spans="2:3" x14ac:dyDescent="0.25">
      <c r="B7086" s="257">
        <v>7023</v>
      </c>
      <c r="C7086" s="256">
        <v>141.63497081557543</v>
      </c>
    </row>
    <row r="7087" spans="2:3" x14ac:dyDescent="0.25">
      <c r="B7087" s="257">
        <v>7024</v>
      </c>
      <c r="C7087" s="256">
        <v>131.94327869860658</v>
      </c>
    </row>
    <row r="7088" spans="2:3" x14ac:dyDescent="0.25">
      <c r="B7088" s="257">
        <v>7025</v>
      </c>
      <c r="C7088" s="256">
        <v>176.56407016789248</v>
      </c>
    </row>
    <row r="7089" spans="2:3" x14ac:dyDescent="0.25">
      <c r="B7089" s="257">
        <v>7026</v>
      </c>
      <c r="C7089" s="256">
        <v>85.747846735201477</v>
      </c>
    </row>
    <row r="7090" spans="2:3" x14ac:dyDescent="0.25">
      <c r="B7090" s="257">
        <v>7027</v>
      </c>
      <c r="C7090" s="256">
        <v>117.3375644238248</v>
      </c>
    </row>
    <row r="7091" spans="2:3" x14ac:dyDescent="0.25">
      <c r="B7091" s="257">
        <v>7028</v>
      </c>
      <c r="C7091" s="256">
        <v>143.29609248559174</v>
      </c>
    </row>
    <row r="7092" spans="2:3" x14ac:dyDescent="0.25">
      <c r="B7092" s="257">
        <v>7029</v>
      </c>
      <c r="C7092" s="256">
        <v>130.08490038035222</v>
      </c>
    </row>
    <row r="7093" spans="2:3" x14ac:dyDescent="0.25">
      <c r="B7093" s="257">
        <v>7030</v>
      </c>
      <c r="C7093" s="256">
        <v>142.80553558139897</v>
      </c>
    </row>
    <row r="7094" spans="2:3" x14ac:dyDescent="0.25">
      <c r="B7094" s="257">
        <v>7031</v>
      </c>
      <c r="C7094" s="256">
        <v>152.35941409704151</v>
      </c>
    </row>
    <row r="7095" spans="2:3" x14ac:dyDescent="0.25">
      <c r="B7095" s="257">
        <v>7032</v>
      </c>
      <c r="C7095" s="256">
        <v>106.22836475812544</v>
      </c>
    </row>
    <row r="7096" spans="2:3" x14ac:dyDescent="0.25">
      <c r="B7096" s="257">
        <v>7033</v>
      </c>
      <c r="C7096" s="256">
        <v>109.88491977792559</v>
      </c>
    </row>
    <row r="7097" spans="2:3" x14ac:dyDescent="0.25">
      <c r="B7097" s="257">
        <v>7034</v>
      </c>
      <c r="C7097" s="256">
        <v>116.4412432298712</v>
      </c>
    </row>
    <row r="7098" spans="2:3" x14ac:dyDescent="0.25">
      <c r="B7098" s="257">
        <v>7035</v>
      </c>
      <c r="C7098" s="256">
        <v>86.504772059793666</v>
      </c>
    </row>
    <row r="7099" spans="2:3" x14ac:dyDescent="0.25">
      <c r="B7099" s="257">
        <v>7036</v>
      </c>
      <c r="C7099" s="256">
        <v>111.53166468024089</v>
      </c>
    </row>
    <row r="7100" spans="2:3" x14ac:dyDescent="0.25">
      <c r="B7100" s="257">
        <v>7037</v>
      </c>
      <c r="C7100" s="256">
        <v>59.189971883042872</v>
      </c>
    </row>
    <row r="7101" spans="2:3" x14ac:dyDescent="0.25">
      <c r="B7101" s="257">
        <v>7038</v>
      </c>
      <c r="C7101" s="256">
        <v>139.25918782488085</v>
      </c>
    </row>
    <row r="7102" spans="2:3" x14ac:dyDescent="0.25">
      <c r="B7102" s="257">
        <v>7039</v>
      </c>
      <c r="C7102" s="256">
        <v>118.35811409628309</v>
      </c>
    </row>
    <row r="7103" spans="2:3" x14ac:dyDescent="0.25">
      <c r="B7103" s="257">
        <v>7040</v>
      </c>
      <c r="C7103" s="256">
        <v>127.69720151054409</v>
      </c>
    </row>
    <row r="7104" spans="2:3" x14ac:dyDescent="0.25">
      <c r="B7104" s="257">
        <v>7041</v>
      </c>
      <c r="C7104" s="256">
        <v>123.82011145279165</v>
      </c>
    </row>
    <row r="7105" spans="2:3" x14ac:dyDescent="0.25">
      <c r="B7105" s="257">
        <v>7042</v>
      </c>
      <c r="C7105" s="256">
        <v>95.770891794308767</v>
      </c>
    </row>
    <row r="7106" spans="2:3" x14ac:dyDescent="0.25">
      <c r="B7106" s="257">
        <v>7043</v>
      </c>
      <c r="C7106" s="256">
        <v>146.50975120995648</v>
      </c>
    </row>
    <row r="7107" spans="2:3" x14ac:dyDescent="0.25">
      <c r="B7107" s="257">
        <v>7044</v>
      </c>
      <c r="C7107" s="256">
        <v>113.53913018740818</v>
      </c>
    </row>
    <row r="7108" spans="2:3" x14ac:dyDescent="0.25">
      <c r="B7108" s="257">
        <v>7045</v>
      </c>
      <c r="C7108" s="256">
        <v>103.40391557472984</v>
      </c>
    </row>
    <row r="7109" spans="2:3" x14ac:dyDescent="0.25">
      <c r="B7109" s="257">
        <v>7046</v>
      </c>
      <c r="C7109" s="256">
        <v>119.2925781533655</v>
      </c>
    </row>
    <row r="7110" spans="2:3" x14ac:dyDescent="0.25">
      <c r="B7110" s="257">
        <v>7047</v>
      </c>
      <c r="C7110" s="256">
        <v>126.16931637874572</v>
      </c>
    </row>
    <row r="7111" spans="2:3" x14ac:dyDescent="0.25">
      <c r="B7111" s="257">
        <v>7048</v>
      </c>
      <c r="C7111" s="256">
        <v>131.39349303958221</v>
      </c>
    </row>
    <row r="7112" spans="2:3" x14ac:dyDescent="0.25">
      <c r="B7112" s="257">
        <v>7049</v>
      </c>
      <c r="C7112" s="256">
        <v>120.82518938875744</v>
      </c>
    </row>
    <row r="7113" spans="2:3" x14ac:dyDescent="0.25">
      <c r="B7113" s="257">
        <v>7050</v>
      </c>
      <c r="C7113" s="256">
        <v>114.74979566966397</v>
      </c>
    </row>
    <row r="7114" spans="2:3" x14ac:dyDescent="0.25">
      <c r="B7114" s="257">
        <v>7051</v>
      </c>
      <c r="C7114" s="256">
        <v>109.89488804929408</v>
      </c>
    </row>
    <row r="7115" spans="2:3" x14ac:dyDescent="0.25">
      <c r="B7115" s="257">
        <v>7052</v>
      </c>
      <c r="C7115" s="256">
        <v>120.79501010156012</v>
      </c>
    </row>
    <row r="7116" spans="2:3" x14ac:dyDescent="0.25">
      <c r="B7116" s="257">
        <v>7053</v>
      </c>
      <c r="C7116" s="256">
        <v>114.98225830857564</v>
      </c>
    </row>
    <row r="7117" spans="2:3" x14ac:dyDescent="0.25">
      <c r="B7117" s="257">
        <v>7054</v>
      </c>
      <c r="C7117" s="256">
        <v>110.46107724682486</v>
      </c>
    </row>
    <row r="7118" spans="2:3" x14ac:dyDescent="0.25">
      <c r="B7118" s="257">
        <v>7055</v>
      </c>
      <c r="C7118" s="256">
        <v>102.14202005610963</v>
      </c>
    </row>
    <row r="7119" spans="2:3" x14ac:dyDescent="0.25">
      <c r="B7119" s="257">
        <v>7056</v>
      </c>
      <c r="C7119" s="256">
        <v>143.14322111627689</v>
      </c>
    </row>
    <row r="7120" spans="2:3" x14ac:dyDescent="0.25">
      <c r="B7120" s="257">
        <v>7057</v>
      </c>
      <c r="C7120" s="256">
        <v>111.10277811101926</v>
      </c>
    </row>
    <row r="7121" spans="2:3" x14ac:dyDescent="0.25">
      <c r="B7121" s="257">
        <v>7058</v>
      </c>
      <c r="C7121" s="256">
        <v>107.25136325965596</v>
      </c>
    </row>
    <row r="7122" spans="2:3" x14ac:dyDescent="0.25">
      <c r="B7122" s="257">
        <v>7059</v>
      </c>
      <c r="C7122" s="256">
        <v>100.78507748511271</v>
      </c>
    </row>
    <row r="7123" spans="2:3" x14ac:dyDescent="0.25">
      <c r="B7123" s="257">
        <v>7060</v>
      </c>
      <c r="C7123" s="256">
        <v>128.32491478022015</v>
      </c>
    </row>
    <row r="7124" spans="2:3" x14ac:dyDescent="0.25">
      <c r="B7124" s="257">
        <v>7061</v>
      </c>
      <c r="C7124" s="256">
        <v>118.00539945652339</v>
      </c>
    </row>
    <row r="7125" spans="2:3" x14ac:dyDescent="0.25">
      <c r="B7125" s="257">
        <v>7062</v>
      </c>
      <c r="C7125" s="256">
        <v>128.2395015031432</v>
      </c>
    </row>
    <row r="7126" spans="2:3" x14ac:dyDescent="0.25">
      <c r="B7126" s="257">
        <v>7063</v>
      </c>
      <c r="C7126" s="256">
        <v>155.33928024999204</v>
      </c>
    </row>
    <row r="7127" spans="2:3" x14ac:dyDescent="0.25">
      <c r="B7127" s="257">
        <v>7064</v>
      </c>
      <c r="C7127" s="256">
        <v>132.95310524023586</v>
      </c>
    </row>
    <row r="7128" spans="2:3" x14ac:dyDescent="0.25">
      <c r="B7128" s="257">
        <v>7065</v>
      </c>
      <c r="C7128" s="256">
        <v>134.0160226309159</v>
      </c>
    </row>
    <row r="7129" spans="2:3" x14ac:dyDescent="0.25">
      <c r="B7129" s="257">
        <v>7066</v>
      </c>
      <c r="C7129" s="256">
        <v>134.86758314061231</v>
      </c>
    </row>
    <row r="7130" spans="2:3" x14ac:dyDescent="0.25">
      <c r="B7130" s="257">
        <v>7067</v>
      </c>
      <c r="C7130" s="256">
        <v>133.08553119987931</v>
      </c>
    </row>
    <row r="7131" spans="2:3" x14ac:dyDescent="0.25">
      <c r="B7131" s="257">
        <v>7068</v>
      </c>
      <c r="C7131" s="256">
        <v>163.9859294478739</v>
      </c>
    </row>
    <row r="7132" spans="2:3" x14ac:dyDescent="0.25">
      <c r="B7132" s="257">
        <v>7069</v>
      </c>
      <c r="C7132" s="256">
        <v>103.34573003476639</v>
      </c>
    </row>
    <row r="7133" spans="2:3" x14ac:dyDescent="0.25">
      <c r="B7133" s="257">
        <v>7070</v>
      </c>
      <c r="C7133" s="256">
        <v>123.24330072374889</v>
      </c>
    </row>
    <row r="7134" spans="2:3" x14ac:dyDescent="0.25">
      <c r="B7134" s="257">
        <v>7071</v>
      </c>
      <c r="C7134" s="256">
        <v>114.93830465281239</v>
      </c>
    </row>
    <row r="7135" spans="2:3" x14ac:dyDescent="0.25">
      <c r="B7135" s="257">
        <v>7072</v>
      </c>
      <c r="C7135" s="256">
        <v>176.38053726786418</v>
      </c>
    </row>
    <row r="7136" spans="2:3" x14ac:dyDescent="0.25">
      <c r="B7136" s="257">
        <v>7073</v>
      </c>
      <c r="C7136" s="256">
        <v>146.97826116658439</v>
      </c>
    </row>
    <row r="7137" spans="2:3" x14ac:dyDescent="0.25">
      <c r="B7137" s="257">
        <v>7074</v>
      </c>
      <c r="C7137" s="256">
        <v>146.91552622177679</v>
      </c>
    </row>
    <row r="7138" spans="2:3" x14ac:dyDescent="0.25">
      <c r="B7138" s="257">
        <v>7075</v>
      </c>
      <c r="C7138" s="256">
        <v>180.17552876618444</v>
      </c>
    </row>
    <row r="7139" spans="2:3" x14ac:dyDescent="0.25">
      <c r="B7139" s="257">
        <v>7076</v>
      </c>
      <c r="C7139" s="256">
        <v>127.37156794805101</v>
      </c>
    </row>
    <row r="7140" spans="2:3" x14ac:dyDescent="0.25">
      <c r="B7140" s="257">
        <v>7077</v>
      </c>
      <c r="C7140" s="256">
        <v>153.25221008342191</v>
      </c>
    </row>
    <row r="7141" spans="2:3" x14ac:dyDescent="0.25">
      <c r="B7141" s="257">
        <v>7078</v>
      </c>
      <c r="C7141" s="256">
        <v>110.66666151855819</v>
      </c>
    </row>
    <row r="7142" spans="2:3" x14ac:dyDescent="0.25">
      <c r="B7142" s="257">
        <v>7079</v>
      </c>
      <c r="C7142" s="256">
        <v>127.45142004257804</v>
      </c>
    </row>
    <row r="7143" spans="2:3" x14ac:dyDescent="0.25">
      <c r="B7143" s="257">
        <v>7080</v>
      </c>
      <c r="C7143" s="256">
        <v>101.05656004003276</v>
      </c>
    </row>
    <row r="7144" spans="2:3" x14ac:dyDescent="0.25">
      <c r="B7144" s="257">
        <v>7081</v>
      </c>
      <c r="C7144" s="256">
        <v>155.42960708223575</v>
      </c>
    </row>
    <row r="7145" spans="2:3" x14ac:dyDescent="0.25">
      <c r="B7145" s="257">
        <v>7082</v>
      </c>
      <c r="C7145" s="256">
        <v>92.751486158658608</v>
      </c>
    </row>
    <row r="7146" spans="2:3" x14ac:dyDescent="0.25">
      <c r="B7146" s="257">
        <v>7083</v>
      </c>
      <c r="C7146" s="256">
        <v>108.64196286896511</v>
      </c>
    </row>
    <row r="7147" spans="2:3" x14ac:dyDescent="0.25">
      <c r="B7147" s="257">
        <v>7084</v>
      </c>
      <c r="C7147" s="256">
        <v>136.40322527637184</v>
      </c>
    </row>
    <row r="7148" spans="2:3" x14ac:dyDescent="0.25">
      <c r="B7148" s="257">
        <v>7085</v>
      </c>
      <c r="C7148" s="256">
        <v>172.72379253522803</v>
      </c>
    </row>
    <row r="7149" spans="2:3" x14ac:dyDescent="0.25">
      <c r="B7149" s="257">
        <v>7086</v>
      </c>
      <c r="C7149" s="256">
        <v>123.33385409954836</v>
      </c>
    </row>
    <row r="7150" spans="2:3" x14ac:dyDescent="0.25">
      <c r="B7150" s="257">
        <v>7087</v>
      </c>
      <c r="C7150" s="256">
        <v>112.30510132003489</v>
      </c>
    </row>
    <row r="7151" spans="2:3" x14ac:dyDescent="0.25">
      <c r="B7151" s="257">
        <v>7088</v>
      </c>
      <c r="C7151" s="256">
        <v>137.42265964922976</v>
      </c>
    </row>
    <row r="7152" spans="2:3" x14ac:dyDescent="0.25">
      <c r="B7152" s="257">
        <v>7089</v>
      </c>
      <c r="C7152" s="256">
        <v>101.25000038323896</v>
      </c>
    </row>
    <row r="7153" spans="2:3" x14ac:dyDescent="0.25">
      <c r="B7153" s="257">
        <v>7090</v>
      </c>
      <c r="C7153" s="256">
        <v>89.796737914351269</v>
      </c>
    </row>
    <row r="7154" spans="2:3" x14ac:dyDescent="0.25">
      <c r="B7154" s="257">
        <v>7091</v>
      </c>
      <c r="C7154" s="256">
        <v>133.38469378628292</v>
      </c>
    </row>
    <row r="7155" spans="2:3" x14ac:dyDescent="0.25">
      <c r="B7155" s="257">
        <v>7092</v>
      </c>
      <c r="C7155" s="256">
        <v>116.47396847384631</v>
      </c>
    </row>
    <row r="7156" spans="2:3" x14ac:dyDescent="0.25">
      <c r="B7156" s="257">
        <v>7093</v>
      </c>
      <c r="C7156" s="256">
        <v>140.00163661534756</v>
      </c>
    </row>
    <row r="7157" spans="2:3" x14ac:dyDescent="0.25">
      <c r="B7157" s="257">
        <v>7094</v>
      </c>
      <c r="C7157" s="256">
        <v>113.22340281669155</v>
      </c>
    </row>
    <row r="7158" spans="2:3" x14ac:dyDescent="0.25">
      <c r="B7158" s="257">
        <v>7095</v>
      </c>
      <c r="C7158" s="256">
        <v>116.8125318436098</v>
      </c>
    </row>
    <row r="7159" spans="2:3" x14ac:dyDescent="0.25">
      <c r="B7159" s="257">
        <v>7096</v>
      </c>
      <c r="C7159" s="256">
        <v>145.21393010977599</v>
      </c>
    </row>
    <row r="7160" spans="2:3" x14ac:dyDescent="0.25">
      <c r="B7160" s="257">
        <v>7097</v>
      </c>
      <c r="C7160" s="256">
        <v>97.972690685784869</v>
      </c>
    </row>
    <row r="7161" spans="2:3" x14ac:dyDescent="0.25">
      <c r="B7161" s="257">
        <v>7098</v>
      </c>
      <c r="C7161" s="256">
        <v>103.68125511898731</v>
      </c>
    </row>
    <row r="7162" spans="2:3" x14ac:dyDescent="0.25">
      <c r="B7162" s="257">
        <v>7099</v>
      </c>
      <c r="C7162" s="256">
        <v>116.40879810282324</v>
      </c>
    </row>
    <row r="7163" spans="2:3" x14ac:dyDescent="0.25">
      <c r="B7163" s="257">
        <v>7100</v>
      </c>
      <c r="C7163" s="256">
        <v>99.037975991130565</v>
      </c>
    </row>
    <row r="7164" spans="2:3" x14ac:dyDescent="0.25">
      <c r="B7164" s="257">
        <v>7101</v>
      </c>
      <c r="C7164" s="256">
        <v>120.08125133545724</v>
      </c>
    </row>
    <row r="7165" spans="2:3" x14ac:dyDescent="0.25">
      <c r="B7165" s="257">
        <v>7102</v>
      </c>
      <c r="C7165" s="256">
        <v>98.986866574693167</v>
      </c>
    </row>
    <row r="7166" spans="2:3" x14ac:dyDescent="0.25">
      <c r="B7166" s="257">
        <v>7103</v>
      </c>
      <c r="C7166" s="256">
        <v>163.06045222725552</v>
      </c>
    </row>
    <row r="7167" spans="2:3" x14ac:dyDescent="0.25">
      <c r="B7167" s="257">
        <v>7104</v>
      </c>
      <c r="C7167" s="256">
        <v>112.40376994105627</v>
      </c>
    </row>
    <row r="7168" spans="2:3" x14ac:dyDescent="0.25">
      <c r="B7168" s="257">
        <v>7105</v>
      </c>
      <c r="C7168" s="256">
        <v>136.65192871350553</v>
      </c>
    </row>
    <row r="7169" spans="2:3" x14ac:dyDescent="0.25">
      <c r="B7169" s="257">
        <v>7106</v>
      </c>
      <c r="C7169" s="256">
        <v>111.57815535857405</v>
      </c>
    </row>
    <row r="7170" spans="2:3" x14ac:dyDescent="0.25">
      <c r="B7170" s="257">
        <v>7107</v>
      </c>
      <c r="C7170" s="256">
        <v>129.35515875006362</v>
      </c>
    </row>
    <row r="7171" spans="2:3" x14ac:dyDescent="0.25">
      <c r="B7171" s="257">
        <v>7108</v>
      </c>
      <c r="C7171" s="256">
        <v>140.8537740627014</v>
      </c>
    </row>
    <row r="7172" spans="2:3" x14ac:dyDescent="0.25">
      <c r="B7172" s="257">
        <v>7109</v>
      </c>
      <c r="C7172" s="256">
        <v>87.545670111075111</v>
      </c>
    </row>
    <row r="7173" spans="2:3" x14ac:dyDescent="0.25">
      <c r="B7173" s="257">
        <v>7110</v>
      </c>
      <c r="C7173" s="256">
        <v>133.00269344231552</v>
      </c>
    </row>
    <row r="7174" spans="2:3" x14ac:dyDescent="0.25">
      <c r="B7174" s="257">
        <v>7111</v>
      </c>
      <c r="C7174" s="256">
        <v>97.055457232809829</v>
      </c>
    </row>
    <row r="7175" spans="2:3" x14ac:dyDescent="0.25">
      <c r="B7175" s="257">
        <v>7112</v>
      </c>
      <c r="C7175" s="256">
        <v>96.456215260212048</v>
      </c>
    </row>
    <row r="7176" spans="2:3" x14ac:dyDescent="0.25">
      <c r="B7176" s="257">
        <v>7113</v>
      </c>
      <c r="C7176" s="256">
        <v>155.34716418678309</v>
      </c>
    </row>
    <row r="7177" spans="2:3" x14ac:dyDescent="0.25">
      <c r="B7177" s="257">
        <v>7114</v>
      </c>
      <c r="C7177" s="256">
        <v>121.78705928429586</v>
      </c>
    </row>
    <row r="7178" spans="2:3" x14ac:dyDescent="0.25">
      <c r="B7178" s="257">
        <v>7115</v>
      </c>
      <c r="C7178" s="256">
        <v>135.59248979247769</v>
      </c>
    </row>
    <row r="7179" spans="2:3" x14ac:dyDescent="0.25">
      <c r="B7179" s="257">
        <v>7116</v>
      </c>
      <c r="C7179" s="256">
        <v>114.25766466606157</v>
      </c>
    </row>
    <row r="7180" spans="2:3" x14ac:dyDescent="0.25">
      <c r="B7180" s="257">
        <v>7117</v>
      </c>
      <c r="C7180" s="256">
        <v>121.18152858197294</v>
      </c>
    </row>
    <row r="7181" spans="2:3" x14ac:dyDescent="0.25">
      <c r="B7181" s="257">
        <v>7118</v>
      </c>
      <c r="C7181" s="256">
        <v>133.43199768017695</v>
      </c>
    </row>
    <row r="7182" spans="2:3" x14ac:dyDescent="0.25">
      <c r="B7182" s="257">
        <v>7119</v>
      </c>
      <c r="C7182" s="256">
        <v>179.18440390721133</v>
      </c>
    </row>
    <row r="7183" spans="2:3" x14ac:dyDescent="0.25">
      <c r="B7183" s="257">
        <v>7120</v>
      </c>
      <c r="C7183" s="256">
        <v>134.3434743502618</v>
      </c>
    </row>
    <row r="7184" spans="2:3" x14ac:dyDescent="0.25">
      <c r="B7184" s="257">
        <v>7121</v>
      </c>
      <c r="C7184" s="256">
        <v>94.073655116608563</v>
      </c>
    </row>
    <row r="7185" spans="2:3" x14ac:dyDescent="0.25">
      <c r="B7185" s="257">
        <v>7122</v>
      </c>
      <c r="C7185" s="256">
        <v>100.2249613175732</v>
      </c>
    </row>
    <row r="7186" spans="2:3" x14ac:dyDescent="0.25">
      <c r="B7186" s="257">
        <v>7123</v>
      </c>
      <c r="C7186" s="256">
        <v>112.34361854620707</v>
      </c>
    </row>
    <row r="7187" spans="2:3" x14ac:dyDescent="0.25">
      <c r="B7187" s="257">
        <v>7124</v>
      </c>
      <c r="C7187" s="256">
        <v>110.91213312751051</v>
      </c>
    </row>
    <row r="7188" spans="2:3" x14ac:dyDescent="0.25">
      <c r="B7188" s="257">
        <v>7125</v>
      </c>
      <c r="C7188" s="256">
        <v>73.160683117541225</v>
      </c>
    </row>
    <row r="7189" spans="2:3" x14ac:dyDescent="0.25">
      <c r="B7189" s="257">
        <v>7126</v>
      </c>
      <c r="C7189" s="256">
        <v>129.15517066377967</v>
      </c>
    </row>
    <row r="7190" spans="2:3" x14ac:dyDescent="0.25">
      <c r="B7190" s="257">
        <v>7127</v>
      </c>
      <c r="C7190" s="256">
        <v>156.43263803946357</v>
      </c>
    </row>
    <row r="7191" spans="2:3" x14ac:dyDescent="0.25">
      <c r="B7191" s="257">
        <v>7128</v>
      </c>
      <c r="C7191" s="256">
        <v>91.719649733711947</v>
      </c>
    </row>
    <row r="7192" spans="2:3" x14ac:dyDescent="0.25">
      <c r="B7192" s="257">
        <v>7129</v>
      </c>
      <c r="C7192" s="256">
        <v>155.87160510771656</v>
      </c>
    </row>
    <row r="7193" spans="2:3" x14ac:dyDescent="0.25">
      <c r="B7193" s="257">
        <v>7130</v>
      </c>
      <c r="C7193" s="256">
        <v>63.332475969937263</v>
      </c>
    </row>
    <row r="7194" spans="2:3" x14ac:dyDescent="0.25">
      <c r="B7194" s="257">
        <v>7131</v>
      </c>
      <c r="C7194" s="256">
        <v>63.637798345531493</v>
      </c>
    </row>
    <row r="7195" spans="2:3" x14ac:dyDescent="0.25">
      <c r="B7195" s="257">
        <v>7132</v>
      </c>
      <c r="C7195" s="256">
        <v>77.38948213021618</v>
      </c>
    </row>
    <row r="7196" spans="2:3" x14ac:dyDescent="0.25">
      <c r="B7196" s="257">
        <v>7133</v>
      </c>
      <c r="C7196" s="256">
        <v>158.08831825072531</v>
      </c>
    </row>
    <row r="7197" spans="2:3" x14ac:dyDescent="0.25">
      <c r="B7197" s="257">
        <v>7134</v>
      </c>
      <c r="C7197" s="256">
        <v>92.253345900280905</v>
      </c>
    </row>
    <row r="7198" spans="2:3" x14ac:dyDescent="0.25">
      <c r="B7198" s="257">
        <v>7135</v>
      </c>
      <c r="C7198" s="256">
        <v>136.89850974942024</v>
      </c>
    </row>
    <row r="7199" spans="2:3" x14ac:dyDescent="0.25">
      <c r="B7199" s="257">
        <v>7136</v>
      </c>
      <c r="C7199" s="256">
        <v>170.51137156355804</v>
      </c>
    </row>
    <row r="7200" spans="2:3" x14ac:dyDescent="0.25">
      <c r="B7200" s="257">
        <v>7137</v>
      </c>
      <c r="C7200" s="256">
        <v>121.28783439000617</v>
      </c>
    </row>
    <row r="7201" spans="2:3" x14ac:dyDescent="0.25">
      <c r="B7201" s="257">
        <v>7138</v>
      </c>
      <c r="C7201" s="256">
        <v>117.94363155381662</v>
      </c>
    </row>
    <row r="7202" spans="2:3" x14ac:dyDescent="0.25">
      <c r="B7202" s="257">
        <v>7139</v>
      </c>
      <c r="C7202" s="256">
        <v>127.02495036997082</v>
      </c>
    </row>
    <row r="7203" spans="2:3" x14ac:dyDescent="0.25">
      <c r="B7203" s="257">
        <v>7140</v>
      </c>
      <c r="C7203" s="256">
        <v>128.21263326067017</v>
      </c>
    </row>
    <row r="7204" spans="2:3" x14ac:dyDescent="0.25">
      <c r="B7204" s="257">
        <v>7141</v>
      </c>
      <c r="C7204" s="256">
        <v>95.849456943136772</v>
      </c>
    </row>
    <row r="7205" spans="2:3" x14ac:dyDescent="0.25">
      <c r="B7205" s="257">
        <v>7142</v>
      </c>
      <c r="C7205" s="256">
        <v>126.17801017381449</v>
      </c>
    </row>
    <row r="7206" spans="2:3" x14ac:dyDescent="0.25">
      <c r="B7206" s="257">
        <v>7143</v>
      </c>
      <c r="C7206" s="256">
        <v>166.36186764839448</v>
      </c>
    </row>
    <row r="7207" spans="2:3" x14ac:dyDescent="0.25">
      <c r="B7207" s="257">
        <v>7144</v>
      </c>
      <c r="C7207" s="256">
        <v>129.4284968840725</v>
      </c>
    </row>
    <row r="7208" spans="2:3" x14ac:dyDescent="0.25">
      <c r="B7208" s="257">
        <v>7145</v>
      </c>
      <c r="C7208" s="256">
        <v>124.0104335934134</v>
      </c>
    </row>
    <row r="7209" spans="2:3" x14ac:dyDescent="0.25">
      <c r="B7209" s="257">
        <v>7146</v>
      </c>
      <c r="C7209" s="256">
        <v>146.92048062915532</v>
      </c>
    </row>
    <row r="7210" spans="2:3" x14ac:dyDescent="0.25">
      <c r="B7210" s="257">
        <v>7147</v>
      </c>
      <c r="C7210" s="256">
        <v>98.592509313538187</v>
      </c>
    </row>
    <row r="7211" spans="2:3" x14ac:dyDescent="0.25">
      <c r="B7211" s="257">
        <v>7148</v>
      </c>
      <c r="C7211" s="256">
        <v>144.97698748827077</v>
      </c>
    </row>
    <row r="7212" spans="2:3" x14ac:dyDescent="0.25">
      <c r="B7212" s="257">
        <v>7149</v>
      </c>
      <c r="C7212" s="256">
        <v>133.64263251061254</v>
      </c>
    </row>
    <row r="7213" spans="2:3" x14ac:dyDescent="0.25">
      <c r="B7213" s="257">
        <v>7150</v>
      </c>
      <c r="C7213" s="256">
        <v>110.55838086340073</v>
      </c>
    </row>
    <row r="7214" spans="2:3" x14ac:dyDescent="0.25">
      <c r="B7214" s="257">
        <v>7151</v>
      </c>
      <c r="C7214" s="256">
        <v>112.16667850561146</v>
      </c>
    </row>
    <row r="7215" spans="2:3" x14ac:dyDescent="0.25">
      <c r="B7215" s="257">
        <v>7152</v>
      </c>
      <c r="C7215" s="256">
        <v>124.87906575532075</v>
      </c>
    </row>
    <row r="7216" spans="2:3" x14ac:dyDescent="0.25">
      <c r="B7216" s="257">
        <v>7153</v>
      </c>
      <c r="C7216" s="256">
        <v>122.87777301167486</v>
      </c>
    </row>
    <row r="7217" spans="2:3" x14ac:dyDescent="0.25">
      <c r="B7217" s="257">
        <v>7154</v>
      </c>
      <c r="C7217" s="256">
        <v>110.66806483757236</v>
      </c>
    </row>
    <row r="7218" spans="2:3" x14ac:dyDescent="0.25">
      <c r="B7218" s="257">
        <v>7155</v>
      </c>
      <c r="C7218" s="256">
        <v>101.81407028839031</v>
      </c>
    </row>
    <row r="7219" spans="2:3" x14ac:dyDescent="0.25">
      <c r="B7219" s="257">
        <v>7156</v>
      </c>
      <c r="C7219" s="256">
        <v>109.71786287984844</v>
      </c>
    </row>
    <row r="7220" spans="2:3" x14ac:dyDescent="0.25">
      <c r="B7220" s="257">
        <v>7157</v>
      </c>
      <c r="C7220" s="256">
        <v>108.94686580153825</v>
      </c>
    </row>
    <row r="7221" spans="2:3" x14ac:dyDescent="0.25">
      <c r="B7221" s="257">
        <v>7158</v>
      </c>
      <c r="C7221" s="256">
        <v>97.938686114729848</v>
      </c>
    </row>
    <row r="7222" spans="2:3" x14ac:dyDescent="0.25">
      <c r="B7222" s="257">
        <v>7159</v>
      </c>
      <c r="C7222" s="256">
        <v>120.19779649885599</v>
      </c>
    </row>
    <row r="7223" spans="2:3" x14ac:dyDescent="0.25">
      <c r="B7223" s="257">
        <v>7160</v>
      </c>
      <c r="C7223" s="256">
        <v>137.13957462925623</v>
      </c>
    </row>
    <row r="7224" spans="2:3" x14ac:dyDescent="0.25">
      <c r="B7224" s="257">
        <v>7161</v>
      </c>
      <c r="C7224" s="256">
        <v>103.21844977703421</v>
      </c>
    </row>
    <row r="7225" spans="2:3" x14ac:dyDescent="0.25">
      <c r="B7225" s="257">
        <v>7162</v>
      </c>
      <c r="C7225" s="256">
        <v>98.625977266340229</v>
      </c>
    </row>
    <row r="7226" spans="2:3" x14ac:dyDescent="0.25">
      <c r="B7226" s="257">
        <v>7163</v>
      </c>
      <c r="C7226" s="256">
        <v>121.28903002906631</v>
      </c>
    </row>
    <row r="7227" spans="2:3" x14ac:dyDescent="0.25">
      <c r="B7227" s="257">
        <v>7164</v>
      </c>
      <c r="C7227" s="256">
        <v>128.34011567049822</v>
      </c>
    </row>
    <row r="7228" spans="2:3" x14ac:dyDescent="0.25">
      <c r="B7228" s="257">
        <v>7165</v>
      </c>
      <c r="C7228" s="256">
        <v>139.04120808965425</v>
      </c>
    </row>
    <row r="7229" spans="2:3" x14ac:dyDescent="0.25">
      <c r="B7229" s="257">
        <v>7166</v>
      </c>
      <c r="C7229" s="256">
        <v>127.49298970971634</v>
      </c>
    </row>
    <row r="7230" spans="2:3" x14ac:dyDescent="0.25">
      <c r="B7230" s="257">
        <v>7167</v>
      </c>
      <c r="C7230" s="256">
        <v>133.0746394623269</v>
      </c>
    </row>
    <row r="7231" spans="2:3" x14ac:dyDescent="0.25">
      <c r="B7231" s="257">
        <v>7168</v>
      </c>
      <c r="C7231" s="256">
        <v>97.61777952151904</v>
      </c>
    </row>
    <row r="7232" spans="2:3" x14ac:dyDescent="0.25">
      <c r="B7232" s="257">
        <v>7169</v>
      </c>
      <c r="C7232" s="256">
        <v>104.71124536245853</v>
      </c>
    </row>
    <row r="7233" spans="2:3" x14ac:dyDescent="0.25">
      <c r="B7233" s="257">
        <v>7170</v>
      </c>
      <c r="C7233" s="256">
        <v>131.58166580329419</v>
      </c>
    </row>
    <row r="7234" spans="2:3" x14ac:dyDescent="0.25">
      <c r="B7234" s="257">
        <v>7171</v>
      </c>
      <c r="C7234" s="256">
        <v>136.47146711375558</v>
      </c>
    </row>
    <row r="7235" spans="2:3" x14ac:dyDescent="0.25">
      <c r="B7235" s="257">
        <v>7172</v>
      </c>
      <c r="C7235" s="256">
        <v>160.45675965132386</v>
      </c>
    </row>
    <row r="7236" spans="2:3" x14ac:dyDescent="0.25">
      <c r="B7236" s="257">
        <v>7173</v>
      </c>
      <c r="C7236" s="256">
        <v>103.1607999835206</v>
      </c>
    </row>
    <row r="7237" spans="2:3" x14ac:dyDescent="0.25">
      <c r="B7237" s="257">
        <v>7174</v>
      </c>
      <c r="C7237" s="256">
        <v>154.45803731536256</v>
      </c>
    </row>
    <row r="7238" spans="2:3" x14ac:dyDescent="0.25">
      <c r="B7238" s="257">
        <v>7175</v>
      </c>
      <c r="C7238" s="256">
        <v>136.18255419204667</v>
      </c>
    </row>
    <row r="7239" spans="2:3" x14ac:dyDescent="0.25">
      <c r="B7239" s="257">
        <v>7176</v>
      </c>
      <c r="C7239" s="256">
        <v>118.94876522835521</v>
      </c>
    </row>
    <row r="7240" spans="2:3" x14ac:dyDescent="0.25">
      <c r="B7240" s="257">
        <v>7177</v>
      </c>
      <c r="C7240" s="256">
        <v>133.16590893695485</v>
      </c>
    </row>
    <row r="7241" spans="2:3" x14ac:dyDescent="0.25">
      <c r="B7241" s="257">
        <v>7178</v>
      </c>
      <c r="C7241" s="256">
        <v>104.8319311104471</v>
      </c>
    </row>
    <row r="7242" spans="2:3" x14ac:dyDescent="0.25">
      <c r="B7242" s="257">
        <v>7179</v>
      </c>
      <c r="C7242" s="256">
        <v>134.51267191062709</v>
      </c>
    </row>
    <row r="7243" spans="2:3" x14ac:dyDescent="0.25">
      <c r="B7243" s="257">
        <v>7180</v>
      </c>
      <c r="C7243" s="256">
        <v>114.95374242703552</v>
      </c>
    </row>
    <row r="7244" spans="2:3" x14ac:dyDescent="0.25">
      <c r="B7244" s="257">
        <v>7181</v>
      </c>
      <c r="C7244" s="256">
        <v>119.54286213669465</v>
      </c>
    </row>
    <row r="7245" spans="2:3" x14ac:dyDescent="0.25">
      <c r="B7245" s="257">
        <v>7182</v>
      </c>
      <c r="C7245" s="256">
        <v>112.92457320078599</v>
      </c>
    </row>
    <row r="7246" spans="2:3" x14ac:dyDescent="0.25">
      <c r="B7246" s="257">
        <v>7183</v>
      </c>
      <c r="C7246" s="256">
        <v>98.861681003796093</v>
      </c>
    </row>
    <row r="7247" spans="2:3" x14ac:dyDescent="0.25">
      <c r="B7247" s="257">
        <v>7184</v>
      </c>
      <c r="C7247" s="256">
        <v>166.11441280875732</v>
      </c>
    </row>
    <row r="7248" spans="2:3" x14ac:dyDescent="0.25">
      <c r="B7248" s="257">
        <v>7185</v>
      </c>
      <c r="C7248" s="256">
        <v>138.58195369586073</v>
      </c>
    </row>
    <row r="7249" spans="2:3" x14ac:dyDescent="0.25">
      <c r="B7249" s="257">
        <v>7186</v>
      </c>
      <c r="C7249" s="256">
        <v>106.01278638554143</v>
      </c>
    </row>
    <row r="7250" spans="2:3" x14ac:dyDescent="0.25">
      <c r="B7250" s="257">
        <v>7187</v>
      </c>
      <c r="C7250" s="256">
        <v>91.039646307160695</v>
      </c>
    </row>
    <row r="7251" spans="2:3" x14ac:dyDescent="0.25">
      <c r="B7251" s="257">
        <v>7188</v>
      </c>
      <c r="C7251" s="256">
        <v>116.09569424575089</v>
      </c>
    </row>
    <row r="7252" spans="2:3" x14ac:dyDescent="0.25">
      <c r="B7252" s="257">
        <v>7189</v>
      </c>
      <c r="C7252" s="256">
        <v>121.34696033221566</v>
      </c>
    </row>
    <row r="7253" spans="2:3" x14ac:dyDescent="0.25">
      <c r="B7253" s="257">
        <v>7190</v>
      </c>
      <c r="C7253" s="256">
        <v>151.80330301223586</v>
      </c>
    </row>
    <row r="7254" spans="2:3" x14ac:dyDescent="0.25">
      <c r="B7254" s="257">
        <v>7191</v>
      </c>
      <c r="C7254" s="256">
        <v>100.96972998464963</v>
      </c>
    </row>
    <row r="7255" spans="2:3" x14ac:dyDescent="0.25">
      <c r="B7255" s="257">
        <v>7192</v>
      </c>
      <c r="C7255" s="256">
        <v>120.42689547314281</v>
      </c>
    </row>
    <row r="7256" spans="2:3" x14ac:dyDescent="0.25">
      <c r="B7256" s="257">
        <v>7193</v>
      </c>
      <c r="C7256" s="256">
        <v>149.80285219095848</v>
      </c>
    </row>
    <row r="7257" spans="2:3" x14ac:dyDescent="0.25">
      <c r="B7257" s="257">
        <v>7194</v>
      </c>
      <c r="C7257" s="256">
        <v>138.19457887492143</v>
      </c>
    </row>
    <row r="7258" spans="2:3" x14ac:dyDescent="0.25">
      <c r="B7258" s="257">
        <v>7195</v>
      </c>
      <c r="C7258" s="256">
        <v>100.17556302278933</v>
      </c>
    </row>
    <row r="7259" spans="2:3" x14ac:dyDescent="0.25">
      <c r="B7259" s="257">
        <v>7196</v>
      </c>
      <c r="C7259" s="256">
        <v>114.09374546762648</v>
      </c>
    </row>
    <row r="7260" spans="2:3" x14ac:dyDescent="0.25">
      <c r="B7260" s="257">
        <v>7197</v>
      </c>
      <c r="C7260" s="256">
        <v>136.74656578883884</v>
      </c>
    </row>
    <row r="7261" spans="2:3" x14ac:dyDescent="0.25">
      <c r="B7261" s="257">
        <v>7198</v>
      </c>
      <c r="C7261" s="256">
        <v>102.86723613352659</v>
      </c>
    </row>
    <row r="7262" spans="2:3" x14ac:dyDescent="0.25">
      <c r="B7262" s="257">
        <v>7199</v>
      </c>
      <c r="C7262" s="256">
        <v>132.52185389158822</v>
      </c>
    </row>
    <row r="7263" spans="2:3" x14ac:dyDescent="0.25">
      <c r="B7263" s="257">
        <v>7200</v>
      </c>
      <c r="C7263" s="256">
        <v>102.50258555791791</v>
      </c>
    </row>
    <row r="7264" spans="2:3" x14ac:dyDescent="0.25">
      <c r="B7264" s="257">
        <v>7201</v>
      </c>
      <c r="C7264" s="256">
        <v>104.28624881647185</v>
      </c>
    </row>
    <row r="7265" spans="2:3" x14ac:dyDescent="0.25">
      <c r="B7265" s="257">
        <v>7202</v>
      </c>
      <c r="C7265" s="256">
        <v>129.30638795581496</v>
      </c>
    </row>
    <row r="7266" spans="2:3" x14ac:dyDescent="0.25">
      <c r="B7266" s="257">
        <v>7203</v>
      </c>
      <c r="C7266" s="256">
        <v>138.2954646665531</v>
      </c>
    </row>
    <row r="7267" spans="2:3" x14ac:dyDescent="0.25">
      <c r="B7267" s="257">
        <v>7204</v>
      </c>
      <c r="C7267" s="256">
        <v>142.60879234065743</v>
      </c>
    </row>
    <row r="7268" spans="2:3" x14ac:dyDescent="0.25">
      <c r="B7268" s="257">
        <v>7205</v>
      </c>
      <c r="C7268" s="256">
        <v>135.22177265169384</v>
      </c>
    </row>
    <row r="7269" spans="2:3" x14ac:dyDescent="0.25">
      <c r="B7269" s="257">
        <v>7206</v>
      </c>
      <c r="C7269" s="256">
        <v>117.54118761676823</v>
      </c>
    </row>
    <row r="7270" spans="2:3" x14ac:dyDescent="0.25">
      <c r="B7270" s="257">
        <v>7207</v>
      </c>
      <c r="C7270" s="256">
        <v>125.61807395549508</v>
      </c>
    </row>
    <row r="7271" spans="2:3" x14ac:dyDescent="0.25">
      <c r="B7271" s="257">
        <v>7208</v>
      </c>
      <c r="C7271" s="256">
        <v>138.50844562907224</v>
      </c>
    </row>
    <row r="7272" spans="2:3" x14ac:dyDescent="0.25">
      <c r="B7272" s="257">
        <v>7209</v>
      </c>
      <c r="C7272" s="256">
        <v>90.691598925948128</v>
      </c>
    </row>
    <row r="7273" spans="2:3" x14ac:dyDescent="0.25">
      <c r="B7273" s="257">
        <v>7210</v>
      </c>
      <c r="C7273" s="256">
        <v>115.44889462733599</v>
      </c>
    </row>
    <row r="7274" spans="2:3" x14ac:dyDescent="0.25">
      <c r="B7274" s="257">
        <v>7211</v>
      </c>
      <c r="C7274" s="256">
        <v>121.63521286657833</v>
      </c>
    </row>
    <row r="7275" spans="2:3" x14ac:dyDescent="0.25">
      <c r="B7275" s="257">
        <v>7212</v>
      </c>
      <c r="C7275" s="256">
        <v>124.86340313659008</v>
      </c>
    </row>
    <row r="7276" spans="2:3" x14ac:dyDescent="0.25">
      <c r="B7276" s="257">
        <v>7213</v>
      </c>
      <c r="C7276" s="256">
        <v>126.75960076141783</v>
      </c>
    </row>
    <row r="7277" spans="2:3" x14ac:dyDescent="0.25">
      <c r="B7277" s="257">
        <v>7214</v>
      </c>
      <c r="C7277" s="256">
        <v>82.805304443645298</v>
      </c>
    </row>
    <row r="7278" spans="2:3" x14ac:dyDescent="0.25">
      <c r="B7278" s="257">
        <v>7215</v>
      </c>
      <c r="C7278" s="256">
        <v>103.3401009624351</v>
      </c>
    </row>
    <row r="7279" spans="2:3" x14ac:dyDescent="0.25">
      <c r="B7279" s="257">
        <v>7216</v>
      </c>
      <c r="C7279" s="256">
        <v>146.55414194964337</v>
      </c>
    </row>
    <row r="7280" spans="2:3" x14ac:dyDescent="0.25">
      <c r="B7280" s="257">
        <v>7217</v>
      </c>
      <c r="C7280" s="256">
        <v>117.17399076778645</v>
      </c>
    </row>
    <row r="7281" spans="2:3" x14ac:dyDescent="0.25">
      <c r="B7281" s="257">
        <v>7218</v>
      </c>
      <c r="C7281" s="256">
        <v>124.83628937700861</v>
      </c>
    </row>
    <row r="7282" spans="2:3" x14ac:dyDescent="0.25">
      <c r="B7282" s="257">
        <v>7219</v>
      </c>
      <c r="C7282" s="256">
        <v>120.79456454580996</v>
      </c>
    </row>
    <row r="7283" spans="2:3" x14ac:dyDescent="0.25">
      <c r="B7283" s="257">
        <v>7220</v>
      </c>
      <c r="C7283" s="256">
        <v>123.32930633451261</v>
      </c>
    </row>
    <row r="7284" spans="2:3" x14ac:dyDescent="0.25">
      <c r="B7284" s="257">
        <v>7221</v>
      </c>
      <c r="C7284" s="256">
        <v>114.13745458471827</v>
      </c>
    </row>
    <row r="7285" spans="2:3" x14ac:dyDescent="0.25">
      <c r="B7285" s="257">
        <v>7222</v>
      </c>
      <c r="C7285" s="256">
        <v>123.95352105268879</v>
      </c>
    </row>
    <row r="7286" spans="2:3" x14ac:dyDescent="0.25">
      <c r="B7286" s="257">
        <v>7223</v>
      </c>
      <c r="C7286" s="256">
        <v>123.14813327897386</v>
      </c>
    </row>
    <row r="7287" spans="2:3" x14ac:dyDescent="0.25">
      <c r="B7287" s="257">
        <v>7224</v>
      </c>
      <c r="C7287" s="256">
        <v>98.126242766011018</v>
      </c>
    </row>
    <row r="7288" spans="2:3" x14ac:dyDescent="0.25">
      <c r="B7288" s="257">
        <v>7225</v>
      </c>
      <c r="C7288" s="256">
        <v>151.95939969254542</v>
      </c>
    </row>
    <row r="7289" spans="2:3" x14ac:dyDescent="0.25">
      <c r="B7289" s="257">
        <v>7226</v>
      </c>
      <c r="C7289" s="256">
        <v>102.57247163922561</v>
      </c>
    </row>
    <row r="7290" spans="2:3" x14ac:dyDescent="0.25">
      <c r="B7290" s="257">
        <v>7227</v>
      </c>
      <c r="C7290" s="256">
        <v>90.152250078172983</v>
      </c>
    </row>
    <row r="7291" spans="2:3" x14ac:dyDescent="0.25">
      <c r="B7291" s="257">
        <v>7228</v>
      </c>
      <c r="C7291" s="256">
        <v>119.02349536991038</v>
      </c>
    </row>
    <row r="7292" spans="2:3" x14ac:dyDescent="0.25">
      <c r="B7292" s="257">
        <v>7229</v>
      </c>
      <c r="C7292" s="256">
        <v>96.72378793333155</v>
      </c>
    </row>
    <row r="7293" spans="2:3" x14ac:dyDescent="0.25">
      <c r="B7293" s="257">
        <v>7230</v>
      </c>
      <c r="C7293" s="256">
        <v>123.65386305484523</v>
      </c>
    </row>
    <row r="7294" spans="2:3" x14ac:dyDescent="0.25">
      <c r="B7294" s="257">
        <v>7231</v>
      </c>
      <c r="C7294" s="256">
        <v>130.1679884443401</v>
      </c>
    </row>
    <row r="7295" spans="2:3" x14ac:dyDescent="0.25">
      <c r="B7295" s="257">
        <v>7232</v>
      </c>
      <c r="C7295" s="256">
        <v>94.100771907769797</v>
      </c>
    </row>
    <row r="7296" spans="2:3" x14ac:dyDescent="0.25">
      <c r="B7296" s="257">
        <v>7233</v>
      </c>
      <c r="C7296" s="256">
        <v>93.176555941626248</v>
      </c>
    </row>
    <row r="7297" spans="2:3" x14ac:dyDescent="0.25">
      <c r="B7297" s="257">
        <v>7234</v>
      </c>
      <c r="C7297" s="256">
        <v>141.2422455952763</v>
      </c>
    </row>
    <row r="7298" spans="2:3" x14ac:dyDescent="0.25">
      <c r="B7298" s="257">
        <v>7235</v>
      </c>
      <c r="C7298" s="256">
        <v>124.36183809722812</v>
      </c>
    </row>
    <row r="7299" spans="2:3" x14ac:dyDescent="0.25">
      <c r="B7299" s="257">
        <v>7236</v>
      </c>
      <c r="C7299" s="256">
        <v>132.1689410019307</v>
      </c>
    </row>
    <row r="7300" spans="2:3" x14ac:dyDescent="0.25">
      <c r="B7300" s="257">
        <v>7237</v>
      </c>
      <c r="C7300" s="256">
        <v>108.01405885786252</v>
      </c>
    </row>
    <row r="7301" spans="2:3" x14ac:dyDescent="0.25">
      <c r="B7301" s="257">
        <v>7238</v>
      </c>
      <c r="C7301" s="256">
        <v>100.63055216614617</v>
      </c>
    </row>
    <row r="7302" spans="2:3" x14ac:dyDescent="0.25">
      <c r="B7302" s="257">
        <v>7239</v>
      </c>
      <c r="C7302" s="256">
        <v>107.16032169318903</v>
      </c>
    </row>
    <row r="7303" spans="2:3" x14ac:dyDescent="0.25">
      <c r="B7303" s="257">
        <v>7240</v>
      </c>
      <c r="C7303" s="256">
        <v>126.90213970863299</v>
      </c>
    </row>
    <row r="7304" spans="2:3" x14ac:dyDescent="0.25">
      <c r="B7304" s="257">
        <v>7241</v>
      </c>
      <c r="C7304" s="256">
        <v>114.06197320905144</v>
      </c>
    </row>
    <row r="7305" spans="2:3" x14ac:dyDescent="0.25">
      <c r="B7305" s="257">
        <v>7242</v>
      </c>
      <c r="C7305" s="256">
        <v>125.64665766128545</v>
      </c>
    </row>
    <row r="7306" spans="2:3" x14ac:dyDescent="0.25">
      <c r="B7306" s="257">
        <v>7243</v>
      </c>
      <c r="C7306" s="256">
        <v>157.75975545749367</v>
      </c>
    </row>
    <row r="7307" spans="2:3" x14ac:dyDescent="0.25">
      <c r="B7307" s="257">
        <v>7244</v>
      </c>
      <c r="C7307" s="256">
        <v>131.03859580124106</v>
      </c>
    </row>
    <row r="7308" spans="2:3" x14ac:dyDescent="0.25">
      <c r="B7308" s="257">
        <v>7245</v>
      </c>
      <c r="C7308" s="256">
        <v>122.42739443254004</v>
      </c>
    </row>
    <row r="7309" spans="2:3" x14ac:dyDescent="0.25">
      <c r="B7309" s="257">
        <v>7246</v>
      </c>
      <c r="C7309" s="256">
        <v>62.60900135222883</v>
      </c>
    </row>
    <row r="7310" spans="2:3" x14ac:dyDescent="0.25">
      <c r="B7310" s="257">
        <v>7247</v>
      </c>
      <c r="C7310" s="256">
        <v>93.814156086285124</v>
      </c>
    </row>
    <row r="7311" spans="2:3" x14ac:dyDescent="0.25">
      <c r="B7311" s="257">
        <v>7248</v>
      </c>
      <c r="C7311" s="256">
        <v>126.79572737251269</v>
      </c>
    </row>
    <row r="7312" spans="2:3" x14ac:dyDescent="0.25">
      <c r="B7312" s="257">
        <v>7249</v>
      </c>
      <c r="C7312" s="256">
        <v>146.3637143405131</v>
      </c>
    </row>
    <row r="7313" spans="2:3" x14ac:dyDescent="0.25">
      <c r="B7313" s="257">
        <v>7250</v>
      </c>
      <c r="C7313" s="256">
        <v>91.986591589827626</v>
      </c>
    </row>
    <row r="7314" spans="2:3" x14ac:dyDescent="0.25">
      <c r="B7314" s="257">
        <v>7251</v>
      </c>
      <c r="C7314" s="256">
        <v>114.69149938372662</v>
      </c>
    </row>
    <row r="7315" spans="2:3" x14ac:dyDescent="0.25">
      <c r="B7315" s="257">
        <v>7252</v>
      </c>
      <c r="C7315" s="256">
        <v>136.7432972648316</v>
      </c>
    </row>
    <row r="7316" spans="2:3" x14ac:dyDescent="0.25">
      <c r="B7316" s="257">
        <v>7253</v>
      </c>
      <c r="C7316" s="256">
        <v>113.49962588057453</v>
      </c>
    </row>
    <row r="7317" spans="2:3" x14ac:dyDescent="0.25">
      <c r="B7317" s="257">
        <v>7254</v>
      </c>
      <c r="C7317" s="256">
        <v>108.31975840394364</v>
      </c>
    </row>
    <row r="7318" spans="2:3" x14ac:dyDescent="0.25">
      <c r="B7318" s="257">
        <v>7255</v>
      </c>
      <c r="C7318" s="256">
        <v>33.505973758022137</v>
      </c>
    </row>
    <row r="7319" spans="2:3" x14ac:dyDescent="0.25">
      <c r="B7319" s="257">
        <v>7256</v>
      </c>
      <c r="C7319" s="256">
        <v>111.02742969613743</v>
      </c>
    </row>
    <row r="7320" spans="2:3" x14ac:dyDescent="0.25">
      <c r="B7320" s="257">
        <v>7257</v>
      </c>
      <c r="C7320" s="256">
        <v>126.369120851887</v>
      </c>
    </row>
    <row r="7321" spans="2:3" x14ac:dyDescent="0.25">
      <c r="B7321" s="257">
        <v>7258</v>
      </c>
      <c r="C7321" s="256">
        <v>80.025804445972298</v>
      </c>
    </row>
    <row r="7322" spans="2:3" x14ac:dyDescent="0.25">
      <c r="B7322" s="257">
        <v>7259</v>
      </c>
      <c r="C7322" s="256">
        <v>117.93563060809315</v>
      </c>
    </row>
    <row r="7323" spans="2:3" x14ac:dyDescent="0.25">
      <c r="B7323" s="257">
        <v>7260</v>
      </c>
      <c r="C7323" s="256">
        <v>102.99982992701095</v>
      </c>
    </row>
    <row r="7324" spans="2:3" x14ac:dyDescent="0.25">
      <c r="B7324" s="257">
        <v>7261</v>
      </c>
      <c r="C7324" s="256">
        <v>129.93171621075092</v>
      </c>
    </row>
    <row r="7325" spans="2:3" x14ac:dyDescent="0.25">
      <c r="B7325" s="257">
        <v>7262</v>
      </c>
      <c r="C7325" s="256">
        <v>121.02059247302229</v>
      </c>
    </row>
    <row r="7326" spans="2:3" x14ac:dyDescent="0.25">
      <c r="B7326" s="257">
        <v>7263</v>
      </c>
      <c r="C7326" s="256">
        <v>64.576398600345215</v>
      </c>
    </row>
    <row r="7327" spans="2:3" x14ac:dyDescent="0.25">
      <c r="B7327" s="257">
        <v>7264</v>
      </c>
      <c r="C7327" s="256">
        <v>153.9154668517416</v>
      </c>
    </row>
    <row r="7328" spans="2:3" x14ac:dyDescent="0.25">
      <c r="B7328" s="257">
        <v>7265</v>
      </c>
      <c r="C7328" s="256">
        <v>136.53658498701441</v>
      </c>
    </row>
    <row r="7329" spans="2:3" x14ac:dyDescent="0.25">
      <c r="B7329" s="257">
        <v>7266</v>
      </c>
      <c r="C7329" s="256">
        <v>94.78127576929883</v>
      </c>
    </row>
    <row r="7330" spans="2:3" x14ac:dyDescent="0.25">
      <c r="B7330" s="257">
        <v>7267</v>
      </c>
      <c r="C7330" s="256">
        <v>83.644147998297811</v>
      </c>
    </row>
    <row r="7331" spans="2:3" x14ac:dyDescent="0.25">
      <c r="B7331" s="257">
        <v>7268</v>
      </c>
      <c r="C7331" s="256">
        <v>141.20423275623972</v>
      </c>
    </row>
    <row r="7332" spans="2:3" x14ac:dyDescent="0.25">
      <c r="B7332" s="257">
        <v>7269</v>
      </c>
      <c r="C7332" s="256">
        <v>143.01203878568762</v>
      </c>
    </row>
    <row r="7333" spans="2:3" x14ac:dyDescent="0.25">
      <c r="B7333" s="257">
        <v>7270</v>
      </c>
      <c r="C7333" s="256">
        <v>135.56942993863987</v>
      </c>
    </row>
    <row r="7334" spans="2:3" x14ac:dyDescent="0.25">
      <c r="B7334" s="257">
        <v>7271</v>
      </c>
      <c r="C7334" s="256">
        <v>146.69400607966455</v>
      </c>
    </row>
    <row r="7335" spans="2:3" x14ac:dyDescent="0.25">
      <c r="B7335" s="257">
        <v>7272</v>
      </c>
      <c r="C7335" s="256">
        <v>137.93760428056567</v>
      </c>
    </row>
    <row r="7336" spans="2:3" x14ac:dyDescent="0.25">
      <c r="B7336" s="257">
        <v>7273</v>
      </c>
      <c r="C7336" s="256">
        <v>90.313473454881461</v>
      </c>
    </row>
    <row r="7337" spans="2:3" x14ac:dyDescent="0.25">
      <c r="B7337" s="257">
        <v>7274</v>
      </c>
      <c r="C7337" s="256">
        <v>83.386132800339624</v>
      </c>
    </row>
    <row r="7338" spans="2:3" x14ac:dyDescent="0.25">
      <c r="B7338" s="257">
        <v>7275</v>
      </c>
      <c r="C7338" s="256">
        <v>160.06179632711564</v>
      </c>
    </row>
    <row r="7339" spans="2:3" x14ac:dyDescent="0.25">
      <c r="B7339" s="257">
        <v>7276</v>
      </c>
      <c r="C7339" s="256">
        <v>127.1316714301668</v>
      </c>
    </row>
    <row r="7340" spans="2:3" x14ac:dyDescent="0.25">
      <c r="B7340" s="257">
        <v>7277</v>
      </c>
      <c r="C7340" s="256">
        <v>113.03956942280878</v>
      </c>
    </row>
    <row r="7341" spans="2:3" x14ac:dyDescent="0.25">
      <c r="B7341" s="257">
        <v>7278</v>
      </c>
      <c r="C7341" s="256">
        <v>146.61367074227934</v>
      </c>
    </row>
    <row r="7342" spans="2:3" x14ac:dyDescent="0.25">
      <c r="B7342" s="257">
        <v>7279</v>
      </c>
      <c r="C7342" s="256">
        <v>91.759447455271868</v>
      </c>
    </row>
    <row r="7343" spans="2:3" x14ac:dyDescent="0.25">
      <c r="B7343" s="257">
        <v>7280</v>
      </c>
      <c r="C7343" s="256">
        <v>138.08446674775973</v>
      </c>
    </row>
    <row r="7344" spans="2:3" x14ac:dyDescent="0.25">
      <c r="B7344" s="257">
        <v>7281</v>
      </c>
      <c r="C7344" s="256">
        <v>124.04960800641931</v>
      </c>
    </row>
    <row r="7345" spans="2:3" x14ac:dyDescent="0.25">
      <c r="B7345" s="257">
        <v>7282</v>
      </c>
      <c r="C7345" s="256">
        <v>116.69046801933533</v>
      </c>
    </row>
    <row r="7346" spans="2:3" x14ac:dyDescent="0.25">
      <c r="B7346" s="257">
        <v>7283</v>
      </c>
      <c r="C7346" s="256">
        <v>112.44289411395496</v>
      </c>
    </row>
    <row r="7347" spans="2:3" x14ac:dyDescent="0.25">
      <c r="B7347" s="257">
        <v>7284</v>
      </c>
      <c r="C7347" s="256">
        <v>118.90538131025482</v>
      </c>
    </row>
    <row r="7348" spans="2:3" x14ac:dyDescent="0.25">
      <c r="B7348" s="257">
        <v>7285</v>
      </c>
      <c r="C7348" s="256">
        <v>130.32643447945051</v>
      </c>
    </row>
    <row r="7349" spans="2:3" x14ac:dyDescent="0.25">
      <c r="B7349" s="257">
        <v>7286</v>
      </c>
      <c r="C7349" s="256">
        <v>111.13377919584462</v>
      </c>
    </row>
    <row r="7350" spans="2:3" x14ac:dyDescent="0.25">
      <c r="B7350" s="257">
        <v>7287</v>
      </c>
      <c r="C7350" s="256">
        <v>89.780488462823186</v>
      </c>
    </row>
    <row r="7351" spans="2:3" x14ac:dyDescent="0.25">
      <c r="B7351" s="257">
        <v>7288</v>
      </c>
      <c r="C7351" s="256">
        <v>123.31474593115409</v>
      </c>
    </row>
    <row r="7352" spans="2:3" x14ac:dyDescent="0.25">
      <c r="B7352" s="257">
        <v>7289</v>
      </c>
      <c r="C7352" s="256">
        <v>120.06922158221549</v>
      </c>
    </row>
    <row r="7353" spans="2:3" x14ac:dyDescent="0.25">
      <c r="B7353" s="257">
        <v>7290</v>
      </c>
      <c r="C7353" s="256">
        <v>157.02356366880741</v>
      </c>
    </row>
    <row r="7354" spans="2:3" x14ac:dyDescent="0.25">
      <c r="B7354" s="257">
        <v>7291</v>
      </c>
      <c r="C7354" s="256">
        <v>114.94626510659906</v>
      </c>
    </row>
    <row r="7355" spans="2:3" x14ac:dyDescent="0.25">
      <c r="B7355" s="257">
        <v>7292</v>
      </c>
      <c r="C7355" s="256">
        <v>69.871193158030394</v>
      </c>
    </row>
    <row r="7356" spans="2:3" x14ac:dyDescent="0.25">
      <c r="B7356" s="257">
        <v>7293</v>
      </c>
      <c r="C7356" s="256">
        <v>75.810449864448543</v>
      </c>
    </row>
    <row r="7357" spans="2:3" x14ac:dyDescent="0.25">
      <c r="B7357" s="257">
        <v>7294</v>
      </c>
      <c r="C7357" s="256">
        <v>104.60947100060895</v>
      </c>
    </row>
    <row r="7358" spans="2:3" x14ac:dyDescent="0.25">
      <c r="B7358" s="257">
        <v>7295</v>
      </c>
      <c r="C7358" s="256">
        <v>133.4996180512077</v>
      </c>
    </row>
    <row r="7359" spans="2:3" x14ac:dyDescent="0.25">
      <c r="B7359" s="257">
        <v>7296</v>
      </c>
      <c r="C7359" s="256">
        <v>137.05141887901192</v>
      </c>
    </row>
    <row r="7360" spans="2:3" x14ac:dyDescent="0.25">
      <c r="B7360" s="257">
        <v>7297</v>
      </c>
      <c r="C7360" s="256">
        <v>137.37874710163155</v>
      </c>
    </row>
    <row r="7361" spans="2:3" x14ac:dyDescent="0.25">
      <c r="B7361" s="257">
        <v>7298</v>
      </c>
      <c r="C7361" s="256">
        <v>93.37254868337908</v>
      </c>
    </row>
    <row r="7362" spans="2:3" x14ac:dyDescent="0.25">
      <c r="B7362" s="257">
        <v>7299</v>
      </c>
      <c r="C7362" s="256">
        <v>81.447644237720738</v>
      </c>
    </row>
    <row r="7363" spans="2:3" x14ac:dyDescent="0.25">
      <c r="B7363" s="257">
        <v>7300</v>
      </c>
      <c r="C7363" s="256">
        <v>122.63060180249947</v>
      </c>
    </row>
    <row r="7364" spans="2:3" x14ac:dyDescent="0.25">
      <c r="B7364" s="257">
        <v>7301</v>
      </c>
      <c r="C7364" s="256">
        <v>84.588035604654664</v>
      </c>
    </row>
    <row r="7365" spans="2:3" x14ac:dyDescent="0.25">
      <c r="B7365" s="257">
        <v>7302</v>
      </c>
      <c r="C7365" s="256">
        <v>122.59430046230372</v>
      </c>
    </row>
    <row r="7366" spans="2:3" x14ac:dyDescent="0.25">
      <c r="B7366" s="257">
        <v>7303</v>
      </c>
      <c r="C7366" s="256">
        <v>133.43471214822142</v>
      </c>
    </row>
    <row r="7367" spans="2:3" x14ac:dyDescent="0.25">
      <c r="B7367" s="257">
        <v>7304</v>
      </c>
      <c r="C7367" s="256">
        <v>84.253342132388099</v>
      </c>
    </row>
    <row r="7368" spans="2:3" x14ac:dyDescent="0.25">
      <c r="B7368" s="257">
        <v>7305</v>
      </c>
      <c r="C7368" s="256">
        <v>117.24090369838619</v>
      </c>
    </row>
    <row r="7369" spans="2:3" x14ac:dyDescent="0.25">
      <c r="B7369" s="257">
        <v>7306</v>
      </c>
      <c r="C7369" s="256">
        <v>144.85110796506419</v>
      </c>
    </row>
    <row r="7370" spans="2:3" x14ac:dyDescent="0.25">
      <c r="B7370" s="257">
        <v>7307</v>
      </c>
      <c r="C7370" s="256">
        <v>162.05569495743734</v>
      </c>
    </row>
    <row r="7371" spans="2:3" x14ac:dyDescent="0.25">
      <c r="B7371" s="257">
        <v>7308</v>
      </c>
      <c r="C7371" s="256">
        <v>113.92216254299026</v>
      </c>
    </row>
    <row r="7372" spans="2:3" x14ac:dyDescent="0.25">
      <c r="B7372" s="257">
        <v>7309</v>
      </c>
      <c r="C7372" s="256">
        <v>130.89640369609259</v>
      </c>
    </row>
    <row r="7373" spans="2:3" x14ac:dyDescent="0.25">
      <c r="B7373" s="257">
        <v>7310</v>
      </c>
      <c r="C7373" s="256">
        <v>126.48456789222735</v>
      </c>
    </row>
    <row r="7374" spans="2:3" x14ac:dyDescent="0.25">
      <c r="B7374" s="257">
        <v>7311</v>
      </c>
      <c r="C7374" s="256">
        <v>128.83016042793977</v>
      </c>
    </row>
    <row r="7375" spans="2:3" x14ac:dyDescent="0.25">
      <c r="B7375" s="257">
        <v>7312</v>
      </c>
      <c r="C7375" s="256">
        <v>143.655093524862</v>
      </c>
    </row>
    <row r="7376" spans="2:3" x14ac:dyDescent="0.25">
      <c r="B7376" s="257">
        <v>7313</v>
      </c>
      <c r="C7376" s="256">
        <v>114.69466555656332</v>
      </c>
    </row>
    <row r="7377" spans="2:3" x14ac:dyDescent="0.25">
      <c r="B7377" s="257">
        <v>7314</v>
      </c>
      <c r="C7377" s="256">
        <v>132.19678730413403</v>
      </c>
    </row>
    <row r="7378" spans="2:3" x14ac:dyDescent="0.25">
      <c r="B7378" s="257">
        <v>7315</v>
      </c>
      <c r="C7378" s="256">
        <v>134.16213471849872</v>
      </c>
    </row>
    <row r="7379" spans="2:3" x14ac:dyDescent="0.25">
      <c r="B7379" s="257">
        <v>7316</v>
      </c>
      <c r="C7379" s="256">
        <v>105.54864833568655</v>
      </c>
    </row>
    <row r="7380" spans="2:3" x14ac:dyDescent="0.25">
      <c r="B7380" s="257">
        <v>7317</v>
      </c>
      <c r="C7380" s="256">
        <v>122.93132604437183</v>
      </c>
    </row>
    <row r="7381" spans="2:3" x14ac:dyDescent="0.25">
      <c r="B7381" s="257">
        <v>7318</v>
      </c>
      <c r="C7381" s="256">
        <v>107.89624306022793</v>
      </c>
    </row>
    <row r="7382" spans="2:3" x14ac:dyDescent="0.25">
      <c r="B7382" s="257">
        <v>7319</v>
      </c>
      <c r="C7382" s="256">
        <v>92.157374632220893</v>
      </c>
    </row>
    <row r="7383" spans="2:3" x14ac:dyDescent="0.25">
      <c r="B7383" s="257">
        <v>7320</v>
      </c>
      <c r="C7383" s="256">
        <v>111.49464186475143</v>
      </c>
    </row>
    <row r="7384" spans="2:3" x14ac:dyDescent="0.25">
      <c r="B7384" s="257">
        <v>7321</v>
      </c>
      <c r="C7384" s="256">
        <v>94.087601350830539</v>
      </c>
    </row>
    <row r="7385" spans="2:3" x14ac:dyDescent="0.25">
      <c r="B7385" s="257">
        <v>7322</v>
      </c>
      <c r="C7385" s="256">
        <v>156.90628396200191</v>
      </c>
    </row>
    <row r="7386" spans="2:3" x14ac:dyDescent="0.25">
      <c r="B7386" s="257">
        <v>7323</v>
      </c>
      <c r="C7386" s="256">
        <v>115.86731101926325</v>
      </c>
    </row>
    <row r="7387" spans="2:3" x14ac:dyDescent="0.25">
      <c r="B7387" s="257">
        <v>7324</v>
      </c>
      <c r="C7387" s="256">
        <v>68.081697247186256</v>
      </c>
    </row>
    <row r="7388" spans="2:3" x14ac:dyDescent="0.25">
      <c r="B7388" s="257">
        <v>7325</v>
      </c>
      <c r="C7388" s="256">
        <v>169.87650737430107</v>
      </c>
    </row>
    <row r="7389" spans="2:3" x14ac:dyDescent="0.25">
      <c r="B7389" s="257">
        <v>7326</v>
      </c>
      <c r="C7389" s="256">
        <v>109.55917127132481</v>
      </c>
    </row>
    <row r="7390" spans="2:3" x14ac:dyDescent="0.25">
      <c r="B7390" s="257">
        <v>7327</v>
      </c>
      <c r="C7390" s="256">
        <v>128.70423226461813</v>
      </c>
    </row>
    <row r="7391" spans="2:3" x14ac:dyDescent="0.25">
      <c r="B7391" s="257">
        <v>7328</v>
      </c>
      <c r="C7391" s="256">
        <v>106.10483920781832</v>
      </c>
    </row>
    <row r="7392" spans="2:3" x14ac:dyDescent="0.25">
      <c r="B7392" s="257">
        <v>7329</v>
      </c>
      <c r="C7392" s="256">
        <v>136.92562017845205</v>
      </c>
    </row>
    <row r="7393" spans="2:3" x14ac:dyDescent="0.25">
      <c r="B7393" s="257">
        <v>7330</v>
      </c>
      <c r="C7393" s="256">
        <v>163.82118387213842</v>
      </c>
    </row>
    <row r="7394" spans="2:3" x14ac:dyDescent="0.25">
      <c r="B7394" s="257">
        <v>7331</v>
      </c>
      <c r="C7394" s="256">
        <v>156.10238510167943</v>
      </c>
    </row>
    <row r="7395" spans="2:3" x14ac:dyDescent="0.25">
      <c r="B7395" s="257">
        <v>7332</v>
      </c>
      <c r="C7395" s="256">
        <v>137.3703731367996</v>
      </c>
    </row>
    <row r="7396" spans="2:3" x14ac:dyDescent="0.25">
      <c r="B7396" s="257">
        <v>7333</v>
      </c>
      <c r="C7396" s="256">
        <v>132.24484684650122</v>
      </c>
    </row>
    <row r="7397" spans="2:3" x14ac:dyDescent="0.25">
      <c r="B7397" s="257">
        <v>7334</v>
      </c>
      <c r="C7397" s="256">
        <v>90.837744160164149</v>
      </c>
    </row>
    <row r="7398" spans="2:3" x14ac:dyDescent="0.25">
      <c r="B7398" s="257">
        <v>7335</v>
      </c>
      <c r="C7398" s="256">
        <v>60.225932381665018</v>
      </c>
    </row>
    <row r="7399" spans="2:3" x14ac:dyDescent="0.25">
      <c r="B7399" s="257">
        <v>7336</v>
      </c>
      <c r="C7399" s="256">
        <v>124.61770818698221</v>
      </c>
    </row>
    <row r="7400" spans="2:3" x14ac:dyDescent="0.25">
      <c r="B7400" s="257">
        <v>7337</v>
      </c>
      <c r="C7400" s="256">
        <v>160.40045637332116</v>
      </c>
    </row>
    <row r="7401" spans="2:3" x14ac:dyDescent="0.25">
      <c r="B7401" s="257">
        <v>7338</v>
      </c>
      <c r="C7401" s="256">
        <v>85.854211454512622</v>
      </c>
    </row>
    <row r="7402" spans="2:3" x14ac:dyDescent="0.25">
      <c r="B7402" s="257">
        <v>7339</v>
      </c>
      <c r="C7402" s="256">
        <v>158.91150064693585</v>
      </c>
    </row>
    <row r="7403" spans="2:3" x14ac:dyDescent="0.25">
      <c r="B7403" s="257">
        <v>7340</v>
      </c>
      <c r="C7403" s="256">
        <v>130.49509057731328</v>
      </c>
    </row>
    <row r="7404" spans="2:3" x14ac:dyDescent="0.25">
      <c r="B7404" s="257">
        <v>7341</v>
      </c>
      <c r="C7404" s="256">
        <v>167.56807711871505</v>
      </c>
    </row>
    <row r="7405" spans="2:3" x14ac:dyDescent="0.25">
      <c r="B7405" s="257">
        <v>7342</v>
      </c>
      <c r="C7405" s="256">
        <v>137.1484766872824</v>
      </c>
    </row>
    <row r="7406" spans="2:3" x14ac:dyDescent="0.25">
      <c r="B7406" s="257">
        <v>7343</v>
      </c>
      <c r="C7406" s="256">
        <v>89.661985462594188</v>
      </c>
    </row>
    <row r="7407" spans="2:3" x14ac:dyDescent="0.25">
      <c r="B7407" s="257">
        <v>7344</v>
      </c>
      <c r="C7407" s="256">
        <v>134.32107512112091</v>
      </c>
    </row>
    <row r="7408" spans="2:3" x14ac:dyDescent="0.25">
      <c r="B7408" s="257">
        <v>7345</v>
      </c>
      <c r="C7408" s="256">
        <v>146.02393040771614</v>
      </c>
    </row>
    <row r="7409" spans="2:3" x14ac:dyDescent="0.25">
      <c r="B7409" s="257">
        <v>7346</v>
      </c>
      <c r="C7409" s="256">
        <v>133.42077028943382</v>
      </c>
    </row>
    <row r="7410" spans="2:3" x14ac:dyDescent="0.25">
      <c r="B7410" s="257">
        <v>7347</v>
      </c>
      <c r="C7410" s="256">
        <v>142.0319234829677</v>
      </c>
    </row>
    <row r="7411" spans="2:3" x14ac:dyDescent="0.25">
      <c r="B7411" s="257">
        <v>7348</v>
      </c>
      <c r="C7411" s="256">
        <v>135.07336372321097</v>
      </c>
    </row>
    <row r="7412" spans="2:3" x14ac:dyDescent="0.25">
      <c r="B7412" s="257">
        <v>7349</v>
      </c>
      <c r="C7412" s="256">
        <v>125.52426660939884</v>
      </c>
    </row>
    <row r="7413" spans="2:3" x14ac:dyDescent="0.25">
      <c r="B7413" s="257">
        <v>7350</v>
      </c>
      <c r="C7413" s="256">
        <v>100.43930901709214</v>
      </c>
    </row>
    <row r="7414" spans="2:3" x14ac:dyDescent="0.25">
      <c r="B7414" s="257">
        <v>7351</v>
      </c>
      <c r="C7414" s="256">
        <v>159.53390744974104</v>
      </c>
    </row>
    <row r="7415" spans="2:3" x14ac:dyDescent="0.25">
      <c r="B7415" s="257">
        <v>7352</v>
      </c>
      <c r="C7415" s="256">
        <v>139.88350513411058</v>
      </c>
    </row>
    <row r="7416" spans="2:3" x14ac:dyDescent="0.25">
      <c r="B7416" s="257">
        <v>7353</v>
      </c>
      <c r="C7416" s="256">
        <v>123.44273987344943</v>
      </c>
    </row>
    <row r="7417" spans="2:3" x14ac:dyDescent="0.25">
      <c r="B7417" s="257">
        <v>7354</v>
      </c>
      <c r="C7417" s="256">
        <v>126.74707978233022</v>
      </c>
    </row>
    <row r="7418" spans="2:3" x14ac:dyDescent="0.25">
      <c r="B7418" s="257">
        <v>7355</v>
      </c>
      <c r="C7418" s="256">
        <v>122.86069455467729</v>
      </c>
    </row>
    <row r="7419" spans="2:3" x14ac:dyDescent="0.25">
      <c r="B7419" s="257">
        <v>7356</v>
      </c>
      <c r="C7419" s="256">
        <v>145.87105313717706</v>
      </c>
    </row>
    <row r="7420" spans="2:3" x14ac:dyDescent="0.25">
      <c r="B7420" s="257">
        <v>7357</v>
      </c>
      <c r="C7420" s="256">
        <v>150.51132151376947</v>
      </c>
    </row>
    <row r="7421" spans="2:3" x14ac:dyDescent="0.25">
      <c r="B7421" s="257">
        <v>7358</v>
      </c>
      <c r="C7421" s="256">
        <v>120.80386448411201</v>
      </c>
    </row>
    <row r="7422" spans="2:3" x14ac:dyDescent="0.25">
      <c r="B7422" s="257">
        <v>7359</v>
      </c>
      <c r="C7422" s="256">
        <v>89.789841340075697</v>
      </c>
    </row>
    <row r="7423" spans="2:3" x14ac:dyDescent="0.25">
      <c r="B7423" s="257">
        <v>7360</v>
      </c>
      <c r="C7423" s="256">
        <v>155.67120714998185</v>
      </c>
    </row>
    <row r="7424" spans="2:3" x14ac:dyDescent="0.25">
      <c r="B7424" s="257">
        <v>7361</v>
      </c>
      <c r="C7424" s="256">
        <v>143.81046397716437</v>
      </c>
    </row>
    <row r="7425" spans="2:3" x14ac:dyDescent="0.25">
      <c r="B7425" s="257">
        <v>7362</v>
      </c>
      <c r="C7425" s="256">
        <v>113.732093005622</v>
      </c>
    </row>
    <row r="7426" spans="2:3" x14ac:dyDescent="0.25">
      <c r="B7426" s="257">
        <v>7363</v>
      </c>
      <c r="C7426" s="256">
        <v>111.14308763102048</v>
      </c>
    </row>
    <row r="7427" spans="2:3" x14ac:dyDescent="0.25">
      <c r="B7427" s="257">
        <v>7364</v>
      </c>
      <c r="C7427" s="256">
        <v>105.10333765239665</v>
      </c>
    </row>
    <row r="7428" spans="2:3" x14ac:dyDescent="0.25">
      <c r="B7428" s="257">
        <v>7365</v>
      </c>
      <c r="C7428" s="256">
        <v>49.575029607214631</v>
      </c>
    </row>
    <row r="7429" spans="2:3" x14ac:dyDescent="0.25">
      <c r="B7429" s="257">
        <v>7366</v>
      </c>
      <c r="C7429" s="256">
        <v>98.020997782139247</v>
      </c>
    </row>
    <row r="7430" spans="2:3" x14ac:dyDescent="0.25">
      <c r="B7430" s="257">
        <v>7367</v>
      </c>
      <c r="C7430" s="256">
        <v>75.515500787317833</v>
      </c>
    </row>
    <row r="7431" spans="2:3" x14ac:dyDescent="0.25">
      <c r="B7431" s="257">
        <v>7368</v>
      </c>
      <c r="C7431" s="256">
        <v>117.64738178160061</v>
      </c>
    </row>
    <row r="7432" spans="2:3" x14ac:dyDescent="0.25">
      <c r="B7432" s="257">
        <v>7369</v>
      </c>
      <c r="C7432" s="256">
        <v>113.71767756476186</v>
      </c>
    </row>
    <row r="7433" spans="2:3" x14ac:dyDescent="0.25">
      <c r="B7433" s="257">
        <v>7370</v>
      </c>
      <c r="C7433" s="256">
        <v>165.57957902616425</v>
      </c>
    </row>
    <row r="7434" spans="2:3" x14ac:dyDescent="0.25">
      <c r="B7434" s="257">
        <v>7371</v>
      </c>
      <c r="C7434" s="256">
        <v>66.555570914688076</v>
      </c>
    </row>
    <row r="7435" spans="2:3" x14ac:dyDescent="0.25">
      <c r="B7435" s="257">
        <v>7372</v>
      </c>
      <c r="C7435" s="256">
        <v>103.41498196743598</v>
      </c>
    </row>
    <row r="7436" spans="2:3" x14ac:dyDescent="0.25">
      <c r="B7436" s="257">
        <v>7373</v>
      </c>
      <c r="C7436" s="256">
        <v>79.772803297640991</v>
      </c>
    </row>
    <row r="7437" spans="2:3" x14ac:dyDescent="0.25">
      <c r="B7437" s="257">
        <v>7374</v>
      </c>
      <c r="C7437" s="256">
        <v>107.13305955766872</v>
      </c>
    </row>
    <row r="7438" spans="2:3" x14ac:dyDescent="0.25">
      <c r="B7438" s="257">
        <v>7375</v>
      </c>
      <c r="C7438" s="256">
        <v>156.07543121904527</v>
      </c>
    </row>
    <row r="7439" spans="2:3" x14ac:dyDescent="0.25">
      <c r="B7439" s="257">
        <v>7376</v>
      </c>
      <c r="C7439" s="256">
        <v>102.75082499075143</v>
      </c>
    </row>
    <row r="7440" spans="2:3" x14ac:dyDescent="0.25">
      <c r="B7440" s="257">
        <v>7377</v>
      </c>
      <c r="C7440" s="256">
        <v>108.44038306216432</v>
      </c>
    </row>
    <row r="7441" spans="2:3" x14ac:dyDescent="0.25">
      <c r="B7441" s="257">
        <v>7378</v>
      </c>
      <c r="C7441" s="256">
        <v>134.25179451415644</v>
      </c>
    </row>
    <row r="7442" spans="2:3" x14ac:dyDescent="0.25">
      <c r="B7442" s="257">
        <v>7379</v>
      </c>
      <c r="C7442" s="256">
        <v>143.39254572264659</v>
      </c>
    </row>
    <row r="7443" spans="2:3" x14ac:dyDescent="0.25">
      <c r="B7443" s="257">
        <v>7380</v>
      </c>
      <c r="C7443" s="256">
        <v>85.890572064578933</v>
      </c>
    </row>
    <row r="7444" spans="2:3" x14ac:dyDescent="0.25">
      <c r="B7444" s="257">
        <v>7381</v>
      </c>
      <c r="C7444" s="256">
        <v>112.63647824995351</v>
      </c>
    </row>
    <row r="7445" spans="2:3" x14ac:dyDescent="0.25">
      <c r="B7445" s="257">
        <v>7382</v>
      </c>
      <c r="C7445" s="256">
        <v>165.792355406691</v>
      </c>
    </row>
    <row r="7446" spans="2:3" x14ac:dyDescent="0.25">
      <c r="B7446" s="257">
        <v>7383</v>
      </c>
      <c r="C7446" s="256">
        <v>151.60495075848576</v>
      </c>
    </row>
    <row r="7447" spans="2:3" x14ac:dyDescent="0.25">
      <c r="B7447" s="257">
        <v>7384</v>
      </c>
      <c r="C7447" s="256">
        <v>73.75587471060139</v>
      </c>
    </row>
    <row r="7448" spans="2:3" x14ac:dyDescent="0.25">
      <c r="B7448" s="257">
        <v>7385</v>
      </c>
      <c r="C7448" s="256">
        <v>167.43636565465954</v>
      </c>
    </row>
    <row r="7449" spans="2:3" x14ac:dyDescent="0.25">
      <c r="B7449" s="257">
        <v>7386</v>
      </c>
      <c r="C7449" s="256">
        <v>96.764457614873166</v>
      </c>
    </row>
    <row r="7450" spans="2:3" x14ac:dyDescent="0.25">
      <c r="B7450" s="257">
        <v>7387</v>
      </c>
      <c r="C7450" s="256">
        <v>96.375723969347092</v>
      </c>
    </row>
    <row r="7451" spans="2:3" x14ac:dyDescent="0.25">
      <c r="B7451" s="257">
        <v>7388</v>
      </c>
      <c r="C7451" s="256">
        <v>123.39622068124145</v>
      </c>
    </row>
    <row r="7452" spans="2:3" x14ac:dyDescent="0.25">
      <c r="B7452" s="257">
        <v>7389</v>
      </c>
      <c r="C7452" s="256">
        <v>148.04044041126676</v>
      </c>
    </row>
    <row r="7453" spans="2:3" x14ac:dyDescent="0.25">
      <c r="B7453" s="257">
        <v>7390</v>
      </c>
      <c r="C7453" s="256">
        <v>138.66677085967456</v>
      </c>
    </row>
    <row r="7454" spans="2:3" x14ac:dyDescent="0.25">
      <c r="B7454" s="257">
        <v>7391</v>
      </c>
      <c r="C7454" s="256">
        <v>127.72138023609141</v>
      </c>
    </row>
    <row r="7455" spans="2:3" x14ac:dyDescent="0.25">
      <c r="B7455" s="257">
        <v>7392</v>
      </c>
      <c r="C7455" s="256">
        <v>76.4342249272174</v>
      </c>
    </row>
    <row r="7456" spans="2:3" x14ac:dyDescent="0.25">
      <c r="B7456" s="257">
        <v>7393</v>
      </c>
      <c r="C7456" s="256">
        <v>95.693106791565384</v>
      </c>
    </row>
    <row r="7457" spans="2:3" x14ac:dyDescent="0.25">
      <c r="B7457" s="257">
        <v>7394</v>
      </c>
      <c r="C7457" s="256">
        <v>124.8934160138525</v>
      </c>
    </row>
    <row r="7458" spans="2:3" x14ac:dyDescent="0.25">
      <c r="B7458" s="257">
        <v>7395</v>
      </c>
      <c r="C7458" s="256">
        <v>113.83168652630005</v>
      </c>
    </row>
    <row r="7459" spans="2:3" x14ac:dyDescent="0.25">
      <c r="B7459" s="257">
        <v>7396</v>
      </c>
      <c r="C7459" s="256">
        <v>124.47531887625814</v>
      </c>
    </row>
    <row r="7460" spans="2:3" x14ac:dyDescent="0.25">
      <c r="B7460" s="257">
        <v>7397</v>
      </c>
      <c r="C7460" s="256">
        <v>77.062771419038114</v>
      </c>
    </row>
    <row r="7461" spans="2:3" x14ac:dyDescent="0.25">
      <c r="B7461" s="257">
        <v>7398</v>
      </c>
      <c r="C7461" s="256">
        <v>113.42953713766705</v>
      </c>
    </row>
    <row r="7462" spans="2:3" x14ac:dyDescent="0.25">
      <c r="B7462" s="257">
        <v>7399</v>
      </c>
      <c r="C7462" s="256">
        <v>95.642249753503933</v>
      </c>
    </row>
    <row r="7463" spans="2:3" x14ac:dyDescent="0.25">
      <c r="B7463" s="257">
        <v>7400</v>
      </c>
      <c r="C7463" s="256">
        <v>118.03372215199487</v>
      </c>
    </row>
    <row r="7464" spans="2:3" x14ac:dyDescent="0.25">
      <c r="B7464" s="257">
        <v>7401</v>
      </c>
      <c r="C7464" s="256">
        <v>146.88947088125411</v>
      </c>
    </row>
    <row r="7465" spans="2:3" x14ac:dyDescent="0.25">
      <c r="B7465" s="257">
        <v>7402</v>
      </c>
      <c r="C7465" s="256">
        <v>109.5399004111668</v>
      </c>
    </row>
    <row r="7466" spans="2:3" x14ac:dyDescent="0.25">
      <c r="B7466" s="257">
        <v>7403</v>
      </c>
      <c r="C7466" s="256">
        <v>92.463075374392986</v>
      </c>
    </row>
    <row r="7467" spans="2:3" x14ac:dyDescent="0.25">
      <c r="B7467" s="257">
        <v>7404</v>
      </c>
      <c r="C7467" s="256">
        <v>141.52304689053801</v>
      </c>
    </row>
    <row r="7468" spans="2:3" x14ac:dyDescent="0.25">
      <c r="B7468" s="257">
        <v>7405</v>
      </c>
      <c r="C7468" s="256">
        <v>113.22686643431061</v>
      </c>
    </row>
    <row r="7469" spans="2:3" x14ac:dyDescent="0.25">
      <c r="B7469" s="257">
        <v>7406</v>
      </c>
      <c r="C7469" s="256">
        <v>116.5044926439903</v>
      </c>
    </row>
    <row r="7470" spans="2:3" x14ac:dyDescent="0.25">
      <c r="B7470" s="257">
        <v>7407</v>
      </c>
      <c r="C7470" s="256">
        <v>176.32187145190494</v>
      </c>
    </row>
    <row r="7471" spans="2:3" x14ac:dyDescent="0.25">
      <c r="B7471" s="257">
        <v>7408</v>
      </c>
      <c r="C7471" s="256">
        <v>102.63035338011179</v>
      </c>
    </row>
    <row r="7472" spans="2:3" x14ac:dyDescent="0.25">
      <c r="B7472" s="257">
        <v>7409</v>
      </c>
      <c r="C7472" s="256">
        <v>134.95248796312273</v>
      </c>
    </row>
    <row r="7473" spans="2:3" x14ac:dyDescent="0.25">
      <c r="B7473" s="257">
        <v>7410</v>
      </c>
      <c r="C7473" s="256">
        <v>132.55194829051544</v>
      </c>
    </row>
    <row r="7474" spans="2:3" x14ac:dyDescent="0.25">
      <c r="B7474" s="257">
        <v>7411</v>
      </c>
      <c r="C7474" s="256">
        <v>113.08947000586269</v>
      </c>
    </row>
    <row r="7475" spans="2:3" x14ac:dyDescent="0.25">
      <c r="B7475" s="257">
        <v>7412</v>
      </c>
      <c r="C7475" s="256">
        <v>84.934846257262834</v>
      </c>
    </row>
    <row r="7476" spans="2:3" x14ac:dyDescent="0.25">
      <c r="B7476" s="257">
        <v>7413</v>
      </c>
      <c r="C7476" s="256">
        <v>172.07658476187024</v>
      </c>
    </row>
    <row r="7477" spans="2:3" x14ac:dyDescent="0.25">
      <c r="B7477" s="257">
        <v>7414</v>
      </c>
      <c r="C7477" s="256">
        <v>109.86226981890736</v>
      </c>
    </row>
    <row r="7478" spans="2:3" x14ac:dyDescent="0.25">
      <c r="B7478" s="257">
        <v>7415</v>
      </c>
      <c r="C7478" s="256">
        <v>131.9207035446438</v>
      </c>
    </row>
    <row r="7479" spans="2:3" x14ac:dyDescent="0.25">
      <c r="B7479" s="257">
        <v>7416</v>
      </c>
      <c r="C7479" s="256">
        <v>131.7154070652889</v>
      </c>
    </row>
    <row r="7480" spans="2:3" x14ac:dyDescent="0.25">
      <c r="B7480" s="257">
        <v>7417</v>
      </c>
      <c r="C7480" s="256">
        <v>122.9778538618902</v>
      </c>
    </row>
    <row r="7481" spans="2:3" x14ac:dyDescent="0.25">
      <c r="B7481" s="257">
        <v>7418</v>
      </c>
      <c r="C7481" s="256">
        <v>130.87890926611658</v>
      </c>
    </row>
    <row r="7482" spans="2:3" x14ac:dyDescent="0.25">
      <c r="B7482" s="257">
        <v>7419</v>
      </c>
      <c r="C7482" s="256">
        <v>119.46953445347759</v>
      </c>
    </row>
    <row r="7483" spans="2:3" x14ac:dyDescent="0.25">
      <c r="B7483" s="257">
        <v>7420</v>
      </c>
      <c r="C7483" s="256">
        <v>125.33660500286827</v>
      </c>
    </row>
    <row r="7484" spans="2:3" x14ac:dyDescent="0.25">
      <c r="B7484" s="257">
        <v>7421</v>
      </c>
      <c r="C7484" s="256">
        <v>144.41368812100711</v>
      </c>
    </row>
    <row r="7485" spans="2:3" x14ac:dyDescent="0.25">
      <c r="B7485" s="257">
        <v>7422</v>
      </c>
      <c r="C7485" s="256">
        <v>121.91375594536402</v>
      </c>
    </row>
    <row r="7486" spans="2:3" x14ac:dyDescent="0.25">
      <c r="B7486" s="257">
        <v>7423</v>
      </c>
      <c r="C7486" s="256">
        <v>123.9442359411965</v>
      </c>
    </row>
    <row r="7487" spans="2:3" x14ac:dyDescent="0.25">
      <c r="B7487" s="257">
        <v>7424</v>
      </c>
      <c r="C7487" s="256">
        <v>149.75046234884371</v>
      </c>
    </row>
    <row r="7488" spans="2:3" x14ac:dyDescent="0.25">
      <c r="B7488" s="257">
        <v>7425</v>
      </c>
      <c r="C7488" s="256">
        <v>130.16344235520282</v>
      </c>
    </row>
    <row r="7489" spans="2:3" x14ac:dyDescent="0.25">
      <c r="B7489" s="257">
        <v>7426</v>
      </c>
      <c r="C7489" s="256">
        <v>144.25640878860301</v>
      </c>
    </row>
    <row r="7490" spans="2:3" x14ac:dyDescent="0.25">
      <c r="B7490" s="257">
        <v>7427</v>
      </c>
      <c r="C7490" s="256">
        <v>143.06199325578172</v>
      </c>
    </row>
    <row r="7491" spans="2:3" x14ac:dyDescent="0.25">
      <c r="B7491" s="257">
        <v>7428</v>
      </c>
      <c r="C7491" s="256">
        <v>137.80833710313104</v>
      </c>
    </row>
    <row r="7492" spans="2:3" x14ac:dyDescent="0.25">
      <c r="B7492" s="257">
        <v>7429</v>
      </c>
      <c r="C7492" s="256">
        <v>112.48534454447572</v>
      </c>
    </row>
    <row r="7493" spans="2:3" x14ac:dyDescent="0.25">
      <c r="B7493" s="257">
        <v>7430</v>
      </c>
      <c r="C7493" s="256">
        <v>135.88841966740966</v>
      </c>
    </row>
    <row r="7494" spans="2:3" x14ac:dyDescent="0.25">
      <c r="B7494" s="257">
        <v>7431</v>
      </c>
      <c r="C7494" s="256">
        <v>151.3286609040353</v>
      </c>
    </row>
    <row r="7495" spans="2:3" x14ac:dyDescent="0.25">
      <c r="B7495" s="257">
        <v>7432</v>
      </c>
      <c r="C7495" s="256">
        <v>106.74443613146479</v>
      </c>
    </row>
    <row r="7496" spans="2:3" x14ac:dyDescent="0.25">
      <c r="B7496" s="257">
        <v>7433</v>
      </c>
      <c r="C7496" s="256">
        <v>142.24020717966047</v>
      </c>
    </row>
    <row r="7497" spans="2:3" x14ac:dyDescent="0.25">
      <c r="B7497" s="257">
        <v>7434</v>
      </c>
      <c r="C7497" s="256">
        <v>112.90300442444895</v>
      </c>
    </row>
    <row r="7498" spans="2:3" x14ac:dyDescent="0.25">
      <c r="B7498" s="257">
        <v>7435</v>
      </c>
      <c r="C7498" s="256">
        <v>115.10404504839974</v>
      </c>
    </row>
    <row r="7499" spans="2:3" x14ac:dyDescent="0.25">
      <c r="B7499" s="257">
        <v>7436</v>
      </c>
      <c r="C7499" s="256">
        <v>83.610322905687326</v>
      </c>
    </row>
    <row r="7500" spans="2:3" x14ac:dyDescent="0.25">
      <c r="B7500" s="257">
        <v>7437</v>
      </c>
      <c r="C7500" s="256">
        <v>104.2037758198516</v>
      </c>
    </row>
    <row r="7501" spans="2:3" x14ac:dyDescent="0.25">
      <c r="B7501" s="257">
        <v>7438</v>
      </c>
      <c r="C7501" s="256">
        <v>133.40687611444207</v>
      </c>
    </row>
    <row r="7502" spans="2:3" x14ac:dyDescent="0.25">
      <c r="B7502" s="257">
        <v>7439</v>
      </c>
      <c r="C7502" s="256">
        <v>126.54377185119451</v>
      </c>
    </row>
    <row r="7503" spans="2:3" x14ac:dyDescent="0.25">
      <c r="B7503" s="257">
        <v>7440</v>
      </c>
      <c r="C7503" s="256">
        <v>133.06696690954311</v>
      </c>
    </row>
    <row r="7504" spans="2:3" x14ac:dyDescent="0.25">
      <c r="B7504" s="257">
        <v>7441</v>
      </c>
      <c r="C7504" s="256">
        <v>104.64803541612538</v>
      </c>
    </row>
    <row r="7505" spans="2:3" x14ac:dyDescent="0.25">
      <c r="B7505" s="257">
        <v>7442</v>
      </c>
      <c r="C7505" s="256">
        <v>150.68667235147771</v>
      </c>
    </row>
    <row r="7506" spans="2:3" x14ac:dyDescent="0.25">
      <c r="B7506" s="257">
        <v>7443</v>
      </c>
      <c r="C7506" s="256">
        <v>136.4031941648322</v>
      </c>
    </row>
    <row r="7507" spans="2:3" x14ac:dyDescent="0.25">
      <c r="B7507" s="257">
        <v>7444</v>
      </c>
      <c r="C7507" s="256">
        <v>130.24792992655168</v>
      </c>
    </row>
    <row r="7508" spans="2:3" x14ac:dyDescent="0.25">
      <c r="B7508" s="257">
        <v>7445</v>
      </c>
      <c r="C7508" s="256">
        <v>143.68737695793709</v>
      </c>
    </row>
    <row r="7509" spans="2:3" x14ac:dyDescent="0.25">
      <c r="B7509" s="257">
        <v>7446</v>
      </c>
      <c r="C7509" s="256">
        <v>89.676279766069911</v>
      </c>
    </row>
    <row r="7510" spans="2:3" x14ac:dyDescent="0.25">
      <c r="B7510" s="257">
        <v>7447</v>
      </c>
      <c r="C7510" s="256">
        <v>113.98048644811021</v>
      </c>
    </row>
    <row r="7511" spans="2:3" x14ac:dyDescent="0.25">
      <c r="B7511" s="257">
        <v>7448</v>
      </c>
      <c r="C7511" s="256">
        <v>88.340459096040021</v>
      </c>
    </row>
    <row r="7512" spans="2:3" x14ac:dyDescent="0.25">
      <c r="B7512" s="257">
        <v>7449</v>
      </c>
      <c r="C7512" s="256">
        <v>103.88535593171356</v>
      </c>
    </row>
    <row r="7513" spans="2:3" x14ac:dyDescent="0.25">
      <c r="B7513" s="257">
        <v>7450</v>
      </c>
      <c r="C7513" s="256">
        <v>112.26017045591468</v>
      </c>
    </row>
    <row r="7514" spans="2:3" x14ac:dyDescent="0.25">
      <c r="B7514" s="257">
        <v>7451</v>
      </c>
      <c r="C7514" s="256">
        <v>102.89207973538289</v>
      </c>
    </row>
    <row r="7515" spans="2:3" x14ac:dyDescent="0.25">
      <c r="B7515" s="257">
        <v>7452</v>
      </c>
      <c r="C7515" s="256">
        <v>125.75224472633566</v>
      </c>
    </row>
    <row r="7516" spans="2:3" x14ac:dyDescent="0.25">
      <c r="B7516" s="257">
        <v>7453</v>
      </c>
      <c r="C7516" s="256">
        <v>88.239241955805085</v>
      </c>
    </row>
    <row r="7517" spans="2:3" x14ac:dyDescent="0.25">
      <c r="B7517" s="257">
        <v>7454</v>
      </c>
      <c r="C7517" s="256">
        <v>111.76823230468464</v>
      </c>
    </row>
    <row r="7518" spans="2:3" x14ac:dyDescent="0.25">
      <c r="B7518" s="257">
        <v>7455</v>
      </c>
      <c r="C7518" s="256">
        <v>154.63184871892497</v>
      </c>
    </row>
    <row r="7519" spans="2:3" x14ac:dyDescent="0.25">
      <c r="B7519" s="257">
        <v>7456</v>
      </c>
      <c r="C7519" s="256">
        <v>85.207499022242501</v>
      </c>
    </row>
    <row r="7520" spans="2:3" x14ac:dyDescent="0.25">
      <c r="B7520" s="257">
        <v>7457</v>
      </c>
      <c r="C7520" s="256">
        <v>124.13599178753256</v>
      </c>
    </row>
    <row r="7521" spans="2:3" x14ac:dyDescent="0.25">
      <c r="B7521" s="257">
        <v>7458</v>
      </c>
      <c r="C7521" s="256">
        <v>144.64948900994403</v>
      </c>
    </row>
    <row r="7522" spans="2:3" x14ac:dyDescent="0.25">
      <c r="B7522" s="257">
        <v>7459</v>
      </c>
      <c r="C7522" s="256">
        <v>146.97857456574087</v>
      </c>
    </row>
    <row r="7523" spans="2:3" x14ac:dyDescent="0.25">
      <c r="B7523" s="257">
        <v>7460</v>
      </c>
      <c r="C7523" s="256">
        <v>139.60208430361146</v>
      </c>
    </row>
    <row r="7524" spans="2:3" x14ac:dyDescent="0.25">
      <c r="B7524" s="257">
        <v>7461</v>
      </c>
      <c r="C7524" s="256">
        <v>89.402544155821118</v>
      </c>
    </row>
    <row r="7525" spans="2:3" x14ac:dyDescent="0.25">
      <c r="B7525" s="257">
        <v>7462</v>
      </c>
      <c r="C7525" s="256">
        <v>142.45480829969603</v>
      </c>
    </row>
    <row r="7526" spans="2:3" x14ac:dyDescent="0.25">
      <c r="B7526" s="257">
        <v>7463</v>
      </c>
      <c r="C7526" s="256">
        <v>118.30577838768413</v>
      </c>
    </row>
    <row r="7527" spans="2:3" x14ac:dyDescent="0.25">
      <c r="B7527" s="257">
        <v>7464</v>
      </c>
      <c r="C7527" s="256">
        <v>94.789929419500737</v>
      </c>
    </row>
    <row r="7528" spans="2:3" x14ac:dyDescent="0.25">
      <c r="B7528" s="257">
        <v>7465</v>
      </c>
      <c r="C7528" s="256">
        <v>105.12814072106229</v>
      </c>
    </row>
    <row r="7529" spans="2:3" x14ac:dyDescent="0.25">
      <c r="B7529" s="257">
        <v>7466</v>
      </c>
      <c r="C7529" s="256">
        <v>116.35410062322509</v>
      </c>
    </row>
    <row r="7530" spans="2:3" x14ac:dyDescent="0.25">
      <c r="B7530" s="257">
        <v>7467</v>
      </c>
      <c r="C7530" s="256">
        <v>157.60228578398778</v>
      </c>
    </row>
    <row r="7531" spans="2:3" x14ac:dyDescent="0.25">
      <c r="B7531" s="257">
        <v>7468</v>
      </c>
      <c r="C7531" s="256">
        <v>75.078182496107431</v>
      </c>
    </row>
    <row r="7532" spans="2:3" x14ac:dyDescent="0.25">
      <c r="B7532" s="257">
        <v>7469</v>
      </c>
      <c r="C7532" s="256">
        <v>97.624539463254351</v>
      </c>
    </row>
    <row r="7533" spans="2:3" x14ac:dyDescent="0.25">
      <c r="B7533" s="257">
        <v>7470</v>
      </c>
      <c r="C7533" s="256">
        <v>183.95106631999164</v>
      </c>
    </row>
    <row r="7534" spans="2:3" x14ac:dyDescent="0.25">
      <c r="B7534" s="257">
        <v>7471</v>
      </c>
      <c r="C7534" s="256">
        <v>109.94962938120787</v>
      </c>
    </row>
    <row r="7535" spans="2:3" x14ac:dyDescent="0.25">
      <c r="B7535" s="257">
        <v>7472</v>
      </c>
      <c r="C7535" s="256">
        <v>115.73675163809827</v>
      </c>
    </row>
    <row r="7536" spans="2:3" x14ac:dyDescent="0.25">
      <c r="B7536" s="257">
        <v>7473</v>
      </c>
      <c r="C7536" s="256">
        <v>103.98279564904118</v>
      </c>
    </row>
    <row r="7537" spans="2:3" x14ac:dyDescent="0.25">
      <c r="B7537" s="257">
        <v>7474</v>
      </c>
      <c r="C7537" s="256">
        <v>98.66927906305412</v>
      </c>
    </row>
    <row r="7538" spans="2:3" x14ac:dyDescent="0.25">
      <c r="B7538" s="257">
        <v>7475</v>
      </c>
      <c r="C7538" s="256">
        <v>132.8807651565366</v>
      </c>
    </row>
    <row r="7539" spans="2:3" x14ac:dyDescent="0.25">
      <c r="B7539" s="257">
        <v>7476</v>
      </c>
      <c r="C7539" s="256">
        <v>157.05038009936413</v>
      </c>
    </row>
    <row r="7540" spans="2:3" x14ac:dyDescent="0.25">
      <c r="B7540" s="257">
        <v>7477</v>
      </c>
      <c r="C7540" s="256">
        <v>113.01529990330847</v>
      </c>
    </row>
    <row r="7541" spans="2:3" x14ac:dyDescent="0.25">
      <c r="B7541" s="257">
        <v>7478</v>
      </c>
      <c r="C7541" s="256">
        <v>147.1273917685547</v>
      </c>
    </row>
    <row r="7542" spans="2:3" x14ac:dyDescent="0.25">
      <c r="B7542" s="257">
        <v>7479</v>
      </c>
      <c r="C7542" s="256">
        <v>132.85499339435677</v>
      </c>
    </row>
    <row r="7543" spans="2:3" x14ac:dyDescent="0.25">
      <c r="B7543" s="257">
        <v>7480</v>
      </c>
      <c r="C7543" s="256">
        <v>117.27313282072141</v>
      </c>
    </row>
    <row r="7544" spans="2:3" x14ac:dyDescent="0.25">
      <c r="B7544" s="257">
        <v>7481</v>
      </c>
      <c r="C7544" s="256">
        <v>106.39285146028595</v>
      </c>
    </row>
    <row r="7545" spans="2:3" x14ac:dyDescent="0.25">
      <c r="B7545" s="257">
        <v>7482</v>
      </c>
      <c r="C7545" s="256">
        <v>147.28284733422899</v>
      </c>
    </row>
    <row r="7546" spans="2:3" x14ac:dyDescent="0.25">
      <c r="B7546" s="257">
        <v>7483</v>
      </c>
      <c r="C7546" s="256">
        <v>152.31464803530559</v>
      </c>
    </row>
    <row r="7547" spans="2:3" x14ac:dyDescent="0.25">
      <c r="B7547" s="257">
        <v>7484</v>
      </c>
      <c r="C7547" s="256">
        <v>94.040258378001226</v>
      </c>
    </row>
    <row r="7548" spans="2:3" x14ac:dyDescent="0.25">
      <c r="B7548" s="257">
        <v>7485</v>
      </c>
      <c r="C7548" s="256">
        <v>112.42481374544515</v>
      </c>
    </row>
    <row r="7549" spans="2:3" x14ac:dyDescent="0.25">
      <c r="B7549" s="257">
        <v>7486</v>
      </c>
      <c r="C7549" s="256">
        <v>109.12854576823327</v>
      </c>
    </row>
    <row r="7550" spans="2:3" x14ac:dyDescent="0.25">
      <c r="B7550" s="257">
        <v>7487</v>
      </c>
      <c r="C7550" s="256">
        <v>115.38137461024063</v>
      </c>
    </row>
    <row r="7551" spans="2:3" x14ac:dyDescent="0.25">
      <c r="B7551" s="257">
        <v>7488</v>
      </c>
      <c r="C7551" s="256">
        <v>133.67442201577973</v>
      </c>
    </row>
    <row r="7552" spans="2:3" x14ac:dyDescent="0.25">
      <c r="B7552" s="257">
        <v>7489</v>
      </c>
      <c r="C7552" s="256">
        <v>162.21671163480318</v>
      </c>
    </row>
    <row r="7553" spans="2:3" x14ac:dyDescent="0.25">
      <c r="B7553" s="257">
        <v>7490</v>
      </c>
      <c r="C7553" s="256">
        <v>88.629275579936134</v>
      </c>
    </row>
    <row r="7554" spans="2:3" x14ac:dyDescent="0.25">
      <c r="B7554" s="257">
        <v>7491</v>
      </c>
      <c r="C7554" s="256">
        <v>136.50012422040408</v>
      </c>
    </row>
    <row r="7555" spans="2:3" x14ac:dyDescent="0.25">
      <c r="B7555" s="257">
        <v>7492</v>
      </c>
      <c r="C7555" s="256">
        <v>118.11692298178949</v>
      </c>
    </row>
    <row r="7556" spans="2:3" x14ac:dyDescent="0.25">
      <c r="B7556" s="257">
        <v>7493</v>
      </c>
      <c r="C7556" s="256">
        <v>139.69462456074717</v>
      </c>
    </row>
    <row r="7557" spans="2:3" x14ac:dyDescent="0.25">
      <c r="B7557" s="257">
        <v>7494</v>
      </c>
      <c r="C7557" s="256">
        <v>152.23369806501267</v>
      </c>
    </row>
    <row r="7558" spans="2:3" x14ac:dyDescent="0.25">
      <c r="B7558" s="257">
        <v>7495</v>
      </c>
      <c r="C7558" s="256">
        <v>139.96708024174242</v>
      </c>
    </row>
    <row r="7559" spans="2:3" x14ac:dyDescent="0.25">
      <c r="B7559" s="257">
        <v>7496</v>
      </c>
      <c r="C7559" s="256">
        <v>129.51419683340603</v>
      </c>
    </row>
    <row r="7560" spans="2:3" x14ac:dyDescent="0.25">
      <c r="B7560" s="257">
        <v>7497</v>
      </c>
      <c r="C7560" s="256">
        <v>127.76598551980503</v>
      </c>
    </row>
    <row r="7561" spans="2:3" x14ac:dyDescent="0.25">
      <c r="B7561" s="257">
        <v>7498</v>
      </c>
      <c r="C7561" s="256">
        <v>86.728064894639274</v>
      </c>
    </row>
    <row r="7562" spans="2:3" x14ac:dyDescent="0.25">
      <c r="B7562" s="257">
        <v>7499</v>
      </c>
      <c r="C7562" s="256">
        <v>123.8451053291616</v>
      </c>
    </row>
    <row r="7563" spans="2:3" x14ac:dyDescent="0.25">
      <c r="B7563" s="257">
        <v>7500</v>
      </c>
      <c r="C7563" s="256">
        <v>85.354760859047545</v>
      </c>
    </row>
    <row r="7564" spans="2:3" x14ac:dyDescent="0.25">
      <c r="B7564" s="257">
        <v>7501</v>
      </c>
      <c r="C7564" s="256">
        <v>90.824321668211425</v>
      </c>
    </row>
    <row r="7565" spans="2:3" x14ac:dyDescent="0.25">
      <c r="B7565" s="257">
        <v>7502</v>
      </c>
      <c r="C7565" s="256">
        <v>100.43116201073524</v>
      </c>
    </row>
    <row r="7566" spans="2:3" x14ac:dyDescent="0.25">
      <c r="B7566" s="257">
        <v>7503</v>
      </c>
      <c r="C7566" s="256">
        <v>120.70788573550767</v>
      </c>
    </row>
    <row r="7567" spans="2:3" x14ac:dyDescent="0.25">
      <c r="B7567" s="257">
        <v>7504</v>
      </c>
      <c r="C7567" s="256">
        <v>68.108040135476074</v>
      </c>
    </row>
    <row r="7568" spans="2:3" x14ac:dyDescent="0.25">
      <c r="B7568" s="257">
        <v>7505</v>
      </c>
      <c r="C7568" s="256">
        <v>70.393925593039398</v>
      </c>
    </row>
    <row r="7569" spans="2:3" x14ac:dyDescent="0.25">
      <c r="B7569" s="257">
        <v>7506</v>
      </c>
      <c r="C7569" s="256">
        <v>132.38726127920069</v>
      </c>
    </row>
    <row r="7570" spans="2:3" x14ac:dyDescent="0.25">
      <c r="B7570" s="257">
        <v>7507</v>
      </c>
      <c r="C7570" s="256">
        <v>133.95434888088712</v>
      </c>
    </row>
    <row r="7571" spans="2:3" x14ac:dyDescent="0.25">
      <c r="B7571" s="257">
        <v>7508</v>
      </c>
      <c r="C7571" s="256">
        <v>104.20739399308528</v>
      </c>
    </row>
    <row r="7572" spans="2:3" x14ac:dyDescent="0.25">
      <c r="B7572" s="257">
        <v>7509</v>
      </c>
      <c r="C7572" s="256">
        <v>115.70197616840322</v>
      </c>
    </row>
    <row r="7573" spans="2:3" x14ac:dyDescent="0.25">
      <c r="B7573" s="257">
        <v>7510</v>
      </c>
      <c r="C7573" s="256">
        <v>113.85922068293226</v>
      </c>
    </row>
    <row r="7574" spans="2:3" x14ac:dyDescent="0.25">
      <c r="B7574" s="257">
        <v>7511</v>
      </c>
      <c r="C7574" s="256">
        <v>136.70083480083235</v>
      </c>
    </row>
    <row r="7575" spans="2:3" x14ac:dyDescent="0.25">
      <c r="B7575" s="257">
        <v>7512</v>
      </c>
      <c r="C7575" s="256">
        <v>134.27365062202824</v>
      </c>
    </row>
    <row r="7576" spans="2:3" x14ac:dyDescent="0.25">
      <c r="B7576" s="257">
        <v>7513</v>
      </c>
      <c r="C7576" s="256">
        <v>101.88297209924639</v>
      </c>
    </row>
    <row r="7577" spans="2:3" x14ac:dyDescent="0.25">
      <c r="B7577" s="257">
        <v>7514</v>
      </c>
      <c r="C7577" s="256">
        <v>67.443868228598063</v>
      </c>
    </row>
    <row r="7578" spans="2:3" x14ac:dyDescent="0.25">
      <c r="B7578" s="257">
        <v>7515</v>
      </c>
      <c r="C7578" s="256">
        <v>143.76912186274484</v>
      </c>
    </row>
    <row r="7579" spans="2:3" x14ac:dyDescent="0.25">
      <c r="B7579" s="257">
        <v>7516</v>
      </c>
      <c r="C7579" s="256">
        <v>82.311584187436793</v>
      </c>
    </row>
    <row r="7580" spans="2:3" x14ac:dyDescent="0.25">
      <c r="B7580" s="257">
        <v>7517</v>
      </c>
      <c r="C7580" s="256">
        <v>74.374379546202945</v>
      </c>
    </row>
    <row r="7581" spans="2:3" x14ac:dyDescent="0.25">
      <c r="B7581" s="257">
        <v>7518</v>
      </c>
      <c r="C7581" s="256">
        <v>101.00861431329847</v>
      </c>
    </row>
    <row r="7582" spans="2:3" x14ac:dyDescent="0.25">
      <c r="B7582" s="257">
        <v>7519</v>
      </c>
      <c r="C7582" s="256">
        <v>148.85014262312106</v>
      </c>
    </row>
    <row r="7583" spans="2:3" x14ac:dyDescent="0.25">
      <c r="B7583" s="257">
        <v>7520</v>
      </c>
      <c r="C7583" s="256">
        <v>140.45523549672333</v>
      </c>
    </row>
    <row r="7584" spans="2:3" x14ac:dyDescent="0.25">
      <c r="B7584" s="257">
        <v>7521</v>
      </c>
      <c r="C7584" s="256">
        <v>157.59438602568071</v>
      </c>
    </row>
    <row r="7585" spans="2:3" x14ac:dyDescent="0.25">
      <c r="B7585" s="257">
        <v>7522</v>
      </c>
      <c r="C7585" s="256">
        <v>162.05562905149188</v>
      </c>
    </row>
    <row r="7586" spans="2:3" x14ac:dyDescent="0.25">
      <c r="B7586" s="257">
        <v>7523</v>
      </c>
      <c r="C7586" s="256">
        <v>137.8102591172327</v>
      </c>
    </row>
    <row r="7587" spans="2:3" x14ac:dyDescent="0.25">
      <c r="B7587" s="257">
        <v>7524</v>
      </c>
      <c r="C7587" s="256">
        <v>144.02799835026633</v>
      </c>
    </row>
    <row r="7588" spans="2:3" x14ac:dyDescent="0.25">
      <c r="B7588" s="257">
        <v>7525</v>
      </c>
      <c r="C7588" s="256">
        <v>96.309761793358504</v>
      </c>
    </row>
    <row r="7589" spans="2:3" x14ac:dyDescent="0.25">
      <c r="B7589" s="257">
        <v>7526</v>
      </c>
      <c r="C7589" s="256">
        <v>129.28937519890317</v>
      </c>
    </row>
    <row r="7590" spans="2:3" x14ac:dyDescent="0.25">
      <c r="B7590" s="257">
        <v>7527</v>
      </c>
      <c r="C7590" s="256">
        <v>140.12333675109983</v>
      </c>
    </row>
    <row r="7591" spans="2:3" x14ac:dyDescent="0.25">
      <c r="B7591" s="257">
        <v>7528</v>
      </c>
      <c r="C7591" s="256">
        <v>88.484398142086093</v>
      </c>
    </row>
    <row r="7592" spans="2:3" x14ac:dyDescent="0.25">
      <c r="B7592" s="257">
        <v>7529</v>
      </c>
      <c r="C7592" s="256">
        <v>167.92784050537392</v>
      </c>
    </row>
    <row r="7593" spans="2:3" x14ac:dyDescent="0.25">
      <c r="B7593" s="257">
        <v>7530</v>
      </c>
      <c r="C7593" s="256">
        <v>86.057994197856715</v>
      </c>
    </row>
    <row r="7594" spans="2:3" x14ac:dyDescent="0.25">
      <c r="B7594" s="257">
        <v>7531</v>
      </c>
      <c r="C7594" s="256">
        <v>144.88193458142672</v>
      </c>
    </row>
    <row r="7595" spans="2:3" x14ac:dyDescent="0.25">
      <c r="B7595" s="257">
        <v>7532</v>
      </c>
      <c r="C7595" s="256">
        <v>172.55006428402331</v>
      </c>
    </row>
    <row r="7596" spans="2:3" x14ac:dyDescent="0.25">
      <c r="B7596" s="257">
        <v>7533</v>
      </c>
      <c r="C7596" s="256">
        <v>144.65787282873225</v>
      </c>
    </row>
    <row r="7597" spans="2:3" x14ac:dyDescent="0.25">
      <c r="B7597" s="257">
        <v>7534</v>
      </c>
      <c r="C7597" s="256">
        <v>123.74252266782757</v>
      </c>
    </row>
    <row r="7598" spans="2:3" x14ac:dyDescent="0.25">
      <c r="B7598" s="257">
        <v>7535</v>
      </c>
      <c r="C7598" s="256">
        <v>93.723370094878561</v>
      </c>
    </row>
    <row r="7599" spans="2:3" x14ac:dyDescent="0.25">
      <c r="B7599" s="257">
        <v>7536</v>
      </c>
      <c r="C7599" s="256">
        <v>157.37549606417264</v>
      </c>
    </row>
    <row r="7600" spans="2:3" x14ac:dyDescent="0.25">
      <c r="B7600" s="257">
        <v>7537</v>
      </c>
      <c r="C7600" s="256">
        <v>118.97607742923381</v>
      </c>
    </row>
    <row r="7601" spans="2:3" x14ac:dyDescent="0.25">
      <c r="B7601" s="257">
        <v>7538</v>
      </c>
      <c r="C7601" s="256">
        <v>144.92737820728678</v>
      </c>
    </row>
    <row r="7602" spans="2:3" x14ac:dyDescent="0.25">
      <c r="B7602" s="257">
        <v>7539</v>
      </c>
      <c r="C7602" s="256">
        <v>118.11524402686811</v>
      </c>
    </row>
    <row r="7603" spans="2:3" x14ac:dyDescent="0.25">
      <c r="B7603" s="257">
        <v>7540</v>
      </c>
      <c r="C7603" s="256">
        <v>120.90772514410828</v>
      </c>
    </row>
    <row r="7604" spans="2:3" x14ac:dyDescent="0.25">
      <c r="B7604" s="257">
        <v>7541</v>
      </c>
      <c r="C7604" s="256">
        <v>147.29422351747405</v>
      </c>
    </row>
    <row r="7605" spans="2:3" x14ac:dyDescent="0.25">
      <c r="B7605" s="257">
        <v>7542</v>
      </c>
      <c r="C7605" s="256">
        <v>124.42388545094289</v>
      </c>
    </row>
    <row r="7606" spans="2:3" x14ac:dyDescent="0.25">
      <c r="B7606" s="257">
        <v>7543</v>
      </c>
      <c r="C7606" s="256">
        <v>150.77075028419725</v>
      </c>
    </row>
    <row r="7607" spans="2:3" x14ac:dyDescent="0.25">
      <c r="B7607" s="257">
        <v>7544</v>
      </c>
      <c r="C7607" s="256">
        <v>131.37761746150909</v>
      </c>
    </row>
    <row r="7608" spans="2:3" x14ac:dyDescent="0.25">
      <c r="B7608" s="257">
        <v>7545</v>
      </c>
      <c r="C7608" s="256">
        <v>118.71484294910533</v>
      </c>
    </row>
    <row r="7609" spans="2:3" x14ac:dyDescent="0.25">
      <c r="B7609" s="257">
        <v>7546</v>
      </c>
      <c r="C7609" s="256">
        <v>122.15044759859468</v>
      </c>
    </row>
    <row r="7610" spans="2:3" x14ac:dyDescent="0.25">
      <c r="B7610" s="257">
        <v>7547</v>
      </c>
      <c r="C7610" s="256">
        <v>149.9153997433657</v>
      </c>
    </row>
    <row r="7611" spans="2:3" x14ac:dyDescent="0.25">
      <c r="B7611" s="257">
        <v>7548</v>
      </c>
      <c r="C7611" s="256">
        <v>136.08228914529738</v>
      </c>
    </row>
    <row r="7612" spans="2:3" x14ac:dyDescent="0.25">
      <c r="B7612" s="257">
        <v>7549</v>
      </c>
      <c r="C7612" s="256">
        <v>152.17622415843175</v>
      </c>
    </row>
    <row r="7613" spans="2:3" x14ac:dyDescent="0.25">
      <c r="B7613" s="257">
        <v>7550</v>
      </c>
      <c r="C7613" s="256">
        <v>145.3675078061469</v>
      </c>
    </row>
    <row r="7614" spans="2:3" x14ac:dyDescent="0.25">
      <c r="B7614" s="257">
        <v>7551</v>
      </c>
      <c r="C7614" s="256">
        <v>128.48117892553492</v>
      </c>
    </row>
    <row r="7615" spans="2:3" x14ac:dyDescent="0.25">
      <c r="B7615" s="257">
        <v>7552</v>
      </c>
      <c r="C7615" s="256">
        <v>104.41922160382768</v>
      </c>
    </row>
    <row r="7616" spans="2:3" x14ac:dyDescent="0.25">
      <c r="B7616" s="257">
        <v>7553</v>
      </c>
      <c r="C7616" s="256">
        <v>168.9942027655818</v>
      </c>
    </row>
    <row r="7617" spans="2:3" x14ac:dyDescent="0.25">
      <c r="B7617" s="257">
        <v>7554</v>
      </c>
      <c r="C7617" s="256">
        <v>144.82959354315443</v>
      </c>
    </row>
    <row r="7618" spans="2:3" x14ac:dyDescent="0.25">
      <c r="B7618" s="257">
        <v>7555</v>
      </c>
      <c r="C7618" s="256">
        <v>130.92525787624206</v>
      </c>
    </row>
    <row r="7619" spans="2:3" x14ac:dyDescent="0.25">
      <c r="B7619" s="257">
        <v>7556</v>
      </c>
      <c r="C7619" s="256">
        <v>155.24041323376809</v>
      </c>
    </row>
    <row r="7620" spans="2:3" x14ac:dyDescent="0.25">
      <c r="B7620" s="257">
        <v>7557</v>
      </c>
      <c r="C7620" s="256">
        <v>96.326282246232452</v>
      </c>
    </row>
    <row r="7621" spans="2:3" x14ac:dyDescent="0.25">
      <c r="B7621" s="257">
        <v>7558</v>
      </c>
      <c r="C7621" s="256">
        <v>118.70550122981079</v>
      </c>
    </row>
    <row r="7622" spans="2:3" x14ac:dyDescent="0.25">
      <c r="B7622" s="257">
        <v>7559</v>
      </c>
      <c r="C7622" s="256">
        <v>133.35034822624135</v>
      </c>
    </row>
    <row r="7623" spans="2:3" x14ac:dyDescent="0.25">
      <c r="B7623" s="257">
        <v>7560</v>
      </c>
      <c r="C7623" s="256">
        <v>100.70079016050643</v>
      </c>
    </row>
    <row r="7624" spans="2:3" x14ac:dyDescent="0.25">
      <c r="B7624" s="257">
        <v>7561</v>
      </c>
      <c r="C7624" s="256">
        <v>120.4551160502803</v>
      </c>
    </row>
    <row r="7625" spans="2:3" x14ac:dyDescent="0.25">
      <c r="B7625" s="257">
        <v>7562</v>
      </c>
      <c r="C7625" s="256">
        <v>107.03629670502869</v>
      </c>
    </row>
    <row r="7626" spans="2:3" x14ac:dyDescent="0.25">
      <c r="B7626" s="257">
        <v>7563</v>
      </c>
      <c r="C7626" s="256">
        <v>126.56290302416056</v>
      </c>
    </row>
    <row r="7627" spans="2:3" x14ac:dyDescent="0.25">
      <c r="B7627" s="257">
        <v>7564</v>
      </c>
      <c r="C7627" s="256">
        <v>155.79929127818255</v>
      </c>
    </row>
    <row r="7628" spans="2:3" x14ac:dyDescent="0.25">
      <c r="B7628" s="257">
        <v>7565</v>
      </c>
      <c r="C7628" s="256">
        <v>156.51012378298364</v>
      </c>
    </row>
    <row r="7629" spans="2:3" x14ac:dyDescent="0.25">
      <c r="B7629" s="257">
        <v>7566</v>
      </c>
      <c r="C7629" s="256">
        <v>123.40827736947503</v>
      </c>
    </row>
    <row r="7630" spans="2:3" x14ac:dyDescent="0.25">
      <c r="B7630" s="257">
        <v>7567</v>
      </c>
      <c r="C7630" s="256">
        <v>103.01883796027877</v>
      </c>
    </row>
    <row r="7631" spans="2:3" x14ac:dyDescent="0.25">
      <c r="B7631" s="257">
        <v>7568</v>
      </c>
      <c r="C7631" s="256">
        <v>128.71683561449984</v>
      </c>
    </row>
    <row r="7632" spans="2:3" x14ac:dyDescent="0.25">
      <c r="B7632" s="257">
        <v>7569</v>
      </c>
      <c r="C7632" s="256">
        <v>124.00599155088806</v>
      </c>
    </row>
    <row r="7633" spans="2:3" x14ac:dyDescent="0.25">
      <c r="B7633" s="257">
        <v>7570</v>
      </c>
      <c r="C7633" s="256">
        <v>127.77138205999714</v>
      </c>
    </row>
    <row r="7634" spans="2:3" x14ac:dyDescent="0.25">
      <c r="B7634" s="257">
        <v>7571</v>
      </c>
      <c r="C7634" s="256">
        <v>92.151322207131926</v>
      </c>
    </row>
    <row r="7635" spans="2:3" x14ac:dyDescent="0.25">
      <c r="B7635" s="257">
        <v>7572</v>
      </c>
      <c r="C7635" s="256">
        <v>121.96273563755919</v>
      </c>
    </row>
    <row r="7636" spans="2:3" x14ac:dyDescent="0.25">
      <c r="B7636" s="257">
        <v>7573</v>
      </c>
      <c r="C7636" s="256">
        <v>142.23419873973697</v>
      </c>
    </row>
    <row r="7637" spans="2:3" x14ac:dyDescent="0.25">
      <c r="B7637" s="257">
        <v>7574</v>
      </c>
      <c r="C7637" s="256">
        <v>121.85306046289105</v>
      </c>
    </row>
    <row r="7638" spans="2:3" x14ac:dyDescent="0.25">
      <c r="B7638" s="257">
        <v>7575</v>
      </c>
      <c r="C7638" s="256">
        <v>141.15640202659338</v>
      </c>
    </row>
    <row r="7639" spans="2:3" x14ac:dyDescent="0.25">
      <c r="B7639" s="257">
        <v>7576</v>
      </c>
      <c r="C7639" s="256">
        <v>112.77136008540538</v>
      </c>
    </row>
    <row r="7640" spans="2:3" x14ac:dyDescent="0.25">
      <c r="B7640" s="257">
        <v>7577</v>
      </c>
      <c r="C7640" s="256">
        <v>80.324723168364187</v>
      </c>
    </row>
    <row r="7641" spans="2:3" x14ac:dyDescent="0.25">
      <c r="B7641" s="257">
        <v>7578</v>
      </c>
      <c r="C7641" s="256">
        <v>149.7997158657241</v>
      </c>
    </row>
    <row r="7642" spans="2:3" x14ac:dyDescent="0.25">
      <c r="B7642" s="257">
        <v>7579</v>
      </c>
      <c r="C7642" s="256">
        <v>84.750476278442108</v>
      </c>
    </row>
    <row r="7643" spans="2:3" x14ac:dyDescent="0.25">
      <c r="B7643" s="257">
        <v>7580</v>
      </c>
      <c r="C7643" s="256">
        <v>117.75122254766586</v>
      </c>
    </row>
    <row r="7644" spans="2:3" x14ac:dyDescent="0.25">
      <c r="B7644" s="257">
        <v>7581</v>
      </c>
      <c r="C7644" s="256">
        <v>73.279930677779674</v>
      </c>
    </row>
    <row r="7645" spans="2:3" x14ac:dyDescent="0.25">
      <c r="B7645" s="257">
        <v>7582</v>
      </c>
      <c r="C7645" s="256">
        <v>136.58836030694721</v>
      </c>
    </row>
    <row r="7646" spans="2:3" x14ac:dyDescent="0.25">
      <c r="B7646" s="257">
        <v>7583</v>
      </c>
      <c r="C7646" s="256">
        <v>120.71718500450849</v>
      </c>
    </row>
    <row r="7647" spans="2:3" x14ac:dyDescent="0.25">
      <c r="B7647" s="257">
        <v>7584</v>
      </c>
      <c r="C7647" s="256">
        <v>104.24782145956434</v>
      </c>
    </row>
    <row r="7648" spans="2:3" x14ac:dyDescent="0.25">
      <c r="B7648" s="257">
        <v>7585</v>
      </c>
      <c r="C7648" s="256">
        <v>132.57182302531351</v>
      </c>
    </row>
    <row r="7649" spans="2:3" x14ac:dyDescent="0.25">
      <c r="B7649" s="257">
        <v>7586</v>
      </c>
      <c r="C7649" s="256">
        <v>96.328080467326217</v>
      </c>
    </row>
    <row r="7650" spans="2:3" x14ac:dyDescent="0.25">
      <c r="B7650" s="257">
        <v>7587</v>
      </c>
      <c r="C7650" s="256">
        <v>108.78886566324707</v>
      </c>
    </row>
    <row r="7651" spans="2:3" x14ac:dyDescent="0.25">
      <c r="B7651" s="257">
        <v>7588</v>
      </c>
      <c r="C7651" s="256">
        <v>96.945032219599113</v>
      </c>
    </row>
    <row r="7652" spans="2:3" x14ac:dyDescent="0.25">
      <c r="B7652" s="257">
        <v>7589</v>
      </c>
      <c r="C7652" s="256">
        <v>104.153318445032</v>
      </c>
    </row>
    <row r="7653" spans="2:3" x14ac:dyDescent="0.25">
      <c r="B7653" s="257">
        <v>7590</v>
      </c>
      <c r="C7653" s="256">
        <v>128.39700219959317</v>
      </c>
    </row>
    <row r="7654" spans="2:3" x14ac:dyDescent="0.25">
      <c r="B7654" s="257">
        <v>7591</v>
      </c>
      <c r="C7654" s="256">
        <v>109.06028093746865</v>
      </c>
    </row>
    <row r="7655" spans="2:3" x14ac:dyDescent="0.25">
      <c r="B7655" s="257">
        <v>7592</v>
      </c>
      <c r="C7655" s="256">
        <v>75.492167339354751</v>
      </c>
    </row>
    <row r="7656" spans="2:3" x14ac:dyDescent="0.25">
      <c r="B7656" s="257">
        <v>7593</v>
      </c>
      <c r="C7656" s="256">
        <v>120.96797765750742</v>
      </c>
    </row>
    <row r="7657" spans="2:3" x14ac:dyDescent="0.25">
      <c r="B7657" s="257">
        <v>7594</v>
      </c>
      <c r="C7657" s="256">
        <v>122.07548883612894</v>
      </c>
    </row>
    <row r="7658" spans="2:3" x14ac:dyDescent="0.25">
      <c r="B7658" s="257">
        <v>7595</v>
      </c>
      <c r="C7658" s="256">
        <v>109.79965296287061</v>
      </c>
    </row>
    <row r="7659" spans="2:3" x14ac:dyDescent="0.25">
      <c r="B7659" s="257">
        <v>7596</v>
      </c>
      <c r="C7659" s="256">
        <v>105.45051144598705</v>
      </c>
    </row>
    <row r="7660" spans="2:3" x14ac:dyDescent="0.25">
      <c r="B7660" s="257">
        <v>7597</v>
      </c>
      <c r="C7660" s="256">
        <v>107.26447429465178</v>
      </c>
    </row>
    <row r="7661" spans="2:3" x14ac:dyDescent="0.25">
      <c r="B7661" s="257">
        <v>7598</v>
      </c>
      <c r="C7661" s="256">
        <v>81.939375863508019</v>
      </c>
    </row>
    <row r="7662" spans="2:3" x14ac:dyDescent="0.25">
      <c r="B7662" s="257">
        <v>7599</v>
      </c>
      <c r="C7662" s="256">
        <v>110.64617950673812</v>
      </c>
    </row>
    <row r="7663" spans="2:3" x14ac:dyDescent="0.25">
      <c r="B7663" s="257">
        <v>7600</v>
      </c>
      <c r="C7663" s="256">
        <v>132.05802589219397</v>
      </c>
    </row>
    <row r="7664" spans="2:3" x14ac:dyDescent="0.25">
      <c r="B7664" s="257">
        <v>7601</v>
      </c>
      <c r="C7664" s="256">
        <v>114.87506251571591</v>
      </c>
    </row>
    <row r="7665" spans="2:3" x14ac:dyDescent="0.25">
      <c r="B7665" s="257">
        <v>7602</v>
      </c>
      <c r="C7665" s="256">
        <v>137.94979816105376</v>
      </c>
    </row>
    <row r="7666" spans="2:3" x14ac:dyDescent="0.25">
      <c r="B7666" s="257">
        <v>7603</v>
      </c>
      <c r="C7666" s="256">
        <v>162.54777608130865</v>
      </c>
    </row>
    <row r="7667" spans="2:3" x14ac:dyDescent="0.25">
      <c r="B7667" s="257">
        <v>7604</v>
      </c>
      <c r="C7667" s="256">
        <v>130.60296469043303</v>
      </c>
    </row>
    <row r="7668" spans="2:3" x14ac:dyDescent="0.25">
      <c r="B7668" s="257">
        <v>7605</v>
      </c>
      <c r="C7668" s="256">
        <v>122.69009843961844</v>
      </c>
    </row>
    <row r="7669" spans="2:3" x14ac:dyDescent="0.25">
      <c r="B7669" s="257">
        <v>7606</v>
      </c>
      <c r="C7669" s="256">
        <v>108.42273582637321</v>
      </c>
    </row>
    <row r="7670" spans="2:3" x14ac:dyDescent="0.25">
      <c r="B7670" s="257">
        <v>7607</v>
      </c>
      <c r="C7670" s="256">
        <v>117.99083838062657</v>
      </c>
    </row>
    <row r="7671" spans="2:3" x14ac:dyDescent="0.25">
      <c r="B7671" s="257">
        <v>7608</v>
      </c>
      <c r="C7671" s="256">
        <v>109.88467389781036</v>
      </c>
    </row>
    <row r="7672" spans="2:3" x14ac:dyDescent="0.25">
      <c r="B7672" s="257">
        <v>7609</v>
      </c>
      <c r="C7672" s="256">
        <v>139.54702633645462</v>
      </c>
    </row>
    <row r="7673" spans="2:3" x14ac:dyDescent="0.25">
      <c r="B7673" s="257">
        <v>7610</v>
      </c>
      <c r="C7673" s="256">
        <v>117.76079997739157</v>
      </c>
    </row>
    <row r="7674" spans="2:3" x14ac:dyDescent="0.25">
      <c r="B7674" s="257">
        <v>7611</v>
      </c>
      <c r="C7674" s="256">
        <v>104.03048095247468</v>
      </c>
    </row>
    <row r="7675" spans="2:3" x14ac:dyDescent="0.25">
      <c r="B7675" s="257">
        <v>7612</v>
      </c>
      <c r="C7675" s="256">
        <v>118.42841356087192</v>
      </c>
    </row>
    <row r="7676" spans="2:3" x14ac:dyDescent="0.25">
      <c r="B7676" s="257">
        <v>7613</v>
      </c>
      <c r="C7676" s="256">
        <v>125.54795696586095</v>
      </c>
    </row>
    <row r="7677" spans="2:3" x14ac:dyDescent="0.25">
      <c r="B7677" s="257">
        <v>7614</v>
      </c>
      <c r="C7677" s="256">
        <v>133.46705828535059</v>
      </c>
    </row>
    <row r="7678" spans="2:3" x14ac:dyDescent="0.25">
      <c r="B7678" s="257">
        <v>7615</v>
      </c>
      <c r="C7678" s="256">
        <v>132.30720816320732</v>
      </c>
    </row>
    <row r="7679" spans="2:3" x14ac:dyDescent="0.25">
      <c r="B7679" s="257">
        <v>7616</v>
      </c>
      <c r="C7679" s="256">
        <v>106.73412892871681</v>
      </c>
    </row>
    <row r="7680" spans="2:3" x14ac:dyDescent="0.25">
      <c r="B7680" s="257">
        <v>7617</v>
      </c>
      <c r="C7680" s="256">
        <v>139.75325456229805</v>
      </c>
    </row>
    <row r="7681" spans="2:3" x14ac:dyDescent="0.25">
      <c r="B7681" s="257">
        <v>7618</v>
      </c>
      <c r="C7681" s="256">
        <v>128.56339654887495</v>
      </c>
    </row>
    <row r="7682" spans="2:3" x14ac:dyDescent="0.25">
      <c r="B7682" s="257">
        <v>7619</v>
      </c>
      <c r="C7682" s="256">
        <v>104.55339642585351</v>
      </c>
    </row>
    <row r="7683" spans="2:3" x14ac:dyDescent="0.25">
      <c r="B7683" s="257">
        <v>7620</v>
      </c>
      <c r="C7683" s="256">
        <v>109.93610273449315</v>
      </c>
    </row>
    <row r="7684" spans="2:3" x14ac:dyDescent="0.25">
      <c r="B7684" s="257">
        <v>7621</v>
      </c>
      <c r="C7684" s="256">
        <v>102.06469151808859</v>
      </c>
    </row>
    <row r="7685" spans="2:3" x14ac:dyDescent="0.25">
      <c r="B7685" s="257">
        <v>7622</v>
      </c>
      <c r="C7685" s="256">
        <v>109.21241744195844</v>
      </c>
    </row>
    <row r="7686" spans="2:3" x14ac:dyDescent="0.25">
      <c r="B7686" s="257">
        <v>7623</v>
      </c>
      <c r="C7686" s="256">
        <v>112.95935491768603</v>
      </c>
    </row>
    <row r="7687" spans="2:3" x14ac:dyDescent="0.25">
      <c r="B7687" s="257">
        <v>7624</v>
      </c>
      <c r="C7687" s="256">
        <v>159.00631441137375</v>
      </c>
    </row>
    <row r="7688" spans="2:3" x14ac:dyDescent="0.25">
      <c r="B7688" s="257">
        <v>7625</v>
      </c>
      <c r="C7688" s="256">
        <v>133.81579495043644</v>
      </c>
    </row>
    <row r="7689" spans="2:3" x14ac:dyDescent="0.25">
      <c r="B7689" s="257">
        <v>7626</v>
      </c>
      <c r="C7689" s="256">
        <v>129.00004291172769</v>
      </c>
    </row>
    <row r="7690" spans="2:3" x14ac:dyDescent="0.25">
      <c r="B7690" s="257">
        <v>7627</v>
      </c>
      <c r="C7690" s="256">
        <v>132.1684883247656</v>
      </c>
    </row>
    <row r="7691" spans="2:3" x14ac:dyDescent="0.25">
      <c r="B7691" s="257">
        <v>7628</v>
      </c>
      <c r="C7691" s="256">
        <v>122.85033319002495</v>
      </c>
    </row>
    <row r="7692" spans="2:3" x14ac:dyDescent="0.25">
      <c r="B7692" s="257">
        <v>7629</v>
      </c>
      <c r="C7692" s="256">
        <v>98.346522434549627</v>
      </c>
    </row>
    <row r="7693" spans="2:3" x14ac:dyDescent="0.25">
      <c r="B7693" s="257">
        <v>7630</v>
      </c>
      <c r="C7693" s="256">
        <v>143.82501005633549</v>
      </c>
    </row>
    <row r="7694" spans="2:3" x14ac:dyDescent="0.25">
      <c r="B7694" s="257">
        <v>7631</v>
      </c>
      <c r="C7694" s="256">
        <v>122.9765013636372</v>
      </c>
    </row>
    <row r="7695" spans="2:3" x14ac:dyDescent="0.25">
      <c r="B7695" s="257">
        <v>7632</v>
      </c>
      <c r="C7695" s="256">
        <v>145.59073040209458</v>
      </c>
    </row>
    <row r="7696" spans="2:3" x14ac:dyDescent="0.25">
      <c r="B7696" s="257">
        <v>7633</v>
      </c>
      <c r="C7696" s="256">
        <v>62.976477420537108</v>
      </c>
    </row>
    <row r="7697" spans="2:3" x14ac:dyDescent="0.25">
      <c r="B7697" s="257">
        <v>7634</v>
      </c>
      <c r="C7697" s="256">
        <v>109.40790417576386</v>
      </c>
    </row>
    <row r="7698" spans="2:3" x14ac:dyDescent="0.25">
      <c r="B7698" s="257">
        <v>7635</v>
      </c>
      <c r="C7698" s="256">
        <v>123.0693706776725</v>
      </c>
    </row>
    <row r="7699" spans="2:3" x14ac:dyDescent="0.25">
      <c r="B7699" s="257">
        <v>7636</v>
      </c>
      <c r="C7699" s="256">
        <v>97.665118767913867</v>
      </c>
    </row>
    <row r="7700" spans="2:3" x14ac:dyDescent="0.25">
      <c r="B7700" s="257">
        <v>7637</v>
      </c>
      <c r="C7700" s="256">
        <v>75.301035329285924</v>
      </c>
    </row>
    <row r="7701" spans="2:3" x14ac:dyDescent="0.25">
      <c r="B7701" s="257">
        <v>7638</v>
      </c>
      <c r="C7701" s="256">
        <v>125.71488533862164</v>
      </c>
    </row>
    <row r="7702" spans="2:3" x14ac:dyDescent="0.25">
      <c r="B7702" s="257">
        <v>7639</v>
      </c>
      <c r="C7702" s="256">
        <v>162.23415696464554</v>
      </c>
    </row>
    <row r="7703" spans="2:3" x14ac:dyDescent="0.25">
      <c r="B7703" s="257">
        <v>7640</v>
      </c>
      <c r="C7703" s="256">
        <v>142.1987289963148</v>
      </c>
    </row>
    <row r="7704" spans="2:3" x14ac:dyDescent="0.25">
      <c r="B7704" s="257">
        <v>7641</v>
      </c>
      <c r="C7704" s="256">
        <v>92.06376064807101</v>
      </c>
    </row>
    <row r="7705" spans="2:3" x14ac:dyDescent="0.25">
      <c r="B7705" s="257">
        <v>7642</v>
      </c>
      <c r="C7705" s="256">
        <v>98.775714641267712</v>
      </c>
    </row>
    <row r="7706" spans="2:3" x14ac:dyDescent="0.25">
      <c r="B7706" s="257">
        <v>7643</v>
      </c>
      <c r="C7706" s="256">
        <v>88.485758560761951</v>
      </c>
    </row>
    <row r="7707" spans="2:3" x14ac:dyDescent="0.25">
      <c r="B7707" s="257">
        <v>7644</v>
      </c>
      <c r="C7707" s="256">
        <v>114.45177890464635</v>
      </c>
    </row>
    <row r="7708" spans="2:3" x14ac:dyDescent="0.25">
      <c r="B7708" s="257">
        <v>7645</v>
      </c>
      <c r="C7708" s="256">
        <v>120.34171287298778</v>
      </c>
    </row>
    <row r="7709" spans="2:3" x14ac:dyDescent="0.25">
      <c r="B7709" s="257">
        <v>7646</v>
      </c>
      <c r="C7709" s="256">
        <v>84.646080996098476</v>
      </c>
    </row>
    <row r="7710" spans="2:3" x14ac:dyDescent="0.25">
      <c r="B7710" s="257">
        <v>7647</v>
      </c>
      <c r="C7710" s="256">
        <v>119.72418681756055</v>
      </c>
    </row>
    <row r="7711" spans="2:3" x14ac:dyDescent="0.25">
      <c r="B7711" s="257">
        <v>7648</v>
      </c>
      <c r="C7711" s="256">
        <v>141.75009755775309</v>
      </c>
    </row>
    <row r="7712" spans="2:3" x14ac:dyDescent="0.25">
      <c r="B7712" s="257">
        <v>7649</v>
      </c>
      <c r="C7712" s="256">
        <v>131.93548148869851</v>
      </c>
    </row>
    <row r="7713" spans="2:3" x14ac:dyDescent="0.25">
      <c r="B7713" s="257">
        <v>7650</v>
      </c>
      <c r="C7713" s="256">
        <v>138.08790472086756</v>
      </c>
    </row>
    <row r="7714" spans="2:3" x14ac:dyDescent="0.25">
      <c r="B7714" s="257">
        <v>7651</v>
      </c>
      <c r="C7714" s="256">
        <v>107.2472903334216</v>
      </c>
    </row>
    <row r="7715" spans="2:3" x14ac:dyDescent="0.25">
      <c r="B7715" s="257">
        <v>7652</v>
      </c>
      <c r="C7715" s="256">
        <v>118.46409941490818</v>
      </c>
    </row>
    <row r="7716" spans="2:3" x14ac:dyDescent="0.25">
      <c r="B7716" s="257">
        <v>7653</v>
      </c>
      <c r="C7716" s="256">
        <v>135.47397623836329</v>
      </c>
    </row>
    <row r="7717" spans="2:3" x14ac:dyDescent="0.25">
      <c r="B7717" s="257">
        <v>7654</v>
      </c>
      <c r="C7717" s="256">
        <v>99.396746352432913</v>
      </c>
    </row>
    <row r="7718" spans="2:3" x14ac:dyDescent="0.25">
      <c r="B7718" s="257">
        <v>7655</v>
      </c>
      <c r="C7718" s="256">
        <v>120.38343406171055</v>
      </c>
    </row>
    <row r="7719" spans="2:3" x14ac:dyDescent="0.25">
      <c r="B7719" s="257">
        <v>7656</v>
      </c>
      <c r="C7719" s="256">
        <v>127.98243968441999</v>
      </c>
    </row>
    <row r="7720" spans="2:3" x14ac:dyDescent="0.25">
      <c r="B7720" s="257">
        <v>7657</v>
      </c>
      <c r="C7720" s="256">
        <v>147.3537145686455</v>
      </c>
    </row>
    <row r="7721" spans="2:3" x14ac:dyDescent="0.25">
      <c r="B7721" s="257">
        <v>7658</v>
      </c>
      <c r="C7721" s="256">
        <v>121.96102734469446</v>
      </c>
    </row>
    <row r="7722" spans="2:3" x14ac:dyDescent="0.25">
      <c r="B7722" s="257">
        <v>7659</v>
      </c>
      <c r="C7722" s="256">
        <v>106.90980696509821</v>
      </c>
    </row>
    <row r="7723" spans="2:3" x14ac:dyDescent="0.25">
      <c r="B7723" s="257">
        <v>7660</v>
      </c>
      <c r="C7723" s="256">
        <v>140.29620295909223</v>
      </c>
    </row>
    <row r="7724" spans="2:3" x14ac:dyDescent="0.25">
      <c r="B7724" s="257">
        <v>7661</v>
      </c>
      <c r="C7724" s="256">
        <v>97.666000461966959</v>
      </c>
    </row>
    <row r="7725" spans="2:3" x14ac:dyDescent="0.25">
      <c r="B7725" s="257">
        <v>7662</v>
      </c>
      <c r="C7725" s="256">
        <v>102.8206083677613</v>
      </c>
    </row>
    <row r="7726" spans="2:3" x14ac:dyDescent="0.25">
      <c r="B7726" s="257">
        <v>7663</v>
      </c>
      <c r="C7726" s="256">
        <v>106.24670581134154</v>
      </c>
    </row>
    <row r="7727" spans="2:3" x14ac:dyDescent="0.25">
      <c r="B7727" s="257">
        <v>7664</v>
      </c>
      <c r="C7727" s="256">
        <v>115.04909645708213</v>
      </c>
    </row>
    <row r="7728" spans="2:3" x14ac:dyDescent="0.25">
      <c r="B7728" s="257">
        <v>7665</v>
      </c>
      <c r="C7728" s="256">
        <v>130.0362950404415</v>
      </c>
    </row>
    <row r="7729" spans="2:3" x14ac:dyDescent="0.25">
      <c r="B7729" s="257">
        <v>7666</v>
      </c>
      <c r="C7729" s="256">
        <v>163.79815619062003</v>
      </c>
    </row>
    <row r="7730" spans="2:3" x14ac:dyDescent="0.25">
      <c r="B7730" s="257">
        <v>7667</v>
      </c>
      <c r="C7730" s="256">
        <v>87.55605999082448</v>
      </c>
    </row>
    <row r="7731" spans="2:3" x14ac:dyDescent="0.25">
      <c r="B7731" s="257">
        <v>7668</v>
      </c>
      <c r="C7731" s="256">
        <v>126.41444738703821</v>
      </c>
    </row>
    <row r="7732" spans="2:3" x14ac:dyDescent="0.25">
      <c r="B7732" s="257">
        <v>7669</v>
      </c>
      <c r="C7732" s="256">
        <v>134.34970414023462</v>
      </c>
    </row>
    <row r="7733" spans="2:3" x14ac:dyDescent="0.25">
      <c r="B7733" s="257">
        <v>7670</v>
      </c>
      <c r="C7733" s="256">
        <v>134.00943712010118</v>
      </c>
    </row>
    <row r="7734" spans="2:3" x14ac:dyDescent="0.25">
      <c r="B7734" s="257">
        <v>7671</v>
      </c>
      <c r="C7734" s="256">
        <v>118.05886503974179</v>
      </c>
    </row>
    <row r="7735" spans="2:3" x14ac:dyDescent="0.25">
      <c r="B7735" s="257">
        <v>7672</v>
      </c>
      <c r="C7735" s="256">
        <v>111.67796188000806</v>
      </c>
    </row>
    <row r="7736" spans="2:3" x14ac:dyDescent="0.25">
      <c r="B7736" s="257">
        <v>7673</v>
      </c>
      <c r="C7736" s="256">
        <v>139.8277154933063</v>
      </c>
    </row>
    <row r="7737" spans="2:3" x14ac:dyDescent="0.25">
      <c r="B7737" s="257">
        <v>7674</v>
      </c>
      <c r="C7737" s="256">
        <v>149.02217892000283</v>
      </c>
    </row>
    <row r="7738" spans="2:3" x14ac:dyDescent="0.25">
      <c r="B7738" s="257">
        <v>7675</v>
      </c>
      <c r="C7738" s="256">
        <v>106.98143350081347</v>
      </c>
    </row>
    <row r="7739" spans="2:3" x14ac:dyDescent="0.25">
      <c r="B7739" s="257">
        <v>7676</v>
      </c>
      <c r="C7739" s="256">
        <v>133.42455440974229</v>
      </c>
    </row>
    <row r="7740" spans="2:3" x14ac:dyDescent="0.25">
      <c r="B7740" s="257">
        <v>7677</v>
      </c>
      <c r="C7740" s="256">
        <v>136.86989956659875</v>
      </c>
    </row>
    <row r="7741" spans="2:3" x14ac:dyDescent="0.25">
      <c r="B7741" s="257">
        <v>7678</v>
      </c>
      <c r="C7741" s="256">
        <v>139.54941618524677</v>
      </c>
    </row>
    <row r="7742" spans="2:3" x14ac:dyDescent="0.25">
      <c r="B7742" s="257">
        <v>7679</v>
      </c>
      <c r="C7742" s="256">
        <v>101.98375502226138</v>
      </c>
    </row>
    <row r="7743" spans="2:3" x14ac:dyDescent="0.25">
      <c r="B7743" s="257">
        <v>7680</v>
      </c>
      <c r="C7743" s="256">
        <v>111.75989821649077</v>
      </c>
    </row>
    <row r="7744" spans="2:3" x14ac:dyDescent="0.25">
      <c r="B7744" s="257">
        <v>7681</v>
      </c>
      <c r="C7744" s="256">
        <v>153.08939967078368</v>
      </c>
    </row>
    <row r="7745" spans="2:3" x14ac:dyDescent="0.25">
      <c r="B7745" s="257">
        <v>7682</v>
      </c>
      <c r="C7745" s="256">
        <v>130.02441374237844</v>
      </c>
    </row>
    <row r="7746" spans="2:3" x14ac:dyDescent="0.25">
      <c r="B7746" s="257">
        <v>7683</v>
      </c>
      <c r="C7746" s="256">
        <v>110.54008961196769</v>
      </c>
    </row>
    <row r="7747" spans="2:3" x14ac:dyDescent="0.25">
      <c r="B7747" s="257">
        <v>7684</v>
      </c>
      <c r="C7747" s="256">
        <v>143.05213412836238</v>
      </c>
    </row>
    <row r="7748" spans="2:3" x14ac:dyDescent="0.25">
      <c r="B7748" s="257">
        <v>7685</v>
      </c>
      <c r="C7748" s="256">
        <v>123.24228702306819</v>
      </c>
    </row>
    <row r="7749" spans="2:3" x14ac:dyDescent="0.25">
      <c r="B7749" s="257">
        <v>7686</v>
      </c>
      <c r="C7749" s="256">
        <v>69.659725134197288</v>
      </c>
    </row>
    <row r="7750" spans="2:3" x14ac:dyDescent="0.25">
      <c r="B7750" s="257">
        <v>7687</v>
      </c>
      <c r="C7750" s="256">
        <v>156.08124342404307</v>
      </c>
    </row>
    <row r="7751" spans="2:3" x14ac:dyDescent="0.25">
      <c r="B7751" s="257">
        <v>7688</v>
      </c>
      <c r="C7751" s="256">
        <v>90.164788311391661</v>
      </c>
    </row>
    <row r="7752" spans="2:3" x14ac:dyDescent="0.25">
      <c r="B7752" s="257">
        <v>7689</v>
      </c>
      <c r="C7752" s="256">
        <v>93.116447535825841</v>
      </c>
    </row>
    <row r="7753" spans="2:3" x14ac:dyDescent="0.25">
      <c r="B7753" s="257">
        <v>7690</v>
      </c>
      <c r="C7753" s="256">
        <v>88.134500684187415</v>
      </c>
    </row>
    <row r="7754" spans="2:3" x14ac:dyDescent="0.25">
      <c r="B7754" s="257">
        <v>7691</v>
      </c>
      <c r="C7754" s="256">
        <v>136.35347399214496</v>
      </c>
    </row>
    <row r="7755" spans="2:3" x14ac:dyDescent="0.25">
      <c r="B7755" s="257">
        <v>7692</v>
      </c>
      <c r="C7755" s="256">
        <v>139.76728007390162</v>
      </c>
    </row>
    <row r="7756" spans="2:3" x14ac:dyDescent="0.25">
      <c r="B7756" s="257">
        <v>7693</v>
      </c>
      <c r="C7756" s="256">
        <v>90.150443766213698</v>
      </c>
    </row>
    <row r="7757" spans="2:3" x14ac:dyDescent="0.25">
      <c r="B7757" s="257">
        <v>7694</v>
      </c>
      <c r="C7757" s="256">
        <v>121.24289082042233</v>
      </c>
    </row>
    <row r="7758" spans="2:3" x14ac:dyDescent="0.25">
      <c r="B7758" s="257">
        <v>7695</v>
      </c>
      <c r="C7758" s="256">
        <v>125.73766138738387</v>
      </c>
    </row>
    <row r="7759" spans="2:3" x14ac:dyDescent="0.25">
      <c r="B7759" s="257">
        <v>7696</v>
      </c>
      <c r="C7759" s="256">
        <v>118.15121517773439</v>
      </c>
    </row>
    <row r="7760" spans="2:3" x14ac:dyDescent="0.25">
      <c r="B7760" s="257">
        <v>7697</v>
      </c>
      <c r="C7760" s="256">
        <v>143.720505175059</v>
      </c>
    </row>
    <row r="7761" spans="2:3" x14ac:dyDescent="0.25">
      <c r="B7761" s="257">
        <v>7698</v>
      </c>
      <c r="C7761" s="256">
        <v>149.07663472279117</v>
      </c>
    </row>
    <row r="7762" spans="2:3" x14ac:dyDescent="0.25">
      <c r="B7762" s="257">
        <v>7699</v>
      </c>
      <c r="C7762" s="256">
        <v>143.70754185929735</v>
      </c>
    </row>
    <row r="7763" spans="2:3" x14ac:dyDescent="0.25">
      <c r="B7763" s="257">
        <v>7700</v>
      </c>
      <c r="C7763" s="256">
        <v>158.6745107364907</v>
      </c>
    </row>
    <row r="7764" spans="2:3" x14ac:dyDescent="0.25">
      <c r="B7764" s="257">
        <v>7701</v>
      </c>
      <c r="C7764" s="256">
        <v>130.24642586365698</v>
      </c>
    </row>
    <row r="7765" spans="2:3" x14ac:dyDescent="0.25">
      <c r="B7765" s="257">
        <v>7702</v>
      </c>
      <c r="C7765" s="256">
        <v>97.463185291715263</v>
      </c>
    </row>
    <row r="7766" spans="2:3" x14ac:dyDescent="0.25">
      <c r="B7766" s="257">
        <v>7703</v>
      </c>
      <c r="C7766" s="256">
        <v>110.16300228305833</v>
      </c>
    </row>
    <row r="7767" spans="2:3" x14ac:dyDescent="0.25">
      <c r="B7767" s="257">
        <v>7704</v>
      </c>
      <c r="C7767" s="256">
        <v>116.0166273497604</v>
      </c>
    </row>
    <row r="7768" spans="2:3" x14ac:dyDescent="0.25">
      <c r="B7768" s="257">
        <v>7705</v>
      </c>
      <c r="C7768" s="256">
        <v>95.863173735646285</v>
      </c>
    </row>
    <row r="7769" spans="2:3" x14ac:dyDescent="0.25">
      <c r="B7769" s="257">
        <v>7706</v>
      </c>
      <c r="C7769" s="256">
        <v>133.41135894969719</v>
      </c>
    </row>
    <row r="7770" spans="2:3" x14ac:dyDescent="0.25">
      <c r="B7770" s="257">
        <v>7707</v>
      </c>
      <c r="C7770" s="256">
        <v>143.65047665020555</v>
      </c>
    </row>
    <row r="7771" spans="2:3" x14ac:dyDescent="0.25">
      <c r="B7771" s="257">
        <v>7708</v>
      </c>
      <c r="C7771" s="256">
        <v>99.331994473922251</v>
      </c>
    </row>
    <row r="7772" spans="2:3" x14ac:dyDescent="0.25">
      <c r="B7772" s="257">
        <v>7709</v>
      </c>
      <c r="C7772" s="256">
        <v>146.00668364186089</v>
      </c>
    </row>
    <row r="7773" spans="2:3" x14ac:dyDescent="0.25">
      <c r="B7773" s="257">
        <v>7710</v>
      </c>
      <c r="C7773" s="256">
        <v>81.154415113117835</v>
      </c>
    </row>
    <row r="7774" spans="2:3" x14ac:dyDescent="0.25">
      <c r="B7774" s="257">
        <v>7711</v>
      </c>
      <c r="C7774" s="256">
        <v>143.22120871204777</v>
      </c>
    </row>
    <row r="7775" spans="2:3" x14ac:dyDescent="0.25">
      <c r="B7775" s="257">
        <v>7712</v>
      </c>
      <c r="C7775" s="256">
        <v>118.55234290556248</v>
      </c>
    </row>
    <row r="7776" spans="2:3" x14ac:dyDescent="0.25">
      <c r="B7776" s="257">
        <v>7713</v>
      </c>
      <c r="C7776" s="256">
        <v>113.66236021541076</v>
      </c>
    </row>
    <row r="7777" spans="2:3" x14ac:dyDescent="0.25">
      <c r="B7777" s="257">
        <v>7714</v>
      </c>
      <c r="C7777" s="256">
        <v>107.52397529797875</v>
      </c>
    </row>
    <row r="7778" spans="2:3" x14ac:dyDescent="0.25">
      <c r="B7778" s="257">
        <v>7715</v>
      </c>
      <c r="C7778" s="256">
        <v>107.51647479695129</v>
      </c>
    </row>
    <row r="7779" spans="2:3" x14ac:dyDescent="0.25">
      <c r="B7779" s="257">
        <v>7716</v>
      </c>
      <c r="C7779" s="256">
        <v>106.72946767846764</v>
      </c>
    </row>
    <row r="7780" spans="2:3" x14ac:dyDescent="0.25">
      <c r="B7780" s="257">
        <v>7717</v>
      </c>
      <c r="C7780" s="256">
        <v>106.29130353323383</v>
      </c>
    </row>
    <row r="7781" spans="2:3" x14ac:dyDescent="0.25">
      <c r="B7781" s="257">
        <v>7718</v>
      </c>
      <c r="C7781" s="256">
        <v>129.81104774830942</v>
      </c>
    </row>
    <row r="7782" spans="2:3" x14ac:dyDescent="0.25">
      <c r="B7782" s="257">
        <v>7719</v>
      </c>
      <c r="C7782" s="256">
        <v>130.05985582175907</v>
      </c>
    </row>
    <row r="7783" spans="2:3" x14ac:dyDescent="0.25">
      <c r="B7783" s="257">
        <v>7720</v>
      </c>
      <c r="C7783" s="256">
        <v>102.96755418302362</v>
      </c>
    </row>
    <row r="7784" spans="2:3" x14ac:dyDescent="0.25">
      <c r="B7784" s="257">
        <v>7721</v>
      </c>
      <c r="C7784" s="256">
        <v>141.81074835872602</v>
      </c>
    </row>
    <row r="7785" spans="2:3" x14ac:dyDescent="0.25">
      <c r="B7785" s="257">
        <v>7722</v>
      </c>
      <c r="C7785" s="256">
        <v>115.31324866167918</v>
      </c>
    </row>
    <row r="7786" spans="2:3" x14ac:dyDescent="0.25">
      <c r="B7786" s="257">
        <v>7723</v>
      </c>
      <c r="C7786" s="256">
        <v>135.24847060598131</v>
      </c>
    </row>
    <row r="7787" spans="2:3" x14ac:dyDescent="0.25">
      <c r="B7787" s="257">
        <v>7724</v>
      </c>
      <c r="C7787" s="256">
        <v>73.953276588351457</v>
      </c>
    </row>
    <row r="7788" spans="2:3" x14ac:dyDescent="0.25">
      <c r="B7788" s="257">
        <v>7725</v>
      </c>
      <c r="C7788" s="256">
        <v>91.510772298327666</v>
      </c>
    </row>
    <row r="7789" spans="2:3" x14ac:dyDescent="0.25">
      <c r="B7789" s="257">
        <v>7726</v>
      </c>
      <c r="C7789" s="256">
        <v>129.06814928567456</v>
      </c>
    </row>
    <row r="7790" spans="2:3" x14ac:dyDescent="0.25">
      <c r="B7790" s="257">
        <v>7727</v>
      </c>
      <c r="C7790" s="256">
        <v>99.201372348096328</v>
      </c>
    </row>
    <row r="7791" spans="2:3" x14ac:dyDescent="0.25">
      <c r="B7791" s="257">
        <v>7728</v>
      </c>
      <c r="C7791" s="256">
        <v>94.58027184412839</v>
      </c>
    </row>
    <row r="7792" spans="2:3" x14ac:dyDescent="0.25">
      <c r="B7792" s="257">
        <v>7729</v>
      </c>
      <c r="C7792" s="256">
        <v>99.683621726363199</v>
      </c>
    </row>
    <row r="7793" spans="2:3" x14ac:dyDescent="0.25">
      <c r="B7793" s="257">
        <v>7730</v>
      </c>
      <c r="C7793" s="256">
        <v>86.410088120695008</v>
      </c>
    </row>
    <row r="7794" spans="2:3" x14ac:dyDescent="0.25">
      <c r="B7794" s="257">
        <v>7731</v>
      </c>
      <c r="C7794" s="256">
        <v>142.96025532887029</v>
      </c>
    </row>
    <row r="7795" spans="2:3" x14ac:dyDescent="0.25">
      <c r="B7795" s="257">
        <v>7732</v>
      </c>
      <c r="C7795" s="256">
        <v>107.30182718144673</v>
      </c>
    </row>
    <row r="7796" spans="2:3" x14ac:dyDescent="0.25">
      <c r="B7796" s="257">
        <v>7733</v>
      </c>
      <c r="C7796" s="256">
        <v>91.684322037938927</v>
      </c>
    </row>
    <row r="7797" spans="2:3" x14ac:dyDescent="0.25">
      <c r="B7797" s="257">
        <v>7734</v>
      </c>
      <c r="C7797" s="256">
        <v>147.33401310679128</v>
      </c>
    </row>
    <row r="7798" spans="2:3" x14ac:dyDescent="0.25">
      <c r="B7798" s="257">
        <v>7735</v>
      </c>
      <c r="C7798" s="256">
        <v>144.84455756518599</v>
      </c>
    </row>
    <row r="7799" spans="2:3" x14ac:dyDescent="0.25">
      <c r="B7799" s="257">
        <v>7736</v>
      </c>
      <c r="C7799" s="256">
        <v>147.02224695023637</v>
      </c>
    </row>
    <row r="7800" spans="2:3" x14ac:dyDescent="0.25">
      <c r="B7800" s="257">
        <v>7737</v>
      </c>
      <c r="C7800" s="256">
        <v>134.84173284318399</v>
      </c>
    </row>
    <row r="7801" spans="2:3" x14ac:dyDescent="0.25">
      <c r="B7801" s="257">
        <v>7738</v>
      </c>
      <c r="C7801" s="256">
        <v>109.94123839700846</v>
      </c>
    </row>
    <row r="7802" spans="2:3" x14ac:dyDescent="0.25">
      <c r="B7802" s="257">
        <v>7739</v>
      </c>
      <c r="C7802" s="256">
        <v>79.7634393888749</v>
      </c>
    </row>
    <row r="7803" spans="2:3" x14ac:dyDescent="0.25">
      <c r="B7803" s="257">
        <v>7740</v>
      </c>
      <c r="C7803" s="256">
        <v>122.67066334912917</v>
      </c>
    </row>
    <row r="7804" spans="2:3" x14ac:dyDescent="0.25">
      <c r="B7804" s="257">
        <v>7741</v>
      </c>
      <c r="C7804" s="256">
        <v>93.723008116340282</v>
      </c>
    </row>
    <row r="7805" spans="2:3" x14ac:dyDescent="0.25">
      <c r="B7805" s="257">
        <v>7742</v>
      </c>
      <c r="C7805" s="256">
        <v>138.7958423077732</v>
      </c>
    </row>
    <row r="7806" spans="2:3" x14ac:dyDescent="0.25">
      <c r="B7806" s="257">
        <v>7743</v>
      </c>
      <c r="C7806" s="256">
        <v>150.10248335978369</v>
      </c>
    </row>
    <row r="7807" spans="2:3" x14ac:dyDescent="0.25">
      <c r="B7807" s="257">
        <v>7744</v>
      </c>
      <c r="C7807" s="256">
        <v>109.73350135098455</v>
      </c>
    </row>
    <row r="7808" spans="2:3" x14ac:dyDescent="0.25">
      <c r="B7808" s="257">
        <v>7745</v>
      </c>
      <c r="C7808" s="256">
        <v>131.66163527024199</v>
      </c>
    </row>
    <row r="7809" spans="2:3" x14ac:dyDescent="0.25">
      <c r="B7809" s="257">
        <v>7746</v>
      </c>
      <c r="C7809" s="256">
        <v>104.37244848355982</v>
      </c>
    </row>
    <row r="7810" spans="2:3" x14ac:dyDescent="0.25">
      <c r="B7810" s="257">
        <v>7747</v>
      </c>
      <c r="C7810" s="256">
        <v>106.76080664811384</v>
      </c>
    </row>
    <row r="7811" spans="2:3" x14ac:dyDescent="0.25">
      <c r="B7811" s="257">
        <v>7748</v>
      </c>
      <c r="C7811" s="256">
        <v>142.58246010609599</v>
      </c>
    </row>
    <row r="7812" spans="2:3" x14ac:dyDescent="0.25">
      <c r="B7812" s="257">
        <v>7749</v>
      </c>
      <c r="C7812" s="256">
        <v>123.64183101252158</v>
      </c>
    </row>
    <row r="7813" spans="2:3" x14ac:dyDescent="0.25">
      <c r="B7813" s="257">
        <v>7750</v>
      </c>
      <c r="C7813" s="256">
        <v>99.810946770604346</v>
      </c>
    </row>
    <row r="7814" spans="2:3" x14ac:dyDescent="0.25">
      <c r="B7814" s="257">
        <v>7751</v>
      </c>
      <c r="C7814" s="256">
        <v>141.62912609568448</v>
      </c>
    </row>
    <row r="7815" spans="2:3" x14ac:dyDescent="0.25">
      <c r="B7815" s="257">
        <v>7752</v>
      </c>
      <c r="C7815" s="256">
        <v>141.30653611257424</v>
      </c>
    </row>
    <row r="7816" spans="2:3" x14ac:dyDescent="0.25">
      <c r="B7816" s="257">
        <v>7753</v>
      </c>
      <c r="C7816" s="256">
        <v>116.64741870212482</v>
      </c>
    </row>
    <row r="7817" spans="2:3" x14ac:dyDescent="0.25">
      <c r="B7817" s="257">
        <v>7754</v>
      </c>
      <c r="C7817" s="256">
        <v>144.60948939312897</v>
      </c>
    </row>
    <row r="7818" spans="2:3" x14ac:dyDescent="0.25">
      <c r="B7818" s="257">
        <v>7755</v>
      </c>
      <c r="C7818" s="256">
        <v>77.316762719112745</v>
      </c>
    </row>
    <row r="7819" spans="2:3" x14ac:dyDescent="0.25">
      <c r="B7819" s="257">
        <v>7756</v>
      </c>
      <c r="C7819" s="256">
        <v>109.10732626661959</v>
      </c>
    </row>
    <row r="7820" spans="2:3" x14ac:dyDescent="0.25">
      <c r="B7820" s="257">
        <v>7757</v>
      </c>
      <c r="C7820" s="256">
        <v>131.08376261415935</v>
      </c>
    </row>
    <row r="7821" spans="2:3" x14ac:dyDescent="0.25">
      <c r="B7821" s="257">
        <v>7758</v>
      </c>
      <c r="C7821" s="256">
        <v>110.75468868020265</v>
      </c>
    </row>
    <row r="7822" spans="2:3" x14ac:dyDescent="0.25">
      <c r="B7822" s="257">
        <v>7759</v>
      </c>
      <c r="C7822" s="256">
        <v>75.611388267726312</v>
      </c>
    </row>
    <row r="7823" spans="2:3" x14ac:dyDescent="0.25">
      <c r="B7823" s="257">
        <v>7760</v>
      </c>
      <c r="C7823" s="256">
        <v>130.82708914161464</v>
      </c>
    </row>
    <row r="7824" spans="2:3" x14ac:dyDescent="0.25">
      <c r="B7824" s="257">
        <v>7761</v>
      </c>
      <c r="C7824" s="256">
        <v>115.02737260157241</v>
      </c>
    </row>
    <row r="7825" spans="2:3" x14ac:dyDescent="0.25">
      <c r="B7825" s="257">
        <v>7762</v>
      </c>
      <c r="C7825" s="256">
        <v>122.93404052287153</v>
      </c>
    </row>
    <row r="7826" spans="2:3" x14ac:dyDescent="0.25">
      <c r="B7826" s="257">
        <v>7763</v>
      </c>
      <c r="C7826" s="256">
        <v>134.09938263549941</v>
      </c>
    </row>
    <row r="7827" spans="2:3" x14ac:dyDescent="0.25">
      <c r="B7827" s="257">
        <v>7764</v>
      </c>
      <c r="C7827" s="256">
        <v>143.54421376167699</v>
      </c>
    </row>
    <row r="7828" spans="2:3" x14ac:dyDescent="0.25">
      <c r="B7828" s="257">
        <v>7765</v>
      </c>
      <c r="C7828" s="256">
        <v>99.202828980663924</v>
      </c>
    </row>
    <row r="7829" spans="2:3" x14ac:dyDescent="0.25">
      <c r="B7829" s="257">
        <v>7766</v>
      </c>
      <c r="C7829" s="256">
        <v>142.97158151354682</v>
      </c>
    </row>
    <row r="7830" spans="2:3" x14ac:dyDescent="0.25">
      <c r="B7830" s="257">
        <v>7767</v>
      </c>
      <c r="C7830" s="256">
        <v>130.28672578646953</v>
      </c>
    </row>
    <row r="7831" spans="2:3" x14ac:dyDescent="0.25">
      <c r="B7831" s="257">
        <v>7768</v>
      </c>
      <c r="C7831" s="256">
        <v>77.603514942558803</v>
      </c>
    </row>
    <row r="7832" spans="2:3" x14ac:dyDescent="0.25">
      <c r="B7832" s="257">
        <v>7769</v>
      </c>
      <c r="C7832" s="256">
        <v>117.77508713410921</v>
      </c>
    </row>
    <row r="7833" spans="2:3" x14ac:dyDescent="0.25">
      <c r="B7833" s="257">
        <v>7770</v>
      </c>
      <c r="C7833" s="256">
        <v>108.29329434364945</v>
      </c>
    </row>
    <row r="7834" spans="2:3" x14ac:dyDescent="0.25">
      <c r="B7834" s="257">
        <v>7771</v>
      </c>
      <c r="C7834" s="256">
        <v>97.249548571886336</v>
      </c>
    </row>
    <row r="7835" spans="2:3" x14ac:dyDescent="0.25">
      <c r="B7835" s="257">
        <v>7772</v>
      </c>
      <c r="C7835" s="256">
        <v>91.832179986735284</v>
      </c>
    </row>
    <row r="7836" spans="2:3" x14ac:dyDescent="0.25">
      <c r="B7836" s="257">
        <v>7773</v>
      </c>
      <c r="C7836" s="256">
        <v>105.14951434250935</v>
      </c>
    </row>
    <row r="7837" spans="2:3" x14ac:dyDescent="0.25">
      <c r="B7837" s="257">
        <v>7774</v>
      </c>
      <c r="C7837" s="256">
        <v>144.214950097014</v>
      </c>
    </row>
    <row r="7838" spans="2:3" x14ac:dyDescent="0.25">
      <c r="B7838" s="257">
        <v>7775</v>
      </c>
      <c r="C7838" s="256">
        <v>78.306307387943519</v>
      </c>
    </row>
    <row r="7839" spans="2:3" x14ac:dyDescent="0.25">
      <c r="B7839" s="257">
        <v>7776</v>
      </c>
      <c r="C7839" s="256">
        <v>150.21863111261692</v>
      </c>
    </row>
    <row r="7840" spans="2:3" x14ac:dyDescent="0.25">
      <c r="B7840" s="257">
        <v>7777</v>
      </c>
      <c r="C7840" s="256">
        <v>117.69618053648334</v>
      </c>
    </row>
    <row r="7841" spans="2:3" x14ac:dyDescent="0.25">
      <c r="B7841" s="257">
        <v>7778</v>
      </c>
      <c r="C7841" s="256">
        <v>117.05994189572689</v>
      </c>
    </row>
    <row r="7842" spans="2:3" x14ac:dyDescent="0.25">
      <c r="B7842" s="257">
        <v>7779</v>
      </c>
      <c r="C7842" s="256">
        <v>99.102923633095287</v>
      </c>
    </row>
    <row r="7843" spans="2:3" x14ac:dyDescent="0.25">
      <c r="B7843" s="257">
        <v>7780</v>
      </c>
      <c r="C7843" s="256">
        <v>127.79977638922055</v>
      </c>
    </row>
    <row r="7844" spans="2:3" x14ac:dyDescent="0.25">
      <c r="B7844" s="257">
        <v>7781</v>
      </c>
      <c r="C7844" s="256">
        <v>82.092280218611322</v>
      </c>
    </row>
    <row r="7845" spans="2:3" x14ac:dyDescent="0.25">
      <c r="B7845" s="257">
        <v>7782</v>
      </c>
      <c r="C7845" s="256">
        <v>128.51094456705454</v>
      </c>
    </row>
    <row r="7846" spans="2:3" x14ac:dyDescent="0.25">
      <c r="B7846" s="257">
        <v>7783</v>
      </c>
      <c r="C7846" s="256">
        <v>123.27145703178306</v>
      </c>
    </row>
    <row r="7847" spans="2:3" x14ac:dyDescent="0.25">
      <c r="B7847" s="257">
        <v>7784</v>
      </c>
      <c r="C7847" s="256">
        <v>146.32060121378419</v>
      </c>
    </row>
    <row r="7848" spans="2:3" x14ac:dyDescent="0.25">
      <c r="B7848" s="257">
        <v>7785</v>
      </c>
      <c r="C7848" s="256">
        <v>123.46158873972507</v>
      </c>
    </row>
    <row r="7849" spans="2:3" x14ac:dyDescent="0.25">
      <c r="B7849" s="257">
        <v>7786</v>
      </c>
      <c r="C7849" s="256">
        <v>156.96412951046275</v>
      </c>
    </row>
    <row r="7850" spans="2:3" x14ac:dyDescent="0.25">
      <c r="B7850" s="257">
        <v>7787</v>
      </c>
      <c r="C7850" s="256">
        <v>119.25291250167167</v>
      </c>
    </row>
    <row r="7851" spans="2:3" x14ac:dyDescent="0.25">
      <c r="B7851" s="257">
        <v>7788</v>
      </c>
      <c r="C7851" s="256">
        <v>152.81149484028907</v>
      </c>
    </row>
    <row r="7852" spans="2:3" x14ac:dyDescent="0.25">
      <c r="B7852" s="257">
        <v>7789</v>
      </c>
      <c r="C7852" s="256">
        <v>113.59348459445199</v>
      </c>
    </row>
    <row r="7853" spans="2:3" x14ac:dyDescent="0.25">
      <c r="B7853" s="257">
        <v>7790</v>
      </c>
      <c r="C7853" s="256">
        <v>111.65743091405656</v>
      </c>
    </row>
    <row r="7854" spans="2:3" x14ac:dyDescent="0.25">
      <c r="B7854" s="257">
        <v>7791</v>
      </c>
      <c r="C7854" s="256">
        <v>84.900002879787849</v>
      </c>
    </row>
    <row r="7855" spans="2:3" x14ac:dyDescent="0.25">
      <c r="B7855" s="257">
        <v>7792</v>
      </c>
      <c r="C7855" s="256">
        <v>105.01183361855924</v>
      </c>
    </row>
    <row r="7856" spans="2:3" x14ac:dyDescent="0.25">
      <c r="B7856" s="257">
        <v>7793</v>
      </c>
      <c r="C7856" s="256">
        <v>138.75831133508714</v>
      </c>
    </row>
    <row r="7857" spans="2:3" x14ac:dyDescent="0.25">
      <c r="B7857" s="257">
        <v>7794</v>
      </c>
      <c r="C7857" s="256">
        <v>139.94917659482417</v>
      </c>
    </row>
    <row r="7858" spans="2:3" x14ac:dyDescent="0.25">
      <c r="B7858" s="257">
        <v>7795</v>
      </c>
      <c r="C7858" s="256">
        <v>140.85534209992068</v>
      </c>
    </row>
    <row r="7859" spans="2:3" x14ac:dyDescent="0.25">
      <c r="B7859" s="257">
        <v>7796</v>
      </c>
      <c r="C7859" s="256">
        <v>92.381680087984449</v>
      </c>
    </row>
    <row r="7860" spans="2:3" x14ac:dyDescent="0.25">
      <c r="B7860" s="257">
        <v>7797</v>
      </c>
      <c r="C7860" s="256">
        <v>72.991408516263604</v>
      </c>
    </row>
    <row r="7861" spans="2:3" x14ac:dyDescent="0.25">
      <c r="B7861" s="257">
        <v>7798</v>
      </c>
      <c r="C7861" s="256">
        <v>115.95624480730679</v>
      </c>
    </row>
    <row r="7862" spans="2:3" x14ac:dyDescent="0.25">
      <c r="B7862" s="257">
        <v>7799</v>
      </c>
      <c r="C7862" s="256">
        <v>111.21995822144062</v>
      </c>
    </row>
    <row r="7863" spans="2:3" x14ac:dyDescent="0.25">
      <c r="B7863" s="257">
        <v>7800</v>
      </c>
      <c r="C7863" s="256">
        <v>88.732369306556507</v>
      </c>
    </row>
    <row r="7864" spans="2:3" x14ac:dyDescent="0.25">
      <c r="B7864" s="257">
        <v>7801</v>
      </c>
      <c r="C7864" s="256">
        <v>108.62274878232152</v>
      </c>
    </row>
    <row r="7865" spans="2:3" x14ac:dyDescent="0.25">
      <c r="B7865" s="257">
        <v>7802</v>
      </c>
      <c r="C7865" s="256">
        <v>109.05573197216086</v>
      </c>
    </row>
    <row r="7866" spans="2:3" x14ac:dyDescent="0.25">
      <c r="B7866" s="257">
        <v>7803</v>
      </c>
      <c r="C7866" s="256">
        <v>126.31373671441585</v>
      </c>
    </row>
    <row r="7867" spans="2:3" x14ac:dyDescent="0.25">
      <c r="B7867" s="257">
        <v>7804</v>
      </c>
      <c r="C7867" s="256">
        <v>123.43682292373555</v>
      </c>
    </row>
    <row r="7868" spans="2:3" x14ac:dyDescent="0.25">
      <c r="B7868" s="257">
        <v>7805</v>
      </c>
      <c r="C7868" s="256">
        <v>140.60019241868571</v>
      </c>
    </row>
    <row r="7869" spans="2:3" x14ac:dyDescent="0.25">
      <c r="B7869" s="257">
        <v>7806</v>
      </c>
      <c r="C7869" s="256">
        <v>105.46460865743802</v>
      </c>
    </row>
    <row r="7870" spans="2:3" x14ac:dyDescent="0.25">
      <c r="B7870" s="257">
        <v>7807</v>
      </c>
      <c r="C7870" s="256">
        <v>133.49903661098938</v>
      </c>
    </row>
    <row r="7871" spans="2:3" x14ac:dyDescent="0.25">
      <c r="B7871" s="257">
        <v>7808</v>
      </c>
      <c r="C7871" s="256">
        <v>82.203973070681968</v>
      </c>
    </row>
    <row r="7872" spans="2:3" x14ac:dyDescent="0.25">
      <c r="B7872" s="257">
        <v>7809</v>
      </c>
      <c r="C7872" s="256">
        <v>80.453617251427886</v>
      </c>
    </row>
    <row r="7873" spans="2:3" x14ac:dyDescent="0.25">
      <c r="B7873" s="257">
        <v>7810</v>
      </c>
      <c r="C7873" s="256">
        <v>173.70438364517264</v>
      </c>
    </row>
    <row r="7874" spans="2:3" x14ac:dyDescent="0.25">
      <c r="B7874" s="257">
        <v>7811</v>
      </c>
      <c r="C7874" s="256">
        <v>89.486909351558609</v>
      </c>
    </row>
    <row r="7875" spans="2:3" x14ac:dyDescent="0.25">
      <c r="B7875" s="257">
        <v>7812</v>
      </c>
      <c r="C7875" s="256">
        <v>104.86834597743623</v>
      </c>
    </row>
    <row r="7876" spans="2:3" x14ac:dyDescent="0.25">
      <c r="B7876" s="257">
        <v>7813</v>
      </c>
      <c r="C7876" s="256">
        <v>124.66285197045336</v>
      </c>
    </row>
    <row r="7877" spans="2:3" x14ac:dyDescent="0.25">
      <c r="B7877" s="257">
        <v>7814</v>
      </c>
      <c r="C7877" s="256">
        <v>122.92618292167002</v>
      </c>
    </row>
    <row r="7878" spans="2:3" x14ac:dyDescent="0.25">
      <c r="B7878" s="257">
        <v>7815</v>
      </c>
      <c r="C7878" s="256">
        <v>129.12390858036653</v>
      </c>
    </row>
    <row r="7879" spans="2:3" x14ac:dyDescent="0.25">
      <c r="B7879" s="257">
        <v>7816</v>
      </c>
      <c r="C7879" s="256">
        <v>72.363637838833796</v>
      </c>
    </row>
    <row r="7880" spans="2:3" x14ac:dyDescent="0.25">
      <c r="B7880" s="257">
        <v>7817</v>
      </c>
      <c r="C7880" s="256">
        <v>81.296275822638606</v>
      </c>
    </row>
    <row r="7881" spans="2:3" x14ac:dyDescent="0.25">
      <c r="B7881" s="257">
        <v>7818</v>
      </c>
      <c r="C7881" s="256">
        <v>128.85181464863464</v>
      </c>
    </row>
    <row r="7882" spans="2:3" x14ac:dyDescent="0.25">
      <c r="B7882" s="257">
        <v>7819</v>
      </c>
      <c r="C7882" s="256">
        <v>114.48542490076062</v>
      </c>
    </row>
    <row r="7883" spans="2:3" x14ac:dyDescent="0.25">
      <c r="B7883" s="257">
        <v>7820</v>
      </c>
      <c r="C7883" s="256">
        <v>98.86551732587057</v>
      </c>
    </row>
    <row r="7884" spans="2:3" x14ac:dyDescent="0.25">
      <c r="B7884" s="257">
        <v>7821</v>
      </c>
      <c r="C7884" s="256">
        <v>87.711872849849641</v>
      </c>
    </row>
    <row r="7885" spans="2:3" x14ac:dyDescent="0.25">
      <c r="B7885" s="257">
        <v>7822</v>
      </c>
      <c r="C7885" s="256">
        <v>125.193867401411</v>
      </c>
    </row>
    <row r="7886" spans="2:3" x14ac:dyDescent="0.25">
      <c r="B7886" s="257">
        <v>7823</v>
      </c>
      <c r="C7886" s="256">
        <v>119.00647597995186</v>
      </c>
    </row>
    <row r="7887" spans="2:3" x14ac:dyDescent="0.25">
      <c r="B7887" s="257">
        <v>7824</v>
      </c>
      <c r="C7887" s="256">
        <v>110.80215976183788</v>
      </c>
    </row>
    <row r="7888" spans="2:3" x14ac:dyDescent="0.25">
      <c r="B7888" s="257">
        <v>7825</v>
      </c>
      <c r="C7888" s="256">
        <v>109.32030649757726</v>
      </c>
    </row>
    <row r="7889" spans="2:3" x14ac:dyDescent="0.25">
      <c r="B7889" s="257">
        <v>7826</v>
      </c>
      <c r="C7889" s="256">
        <v>139.81833686214208</v>
      </c>
    </row>
    <row r="7890" spans="2:3" x14ac:dyDescent="0.25">
      <c r="B7890" s="257">
        <v>7827</v>
      </c>
      <c r="C7890" s="256">
        <v>57.182727080672521</v>
      </c>
    </row>
    <row r="7891" spans="2:3" x14ac:dyDescent="0.25">
      <c r="B7891" s="257">
        <v>7828</v>
      </c>
      <c r="C7891" s="256">
        <v>120.62828418429363</v>
      </c>
    </row>
    <row r="7892" spans="2:3" x14ac:dyDescent="0.25">
      <c r="B7892" s="257">
        <v>7829</v>
      </c>
      <c r="C7892" s="256">
        <v>155.48740912786135</v>
      </c>
    </row>
    <row r="7893" spans="2:3" x14ac:dyDescent="0.25">
      <c r="B7893" s="257">
        <v>7830</v>
      </c>
      <c r="C7893" s="256">
        <v>122.36160159496518</v>
      </c>
    </row>
    <row r="7894" spans="2:3" x14ac:dyDescent="0.25">
      <c r="B7894" s="257">
        <v>7831</v>
      </c>
      <c r="C7894" s="256">
        <v>137.01752140013022</v>
      </c>
    </row>
    <row r="7895" spans="2:3" x14ac:dyDescent="0.25">
      <c r="B7895" s="257">
        <v>7832</v>
      </c>
      <c r="C7895" s="256">
        <v>158.69765342252799</v>
      </c>
    </row>
    <row r="7896" spans="2:3" x14ac:dyDescent="0.25">
      <c r="B7896" s="257">
        <v>7833</v>
      </c>
      <c r="C7896" s="256">
        <v>117.35993014465538</v>
      </c>
    </row>
    <row r="7897" spans="2:3" x14ac:dyDescent="0.25">
      <c r="B7897" s="257">
        <v>7834</v>
      </c>
      <c r="C7897" s="256">
        <v>91.766330729585235</v>
      </c>
    </row>
    <row r="7898" spans="2:3" x14ac:dyDescent="0.25">
      <c r="B7898" s="257">
        <v>7835</v>
      </c>
      <c r="C7898" s="256">
        <v>119.87201818070068</v>
      </c>
    </row>
    <row r="7899" spans="2:3" x14ac:dyDescent="0.25">
      <c r="B7899" s="257">
        <v>7836</v>
      </c>
      <c r="C7899" s="256">
        <v>148.84194927022392</v>
      </c>
    </row>
    <row r="7900" spans="2:3" x14ac:dyDescent="0.25">
      <c r="B7900" s="257">
        <v>7837</v>
      </c>
      <c r="C7900" s="256">
        <v>107.86681828575966</v>
      </c>
    </row>
    <row r="7901" spans="2:3" x14ac:dyDescent="0.25">
      <c r="B7901" s="257">
        <v>7838</v>
      </c>
      <c r="C7901" s="256">
        <v>101.43968973182447</v>
      </c>
    </row>
    <row r="7902" spans="2:3" x14ac:dyDescent="0.25">
      <c r="B7902" s="257">
        <v>7839</v>
      </c>
      <c r="C7902" s="256">
        <v>108.01409318972453</v>
      </c>
    </row>
    <row r="7903" spans="2:3" x14ac:dyDescent="0.25">
      <c r="B7903" s="257">
        <v>7840</v>
      </c>
      <c r="C7903" s="256">
        <v>117.08339324648708</v>
      </c>
    </row>
    <row r="7904" spans="2:3" x14ac:dyDescent="0.25">
      <c r="B7904" s="257">
        <v>7841</v>
      </c>
      <c r="C7904" s="256">
        <v>131.96639754312039</v>
      </c>
    </row>
    <row r="7905" spans="2:3" x14ac:dyDescent="0.25">
      <c r="B7905" s="257">
        <v>7842</v>
      </c>
      <c r="C7905" s="256">
        <v>129.3846414923982</v>
      </c>
    </row>
    <row r="7906" spans="2:3" x14ac:dyDescent="0.25">
      <c r="B7906" s="257">
        <v>7843</v>
      </c>
      <c r="C7906" s="256">
        <v>132.08746375933001</v>
      </c>
    </row>
    <row r="7907" spans="2:3" x14ac:dyDescent="0.25">
      <c r="B7907" s="257">
        <v>7844</v>
      </c>
      <c r="C7907" s="256">
        <v>121.52532261779345</v>
      </c>
    </row>
    <row r="7908" spans="2:3" x14ac:dyDescent="0.25">
      <c r="B7908" s="257">
        <v>7845</v>
      </c>
      <c r="C7908" s="256">
        <v>120.47285594919356</v>
      </c>
    </row>
    <row r="7909" spans="2:3" x14ac:dyDescent="0.25">
      <c r="B7909" s="257">
        <v>7846</v>
      </c>
      <c r="C7909" s="256">
        <v>141.26656659297649</v>
      </c>
    </row>
    <row r="7910" spans="2:3" x14ac:dyDescent="0.25">
      <c r="B7910" s="257">
        <v>7847</v>
      </c>
      <c r="C7910" s="256">
        <v>147.39147456576595</v>
      </c>
    </row>
    <row r="7911" spans="2:3" x14ac:dyDescent="0.25">
      <c r="B7911" s="257">
        <v>7848</v>
      </c>
      <c r="C7911" s="256">
        <v>116.67993809000639</v>
      </c>
    </row>
    <row r="7912" spans="2:3" x14ac:dyDescent="0.25">
      <c r="B7912" s="257">
        <v>7849</v>
      </c>
      <c r="C7912" s="256">
        <v>117.64783488292628</v>
      </c>
    </row>
    <row r="7913" spans="2:3" x14ac:dyDescent="0.25">
      <c r="B7913" s="257">
        <v>7850</v>
      </c>
      <c r="C7913" s="256">
        <v>144.44433191557812</v>
      </c>
    </row>
    <row r="7914" spans="2:3" x14ac:dyDescent="0.25">
      <c r="B7914" s="257">
        <v>7851</v>
      </c>
      <c r="C7914" s="256">
        <v>119.91445135173099</v>
      </c>
    </row>
    <row r="7915" spans="2:3" x14ac:dyDescent="0.25">
      <c r="B7915" s="257">
        <v>7852</v>
      </c>
      <c r="C7915" s="256">
        <v>90.656329265824169</v>
      </c>
    </row>
    <row r="7916" spans="2:3" x14ac:dyDescent="0.25">
      <c r="B7916" s="257">
        <v>7853</v>
      </c>
      <c r="C7916" s="256">
        <v>100.82325585382753</v>
      </c>
    </row>
    <row r="7917" spans="2:3" x14ac:dyDescent="0.25">
      <c r="B7917" s="257">
        <v>7854</v>
      </c>
      <c r="C7917" s="256">
        <v>112.36248675365047</v>
      </c>
    </row>
    <row r="7918" spans="2:3" x14ac:dyDescent="0.25">
      <c r="B7918" s="257">
        <v>7855</v>
      </c>
      <c r="C7918" s="256">
        <v>108.44114174206621</v>
      </c>
    </row>
    <row r="7919" spans="2:3" x14ac:dyDescent="0.25">
      <c r="B7919" s="257">
        <v>7856</v>
      </c>
      <c r="C7919" s="256">
        <v>97.444168423467033</v>
      </c>
    </row>
    <row r="7920" spans="2:3" x14ac:dyDescent="0.25">
      <c r="B7920" s="257">
        <v>7857</v>
      </c>
      <c r="C7920" s="256">
        <v>129.93843532650291</v>
      </c>
    </row>
    <row r="7921" spans="2:3" x14ac:dyDescent="0.25">
      <c r="B7921" s="257">
        <v>7858</v>
      </c>
      <c r="C7921" s="256">
        <v>93.79649627586268</v>
      </c>
    </row>
    <row r="7922" spans="2:3" x14ac:dyDescent="0.25">
      <c r="B7922" s="257">
        <v>7859</v>
      </c>
      <c r="C7922" s="256">
        <v>112.96496198417286</v>
      </c>
    </row>
    <row r="7923" spans="2:3" x14ac:dyDescent="0.25">
      <c r="B7923" s="257">
        <v>7860</v>
      </c>
      <c r="C7923" s="256">
        <v>103.79420769120853</v>
      </c>
    </row>
    <row r="7924" spans="2:3" x14ac:dyDescent="0.25">
      <c r="B7924" s="257">
        <v>7861</v>
      </c>
      <c r="C7924" s="256">
        <v>134.88726758650702</v>
      </c>
    </row>
    <row r="7925" spans="2:3" x14ac:dyDescent="0.25">
      <c r="B7925" s="257">
        <v>7862</v>
      </c>
      <c r="C7925" s="256">
        <v>135.97001921947987</v>
      </c>
    </row>
    <row r="7926" spans="2:3" x14ac:dyDescent="0.25">
      <c r="B7926" s="257">
        <v>7863</v>
      </c>
      <c r="C7926" s="256">
        <v>108.92311281445663</v>
      </c>
    </row>
    <row r="7927" spans="2:3" x14ac:dyDescent="0.25">
      <c r="B7927" s="257">
        <v>7864</v>
      </c>
      <c r="C7927" s="256">
        <v>73.882155243178843</v>
      </c>
    </row>
    <row r="7928" spans="2:3" x14ac:dyDescent="0.25">
      <c r="B7928" s="257">
        <v>7865</v>
      </c>
      <c r="C7928" s="256">
        <v>136.10052244941673</v>
      </c>
    </row>
    <row r="7929" spans="2:3" x14ac:dyDescent="0.25">
      <c r="B7929" s="257">
        <v>7866</v>
      </c>
      <c r="C7929" s="256">
        <v>154.22800726415511</v>
      </c>
    </row>
    <row r="7930" spans="2:3" x14ac:dyDescent="0.25">
      <c r="B7930" s="257">
        <v>7867</v>
      </c>
      <c r="C7930" s="256">
        <v>113.03958551897708</v>
      </c>
    </row>
    <row r="7931" spans="2:3" x14ac:dyDescent="0.25">
      <c r="B7931" s="257">
        <v>7868</v>
      </c>
      <c r="C7931" s="256">
        <v>97.794121569684776</v>
      </c>
    </row>
    <row r="7932" spans="2:3" x14ac:dyDescent="0.25">
      <c r="B7932" s="257">
        <v>7869</v>
      </c>
      <c r="C7932" s="256">
        <v>98.687970115759612</v>
      </c>
    </row>
    <row r="7933" spans="2:3" x14ac:dyDescent="0.25">
      <c r="B7933" s="257">
        <v>7870</v>
      </c>
      <c r="C7933" s="256">
        <v>77.730261195311087</v>
      </c>
    </row>
    <row r="7934" spans="2:3" x14ac:dyDescent="0.25">
      <c r="B7934" s="257">
        <v>7871</v>
      </c>
      <c r="C7934" s="256">
        <v>158.98599017174925</v>
      </c>
    </row>
    <row r="7935" spans="2:3" x14ac:dyDescent="0.25">
      <c r="B7935" s="257">
        <v>7872</v>
      </c>
      <c r="C7935" s="256">
        <v>80.056519463231339</v>
      </c>
    </row>
    <row r="7936" spans="2:3" x14ac:dyDescent="0.25">
      <c r="B7936" s="257">
        <v>7873</v>
      </c>
      <c r="C7936" s="256">
        <v>125.21753480547</v>
      </c>
    </row>
    <row r="7937" spans="2:3" x14ac:dyDescent="0.25">
      <c r="B7937" s="257">
        <v>7874</v>
      </c>
      <c r="C7937" s="256">
        <v>148.37761187384731</v>
      </c>
    </row>
    <row r="7938" spans="2:3" x14ac:dyDescent="0.25">
      <c r="B7938" s="257">
        <v>7875</v>
      </c>
      <c r="C7938" s="256">
        <v>105.60085714522047</v>
      </c>
    </row>
    <row r="7939" spans="2:3" x14ac:dyDescent="0.25">
      <c r="B7939" s="257">
        <v>7876</v>
      </c>
      <c r="C7939" s="256">
        <v>60.175110935721698</v>
      </c>
    </row>
    <row r="7940" spans="2:3" x14ac:dyDescent="0.25">
      <c r="B7940" s="257">
        <v>7877</v>
      </c>
      <c r="C7940" s="256">
        <v>83.845069966889284</v>
      </c>
    </row>
    <row r="7941" spans="2:3" x14ac:dyDescent="0.25">
      <c r="B7941" s="257">
        <v>7878</v>
      </c>
      <c r="C7941" s="256">
        <v>116.97691732517184</v>
      </c>
    </row>
    <row r="7942" spans="2:3" x14ac:dyDescent="0.25">
      <c r="B7942" s="257">
        <v>7879</v>
      </c>
      <c r="C7942" s="256">
        <v>120.09006466249909</v>
      </c>
    </row>
    <row r="7943" spans="2:3" x14ac:dyDescent="0.25">
      <c r="B7943" s="257">
        <v>7880</v>
      </c>
      <c r="C7943" s="256">
        <v>126.73544714617869</v>
      </c>
    </row>
    <row r="7944" spans="2:3" x14ac:dyDescent="0.25">
      <c r="B7944" s="257">
        <v>7881</v>
      </c>
      <c r="C7944" s="256">
        <v>133.06197626664616</v>
      </c>
    </row>
    <row r="7945" spans="2:3" x14ac:dyDescent="0.25">
      <c r="B7945" s="257">
        <v>7882</v>
      </c>
      <c r="C7945" s="256">
        <v>125.41710976410009</v>
      </c>
    </row>
    <row r="7946" spans="2:3" x14ac:dyDescent="0.25">
      <c r="B7946" s="257">
        <v>7883</v>
      </c>
      <c r="C7946" s="256">
        <v>134.4262233998235</v>
      </c>
    </row>
    <row r="7947" spans="2:3" x14ac:dyDescent="0.25">
      <c r="B7947" s="257">
        <v>7884</v>
      </c>
      <c r="C7947" s="256">
        <v>103.14463419440227</v>
      </c>
    </row>
    <row r="7948" spans="2:3" x14ac:dyDescent="0.25">
      <c r="B7948" s="257">
        <v>7885</v>
      </c>
      <c r="C7948" s="256">
        <v>113.54440404742354</v>
      </c>
    </row>
    <row r="7949" spans="2:3" x14ac:dyDescent="0.25">
      <c r="B7949" s="257">
        <v>7886</v>
      </c>
      <c r="C7949" s="256">
        <v>107.1372822645305</v>
      </c>
    </row>
    <row r="7950" spans="2:3" x14ac:dyDescent="0.25">
      <c r="B7950" s="257">
        <v>7887</v>
      </c>
      <c r="C7950" s="256">
        <v>103.77945619780553</v>
      </c>
    </row>
    <row r="7951" spans="2:3" x14ac:dyDescent="0.25">
      <c r="B7951" s="257">
        <v>7888</v>
      </c>
      <c r="C7951" s="256">
        <v>149.45589152442801</v>
      </c>
    </row>
    <row r="7952" spans="2:3" x14ac:dyDescent="0.25">
      <c r="B7952" s="257">
        <v>7889</v>
      </c>
      <c r="C7952" s="256">
        <v>113.97342291380617</v>
      </c>
    </row>
    <row r="7953" spans="2:3" x14ac:dyDescent="0.25">
      <c r="B7953" s="257">
        <v>7890</v>
      </c>
      <c r="C7953" s="256">
        <v>108.36561816507793</v>
      </c>
    </row>
    <row r="7954" spans="2:3" x14ac:dyDescent="0.25">
      <c r="B7954" s="257">
        <v>7891</v>
      </c>
      <c r="C7954" s="256">
        <v>96.373834936376795</v>
      </c>
    </row>
    <row r="7955" spans="2:3" x14ac:dyDescent="0.25">
      <c r="B7955" s="257">
        <v>7892</v>
      </c>
      <c r="C7955" s="256">
        <v>154.87455211177254</v>
      </c>
    </row>
    <row r="7956" spans="2:3" x14ac:dyDescent="0.25">
      <c r="B7956" s="257">
        <v>7893</v>
      </c>
      <c r="C7956" s="256">
        <v>142.57389250283165</v>
      </c>
    </row>
    <row r="7957" spans="2:3" x14ac:dyDescent="0.25">
      <c r="B7957" s="257">
        <v>7894</v>
      </c>
      <c r="C7957" s="256">
        <v>121.14709728816733</v>
      </c>
    </row>
    <row r="7958" spans="2:3" x14ac:dyDescent="0.25">
      <c r="B7958" s="257">
        <v>7895</v>
      </c>
      <c r="C7958" s="256">
        <v>90.255474036241679</v>
      </c>
    </row>
    <row r="7959" spans="2:3" x14ac:dyDescent="0.25">
      <c r="B7959" s="257">
        <v>7896</v>
      </c>
      <c r="C7959" s="256">
        <v>163.79881668017867</v>
      </c>
    </row>
    <row r="7960" spans="2:3" x14ac:dyDescent="0.25">
      <c r="B7960" s="257">
        <v>7897</v>
      </c>
      <c r="C7960" s="256">
        <v>61.873596559081001</v>
      </c>
    </row>
    <row r="7961" spans="2:3" x14ac:dyDescent="0.25">
      <c r="B7961" s="257">
        <v>7898</v>
      </c>
      <c r="C7961" s="256">
        <v>97.923135702869772</v>
      </c>
    </row>
    <row r="7962" spans="2:3" x14ac:dyDescent="0.25">
      <c r="B7962" s="257">
        <v>7899</v>
      </c>
      <c r="C7962" s="256">
        <v>124.77478067251732</v>
      </c>
    </row>
    <row r="7963" spans="2:3" x14ac:dyDescent="0.25">
      <c r="B7963" s="257">
        <v>7900</v>
      </c>
      <c r="C7963" s="256">
        <v>120.13423355226332</v>
      </c>
    </row>
    <row r="7964" spans="2:3" x14ac:dyDescent="0.25">
      <c r="B7964" s="257">
        <v>7901</v>
      </c>
      <c r="C7964" s="256">
        <v>115.14695958677648</v>
      </c>
    </row>
    <row r="7965" spans="2:3" x14ac:dyDescent="0.25">
      <c r="B7965" s="257">
        <v>7902</v>
      </c>
      <c r="C7965" s="256">
        <v>110.35330617514146</v>
      </c>
    </row>
    <row r="7966" spans="2:3" x14ac:dyDescent="0.25">
      <c r="B7966" s="257">
        <v>7903</v>
      </c>
      <c r="C7966" s="256">
        <v>122.42008516205209</v>
      </c>
    </row>
    <row r="7967" spans="2:3" x14ac:dyDescent="0.25">
      <c r="B7967" s="257">
        <v>7904</v>
      </c>
      <c r="C7967" s="256">
        <v>80.098346325906405</v>
      </c>
    </row>
    <row r="7968" spans="2:3" x14ac:dyDescent="0.25">
      <c r="B7968" s="257">
        <v>7905</v>
      </c>
      <c r="C7968" s="256">
        <v>126.02411544634741</v>
      </c>
    </row>
    <row r="7969" spans="2:3" x14ac:dyDescent="0.25">
      <c r="B7969" s="257">
        <v>7906</v>
      </c>
      <c r="C7969" s="256">
        <v>75.860575645421562</v>
      </c>
    </row>
    <row r="7970" spans="2:3" x14ac:dyDescent="0.25">
      <c r="B7970" s="257">
        <v>7907</v>
      </c>
      <c r="C7970" s="256">
        <v>98.995902829265134</v>
      </c>
    </row>
    <row r="7971" spans="2:3" x14ac:dyDescent="0.25">
      <c r="B7971" s="257">
        <v>7908</v>
      </c>
      <c r="C7971" s="256">
        <v>111.29263335271285</v>
      </c>
    </row>
    <row r="7972" spans="2:3" x14ac:dyDescent="0.25">
      <c r="B7972" s="257">
        <v>7909</v>
      </c>
      <c r="C7972" s="256">
        <v>140.41976576412898</v>
      </c>
    </row>
    <row r="7973" spans="2:3" x14ac:dyDescent="0.25">
      <c r="B7973" s="257">
        <v>7910</v>
      </c>
      <c r="C7973" s="256">
        <v>121.42954784390101</v>
      </c>
    </row>
    <row r="7974" spans="2:3" x14ac:dyDescent="0.25">
      <c r="B7974" s="257">
        <v>7911</v>
      </c>
      <c r="C7974" s="256">
        <v>180.03427695253558</v>
      </c>
    </row>
    <row r="7975" spans="2:3" x14ac:dyDescent="0.25">
      <c r="B7975" s="257">
        <v>7912</v>
      </c>
      <c r="C7975" s="256">
        <v>153.04039414411886</v>
      </c>
    </row>
    <row r="7976" spans="2:3" x14ac:dyDescent="0.25">
      <c r="B7976" s="257">
        <v>7913</v>
      </c>
      <c r="C7976" s="256">
        <v>135.20132126012976</v>
      </c>
    </row>
    <row r="7977" spans="2:3" x14ac:dyDescent="0.25">
      <c r="B7977" s="257">
        <v>7914</v>
      </c>
      <c r="C7977" s="256">
        <v>140.63361573094443</v>
      </c>
    </row>
    <row r="7978" spans="2:3" x14ac:dyDescent="0.25">
      <c r="B7978" s="257">
        <v>7915</v>
      </c>
      <c r="C7978" s="256">
        <v>148.48933293870863</v>
      </c>
    </row>
    <row r="7979" spans="2:3" x14ac:dyDescent="0.25">
      <c r="B7979" s="257">
        <v>7916</v>
      </c>
      <c r="C7979" s="256">
        <v>88.61744530260475</v>
      </c>
    </row>
    <row r="7980" spans="2:3" x14ac:dyDescent="0.25">
      <c r="B7980" s="257">
        <v>7917</v>
      </c>
      <c r="C7980" s="256">
        <v>148.73724054261803</v>
      </c>
    </row>
    <row r="7981" spans="2:3" x14ac:dyDescent="0.25">
      <c r="B7981" s="257">
        <v>7918</v>
      </c>
      <c r="C7981" s="256">
        <v>147.61929281305572</v>
      </c>
    </row>
    <row r="7982" spans="2:3" x14ac:dyDescent="0.25">
      <c r="B7982" s="257">
        <v>7919</v>
      </c>
      <c r="C7982" s="256">
        <v>109.92882597700226</v>
      </c>
    </row>
    <row r="7983" spans="2:3" x14ac:dyDescent="0.25">
      <c r="B7983" s="257">
        <v>7920</v>
      </c>
      <c r="C7983" s="256">
        <v>138.19091231431588</v>
      </c>
    </row>
    <row r="7984" spans="2:3" x14ac:dyDescent="0.25">
      <c r="B7984" s="257">
        <v>7921</v>
      </c>
      <c r="C7984" s="256">
        <v>143.84137062512576</v>
      </c>
    </row>
    <row r="7985" spans="2:3" x14ac:dyDescent="0.25">
      <c r="B7985" s="257">
        <v>7922</v>
      </c>
      <c r="C7985" s="256">
        <v>130.06041691288436</v>
      </c>
    </row>
    <row r="7986" spans="2:3" x14ac:dyDescent="0.25">
      <c r="B7986" s="257">
        <v>7923</v>
      </c>
      <c r="C7986" s="256">
        <v>129.46367859026842</v>
      </c>
    </row>
    <row r="7987" spans="2:3" x14ac:dyDescent="0.25">
      <c r="B7987" s="257">
        <v>7924</v>
      </c>
      <c r="C7987" s="256">
        <v>148.02827178306728</v>
      </c>
    </row>
    <row r="7988" spans="2:3" x14ac:dyDescent="0.25">
      <c r="B7988" s="257">
        <v>7925</v>
      </c>
      <c r="C7988" s="256">
        <v>121.55652232330418</v>
      </c>
    </row>
    <row r="7989" spans="2:3" x14ac:dyDescent="0.25">
      <c r="B7989" s="257">
        <v>7926</v>
      </c>
      <c r="C7989" s="256">
        <v>124.2911527152591</v>
      </c>
    </row>
    <row r="7990" spans="2:3" x14ac:dyDescent="0.25">
      <c r="B7990" s="257">
        <v>7927</v>
      </c>
      <c r="C7990" s="256">
        <v>125.46340337399641</v>
      </c>
    </row>
    <row r="7991" spans="2:3" x14ac:dyDescent="0.25">
      <c r="B7991" s="257">
        <v>7928</v>
      </c>
      <c r="C7991" s="256">
        <v>121.80592938706805</v>
      </c>
    </row>
    <row r="7992" spans="2:3" x14ac:dyDescent="0.25">
      <c r="B7992" s="257">
        <v>7929</v>
      </c>
      <c r="C7992" s="256">
        <v>129.25408831932458</v>
      </c>
    </row>
    <row r="7993" spans="2:3" x14ac:dyDescent="0.25">
      <c r="B7993" s="257">
        <v>7930</v>
      </c>
      <c r="C7993" s="256">
        <v>118.07045683758091</v>
      </c>
    </row>
    <row r="7994" spans="2:3" x14ac:dyDescent="0.25">
      <c r="B7994" s="257">
        <v>7931</v>
      </c>
      <c r="C7994" s="256">
        <v>152.35841583118923</v>
      </c>
    </row>
    <row r="7995" spans="2:3" x14ac:dyDescent="0.25">
      <c r="B7995" s="257">
        <v>7932</v>
      </c>
      <c r="C7995" s="256">
        <v>149.03249095501175</v>
      </c>
    </row>
    <row r="7996" spans="2:3" x14ac:dyDescent="0.25">
      <c r="B7996" s="257">
        <v>7933</v>
      </c>
      <c r="C7996" s="256">
        <v>131.14458298854183</v>
      </c>
    </row>
    <row r="7997" spans="2:3" x14ac:dyDescent="0.25">
      <c r="B7997" s="257">
        <v>7934</v>
      </c>
      <c r="C7997" s="256">
        <v>109.50429220796133</v>
      </c>
    </row>
    <row r="7998" spans="2:3" x14ac:dyDescent="0.25">
      <c r="B7998" s="257">
        <v>7935</v>
      </c>
      <c r="C7998" s="256">
        <v>145.62125365597581</v>
      </c>
    </row>
    <row r="7999" spans="2:3" x14ac:dyDescent="0.25">
      <c r="B7999" s="257">
        <v>7936</v>
      </c>
      <c r="C7999" s="256">
        <v>98.261443717626236</v>
      </c>
    </row>
    <row r="8000" spans="2:3" x14ac:dyDescent="0.25">
      <c r="B8000" s="257">
        <v>7937</v>
      </c>
      <c r="C8000" s="256">
        <v>112.93643655284791</v>
      </c>
    </row>
    <row r="8001" spans="2:3" x14ac:dyDescent="0.25">
      <c r="B8001" s="257">
        <v>7938</v>
      </c>
      <c r="C8001" s="256">
        <v>131.58537956266673</v>
      </c>
    </row>
    <row r="8002" spans="2:3" x14ac:dyDescent="0.25">
      <c r="B8002" s="257">
        <v>7939</v>
      </c>
      <c r="C8002" s="256">
        <v>142.65356768722148</v>
      </c>
    </row>
    <row r="8003" spans="2:3" x14ac:dyDescent="0.25">
      <c r="B8003" s="257">
        <v>7940</v>
      </c>
      <c r="C8003" s="256">
        <v>86.774566811775173</v>
      </c>
    </row>
    <row r="8004" spans="2:3" x14ac:dyDescent="0.25">
      <c r="B8004" s="257">
        <v>7941</v>
      </c>
      <c r="C8004" s="256">
        <v>80.119891384462633</v>
      </c>
    </row>
    <row r="8005" spans="2:3" x14ac:dyDescent="0.25">
      <c r="B8005" s="257">
        <v>7942</v>
      </c>
      <c r="C8005" s="256">
        <v>104.68135304212113</v>
      </c>
    </row>
    <row r="8006" spans="2:3" x14ac:dyDescent="0.25">
      <c r="B8006" s="257">
        <v>7943</v>
      </c>
      <c r="C8006" s="256">
        <v>61.289913659840465</v>
      </c>
    </row>
    <row r="8007" spans="2:3" x14ac:dyDescent="0.25">
      <c r="B8007" s="257">
        <v>7944</v>
      </c>
      <c r="C8007" s="256">
        <v>151.87876929405206</v>
      </c>
    </row>
    <row r="8008" spans="2:3" x14ac:dyDescent="0.25">
      <c r="B8008" s="257">
        <v>7945</v>
      </c>
      <c r="C8008" s="256">
        <v>96.123418906585812</v>
      </c>
    </row>
    <row r="8009" spans="2:3" x14ac:dyDescent="0.25">
      <c r="B8009" s="257">
        <v>7946</v>
      </c>
      <c r="C8009" s="256">
        <v>109.7700417426794</v>
      </c>
    </row>
    <row r="8010" spans="2:3" x14ac:dyDescent="0.25">
      <c r="B8010" s="257">
        <v>7947</v>
      </c>
      <c r="C8010" s="256">
        <v>127.10209529836391</v>
      </c>
    </row>
    <row r="8011" spans="2:3" x14ac:dyDescent="0.25">
      <c r="B8011" s="257">
        <v>7948</v>
      </c>
      <c r="C8011" s="256">
        <v>77.155306837420454</v>
      </c>
    </row>
    <row r="8012" spans="2:3" x14ac:dyDescent="0.25">
      <c r="B8012" s="257">
        <v>7949</v>
      </c>
      <c r="C8012" s="256">
        <v>114.73671197321772</v>
      </c>
    </row>
    <row r="8013" spans="2:3" x14ac:dyDescent="0.25">
      <c r="B8013" s="257">
        <v>7950</v>
      </c>
      <c r="C8013" s="256">
        <v>136.91122353941574</v>
      </c>
    </row>
    <row r="8014" spans="2:3" x14ac:dyDescent="0.25">
      <c r="B8014" s="257">
        <v>7951</v>
      </c>
      <c r="C8014" s="256">
        <v>75.641021090587856</v>
      </c>
    </row>
    <row r="8015" spans="2:3" x14ac:dyDescent="0.25">
      <c r="B8015" s="257">
        <v>7952</v>
      </c>
      <c r="C8015" s="256">
        <v>151.63104830214175</v>
      </c>
    </row>
    <row r="8016" spans="2:3" x14ac:dyDescent="0.25">
      <c r="B8016" s="257">
        <v>7953</v>
      </c>
      <c r="C8016" s="256">
        <v>100.55250235904261</v>
      </c>
    </row>
    <row r="8017" spans="2:3" x14ac:dyDescent="0.25">
      <c r="B8017" s="257">
        <v>7954</v>
      </c>
      <c r="C8017" s="256">
        <v>135.8211502189491</v>
      </c>
    </row>
    <row r="8018" spans="2:3" x14ac:dyDescent="0.25">
      <c r="B8018" s="257">
        <v>7955</v>
      </c>
      <c r="C8018" s="256">
        <v>134.67117635061371</v>
      </c>
    </row>
    <row r="8019" spans="2:3" x14ac:dyDescent="0.25">
      <c r="B8019" s="257">
        <v>7956</v>
      </c>
      <c r="C8019" s="256">
        <v>126.66864298616153</v>
      </c>
    </row>
    <row r="8020" spans="2:3" x14ac:dyDescent="0.25">
      <c r="B8020" s="257">
        <v>7957</v>
      </c>
      <c r="C8020" s="256">
        <v>134.25419725221838</v>
      </c>
    </row>
    <row r="8021" spans="2:3" x14ac:dyDescent="0.25">
      <c r="B8021" s="257">
        <v>7958</v>
      </c>
      <c r="C8021" s="256">
        <v>120.78476781904135</v>
      </c>
    </row>
    <row r="8022" spans="2:3" x14ac:dyDescent="0.25">
      <c r="B8022" s="257">
        <v>7959</v>
      </c>
      <c r="C8022" s="256">
        <v>116.20184674614376</v>
      </c>
    </row>
    <row r="8023" spans="2:3" x14ac:dyDescent="0.25">
      <c r="B8023" s="257">
        <v>7960</v>
      </c>
      <c r="C8023" s="256">
        <v>87.537205718820772</v>
      </c>
    </row>
    <row r="8024" spans="2:3" x14ac:dyDescent="0.25">
      <c r="B8024" s="257">
        <v>7961</v>
      </c>
      <c r="C8024" s="256">
        <v>130.32915265338806</v>
      </c>
    </row>
    <row r="8025" spans="2:3" x14ac:dyDescent="0.25">
      <c r="B8025" s="257">
        <v>7962</v>
      </c>
      <c r="C8025" s="256">
        <v>43.713990954902243</v>
      </c>
    </row>
    <row r="8026" spans="2:3" x14ac:dyDescent="0.25">
      <c r="B8026" s="257">
        <v>7963</v>
      </c>
      <c r="C8026" s="256">
        <v>94.588782082796669</v>
      </c>
    </row>
    <row r="8027" spans="2:3" x14ac:dyDescent="0.25">
      <c r="B8027" s="257">
        <v>7964</v>
      </c>
      <c r="C8027" s="256">
        <v>112.90309051100137</v>
      </c>
    </row>
    <row r="8028" spans="2:3" x14ac:dyDescent="0.25">
      <c r="B8028" s="257">
        <v>7965</v>
      </c>
      <c r="C8028" s="256">
        <v>107.14850983636615</v>
      </c>
    </row>
    <row r="8029" spans="2:3" x14ac:dyDescent="0.25">
      <c r="B8029" s="257">
        <v>7966</v>
      </c>
      <c r="C8029" s="256">
        <v>128.45583130507251</v>
      </c>
    </row>
    <row r="8030" spans="2:3" x14ac:dyDescent="0.25">
      <c r="B8030" s="257">
        <v>7967</v>
      </c>
      <c r="C8030" s="256">
        <v>126.19159548183094</v>
      </c>
    </row>
    <row r="8031" spans="2:3" x14ac:dyDescent="0.25">
      <c r="B8031" s="257">
        <v>7968</v>
      </c>
      <c r="C8031" s="256">
        <v>71.858031345299636</v>
      </c>
    </row>
    <row r="8032" spans="2:3" x14ac:dyDescent="0.25">
      <c r="B8032" s="257">
        <v>7969</v>
      </c>
      <c r="C8032" s="256">
        <v>108.02246962454115</v>
      </c>
    </row>
    <row r="8033" spans="2:3" x14ac:dyDescent="0.25">
      <c r="B8033" s="257">
        <v>7970</v>
      </c>
      <c r="C8033" s="256">
        <v>123.4650588991784</v>
      </c>
    </row>
    <row r="8034" spans="2:3" x14ac:dyDescent="0.25">
      <c r="B8034" s="257">
        <v>7971</v>
      </c>
      <c r="C8034" s="256">
        <v>125.24551636753603</v>
      </c>
    </row>
    <row r="8035" spans="2:3" x14ac:dyDescent="0.25">
      <c r="B8035" s="257">
        <v>7972</v>
      </c>
      <c r="C8035" s="256">
        <v>111.70161222242702</v>
      </c>
    </row>
    <row r="8036" spans="2:3" x14ac:dyDescent="0.25">
      <c r="B8036" s="257">
        <v>7973</v>
      </c>
      <c r="C8036" s="256">
        <v>126.73559873549051</v>
      </c>
    </row>
    <row r="8037" spans="2:3" x14ac:dyDescent="0.25">
      <c r="B8037" s="257">
        <v>7974</v>
      </c>
      <c r="C8037" s="256">
        <v>134.55799696491513</v>
      </c>
    </row>
    <row r="8038" spans="2:3" x14ac:dyDescent="0.25">
      <c r="B8038" s="257">
        <v>7975</v>
      </c>
      <c r="C8038" s="256">
        <v>140.0458377258596</v>
      </c>
    </row>
    <row r="8039" spans="2:3" x14ac:dyDescent="0.25">
      <c r="B8039" s="257">
        <v>7976</v>
      </c>
      <c r="C8039" s="256">
        <v>148.97962659582009</v>
      </c>
    </row>
    <row r="8040" spans="2:3" x14ac:dyDescent="0.25">
      <c r="B8040" s="257">
        <v>7977</v>
      </c>
      <c r="C8040" s="256">
        <v>113.56580770734962</v>
      </c>
    </row>
    <row r="8041" spans="2:3" x14ac:dyDescent="0.25">
      <c r="B8041" s="257">
        <v>7978</v>
      </c>
      <c r="C8041" s="256">
        <v>116.60189879486752</v>
      </c>
    </row>
    <row r="8042" spans="2:3" x14ac:dyDescent="0.25">
      <c r="B8042" s="257">
        <v>7979</v>
      </c>
      <c r="C8042" s="256">
        <v>65.661773284363434</v>
      </c>
    </row>
    <row r="8043" spans="2:3" x14ac:dyDescent="0.25">
      <c r="B8043" s="257">
        <v>7980</v>
      </c>
      <c r="C8043" s="256">
        <v>137.49660320270419</v>
      </c>
    </row>
    <row r="8044" spans="2:3" x14ac:dyDescent="0.25">
      <c r="B8044" s="257">
        <v>7981</v>
      </c>
      <c r="C8044" s="256">
        <v>92.767545252519668</v>
      </c>
    </row>
    <row r="8045" spans="2:3" x14ac:dyDescent="0.25">
      <c r="B8045" s="257">
        <v>7982</v>
      </c>
      <c r="C8045" s="256">
        <v>109.8474825531858</v>
      </c>
    </row>
    <row r="8046" spans="2:3" x14ac:dyDescent="0.25">
      <c r="B8046" s="257">
        <v>7983</v>
      </c>
      <c r="C8046" s="256">
        <v>88.171004610592831</v>
      </c>
    </row>
    <row r="8047" spans="2:3" x14ac:dyDescent="0.25">
      <c r="B8047" s="257">
        <v>7984</v>
      </c>
      <c r="C8047" s="256">
        <v>117.66310854936211</v>
      </c>
    </row>
    <row r="8048" spans="2:3" x14ac:dyDescent="0.25">
      <c r="B8048" s="257">
        <v>7985</v>
      </c>
      <c r="C8048" s="256">
        <v>143.19329808498267</v>
      </c>
    </row>
    <row r="8049" spans="2:3" x14ac:dyDescent="0.25">
      <c r="B8049" s="257">
        <v>7986</v>
      </c>
      <c r="C8049" s="256">
        <v>141.97535211918148</v>
      </c>
    </row>
    <row r="8050" spans="2:3" x14ac:dyDescent="0.25">
      <c r="B8050" s="257">
        <v>7987</v>
      </c>
      <c r="C8050" s="256">
        <v>121.70091448783199</v>
      </c>
    </row>
    <row r="8051" spans="2:3" x14ac:dyDescent="0.25">
      <c r="B8051" s="257">
        <v>7988</v>
      </c>
      <c r="C8051" s="256">
        <v>125.87895372296546</v>
      </c>
    </row>
    <row r="8052" spans="2:3" x14ac:dyDescent="0.25">
      <c r="B8052" s="257">
        <v>7989</v>
      </c>
      <c r="C8052" s="256">
        <v>137.43010200150724</v>
      </c>
    </row>
    <row r="8053" spans="2:3" x14ac:dyDescent="0.25">
      <c r="B8053" s="257">
        <v>7990</v>
      </c>
      <c r="C8053" s="256">
        <v>99.983603000353298</v>
      </c>
    </row>
    <row r="8054" spans="2:3" x14ac:dyDescent="0.25">
      <c r="B8054" s="257">
        <v>7991</v>
      </c>
      <c r="C8054" s="256">
        <v>117.51479561690509</v>
      </c>
    </row>
    <row r="8055" spans="2:3" x14ac:dyDescent="0.25">
      <c r="B8055" s="257">
        <v>7992</v>
      </c>
      <c r="C8055" s="256">
        <v>139.10683384685058</v>
      </c>
    </row>
    <row r="8056" spans="2:3" x14ac:dyDescent="0.25">
      <c r="B8056" s="257">
        <v>7993</v>
      </c>
      <c r="C8056" s="256">
        <v>126.34859601714203</v>
      </c>
    </row>
    <row r="8057" spans="2:3" x14ac:dyDescent="0.25">
      <c r="B8057" s="257">
        <v>7994</v>
      </c>
      <c r="C8057" s="256">
        <v>103.02349315842703</v>
      </c>
    </row>
    <row r="8058" spans="2:3" x14ac:dyDescent="0.25">
      <c r="B8058" s="257">
        <v>7995</v>
      </c>
      <c r="C8058" s="256">
        <v>143.02456740902511</v>
      </c>
    </row>
    <row r="8059" spans="2:3" x14ac:dyDescent="0.25">
      <c r="B8059" s="257">
        <v>7996</v>
      </c>
      <c r="C8059" s="256">
        <v>63.423876780361709</v>
      </c>
    </row>
    <row r="8060" spans="2:3" x14ac:dyDescent="0.25">
      <c r="B8060" s="257">
        <v>7997</v>
      </c>
      <c r="C8060" s="256">
        <v>153.33396402489018</v>
      </c>
    </row>
    <row r="8061" spans="2:3" x14ac:dyDescent="0.25">
      <c r="B8061" s="257">
        <v>7998</v>
      </c>
      <c r="C8061" s="256">
        <v>88.177767682084593</v>
      </c>
    </row>
    <row r="8062" spans="2:3" x14ac:dyDescent="0.25">
      <c r="B8062" s="257">
        <v>7999</v>
      </c>
      <c r="C8062" s="256">
        <v>115.66753378601122</v>
      </c>
    </row>
    <row r="8063" spans="2:3" x14ac:dyDescent="0.25">
      <c r="B8063" s="257">
        <v>8000</v>
      </c>
      <c r="C8063" s="256">
        <v>146.57238130199784</v>
      </c>
    </row>
    <row r="8064" spans="2:3" x14ac:dyDescent="0.25">
      <c r="B8064" s="257">
        <v>8001</v>
      </c>
      <c r="C8064" s="256">
        <v>119.49903242190382</v>
      </c>
    </row>
    <row r="8065" spans="2:3" x14ac:dyDescent="0.25">
      <c r="B8065" s="257">
        <v>8002</v>
      </c>
      <c r="C8065" s="256">
        <v>118.32512297724564</v>
      </c>
    </row>
    <row r="8066" spans="2:3" x14ac:dyDescent="0.25">
      <c r="B8066" s="257">
        <v>8003</v>
      </c>
      <c r="C8066" s="256">
        <v>116.28152459965295</v>
      </c>
    </row>
    <row r="8067" spans="2:3" x14ac:dyDescent="0.25">
      <c r="B8067" s="257">
        <v>8004</v>
      </c>
      <c r="C8067" s="256">
        <v>138.91055130539837</v>
      </c>
    </row>
    <row r="8068" spans="2:3" x14ac:dyDescent="0.25">
      <c r="B8068" s="257">
        <v>8005</v>
      </c>
      <c r="C8068" s="256">
        <v>100.87950531083769</v>
      </c>
    </row>
    <row r="8069" spans="2:3" x14ac:dyDescent="0.25">
      <c r="B8069" s="257">
        <v>8006</v>
      </c>
      <c r="C8069" s="256">
        <v>131.58942227476493</v>
      </c>
    </row>
    <row r="8070" spans="2:3" x14ac:dyDescent="0.25">
      <c r="B8070" s="257">
        <v>8007</v>
      </c>
      <c r="C8070" s="256">
        <v>151.41762837192749</v>
      </c>
    </row>
    <row r="8071" spans="2:3" x14ac:dyDescent="0.25">
      <c r="B8071" s="257">
        <v>8008</v>
      </c>
      <c r="C8071" s="256">
        <v>80.233239343520623</v>
      </c>
    </row>
    <row r="8072" spans="2:3" x14ac:dyDescent="0.25">
      <c r="B8072" s="257">
        <v>8009</v>
      </c>
      <c r="C8072" s="256">
        <v>123.15401484788157</v>
      </c>
    </row>
    <row r="8073" spans="2:3" x14ac:dyDescent="0.25">
      <c r="B8073" s="257">
        <v>8010</v>
      </c>
      <c r="C8073" s="256">
        <v>108.44388637418129</v>
      </c>
    </row>
    <row r="8074" spans="2:3" x14ac:dyDescent="0.25">
      <c r="B8074" s="257">
        <v>8011</v>
      </c>
      <c r="C8074" s="256">
        <v>139.65290682777496</v>
      </c>
    </row>
    <row r="8075" spans="2:3" x14ac:dyDescent="0.25">
      <c r="B8075" s="257">
        <v>8012</v>
      </c>
      <c r="C8075" s="256">
        <v>135.4428460086589</v>
      </c>
    </row>
    <row r="8076" spans="2:3" x14ac:dyDescent="0.25">
      <c r="B8076" s="257">
        <v>8013</v>
      </c>
      <c r="C8076" s="256">
        <v>97.722444801006375</v>
      </c>
    </row>
    <row r="8077" spans="2:3" x14ac:dyDescent="0.25">
      <c r="B8077" s="257">
        <v>8014</v>
      </c>
      <c r="C8077" s="256">
        <v>96.204427114090791</v>
      </c>
    </row>
    <row r="8078" spans="2:3" x14ac:dyDescent="0.25">
      <c r="B8078" s="257">
        <v>8015</v>
      </c>
      <c r="C8078" s="256">
        <v>96.28885999657453</v>
      </c>
    </row>
    <row r="8079" spans="2:3" x14ac:dyDescent="0.25">
      <c r="B8079" s="257">
        <v>8016</v>
      </c>
      <c r="C8079" s="256">
        <v>120.79581908136375</v>
      </c>
    </row>
    <row r="8080" spans="2:3" x14ac:dyDescent="0.25">
      <c r="B8080" s="257">
        <v>8017</v>
      </c>
      <c r="C8080" s="256">
        <v>119.36803493723824</v>
      </c>
    </row>
    <row r="8081" spans="2:3" x14ac:dyDescent="0.25">
      <c r="B8081" s="257">
        <v>8018</v>
      </c>
      <c r="C8081" s="256">
        <v>121.94177095323843</v>
      </c>
    </row>
    <row r="8082" spans="2:3" x14ac:dyDescent="0.25">
      <c r="B8082" s="257">
        <v>8019</v>
      </c>
      <c r="C8082" s="256">
        <v>133.36518265651091</v>
      </c>
    </row>
    <row r="8083" spans="2:3" x14ac:dyDescent="0.25">
      <c r="B8083" s="257">
        <v>8020</v>
      </c>
      <c r="C8083" s="256">
        <v>125.84884940767252</v>
      </c>
    </row>
    <row r="8084" spans="2:3" x14ac:dyDescent="0.25">
      <c r="B8084" s="257">
        <v>8021</v>
      </c>
      <c r="C8084" s="256">
        <v>174.02079252281189</v>
      </c>
    </row>
    <row r="8085" spans="2:3" x14ac:dyDescent="0.25">
      <c r="B8085" s="257">
        <v>8022</v>
      </c>
      <c r="C8085" s="256">
        <v>109.4097003097491</v>
      </c>
    </row>
    <row r="8086" spans="2:3" x14ac:dyDescent="0.25">
      <c r="B8086" s="257">
        <v>8023</v>
      </c>
      <c r="C8086" s="256">
        <v>151.22607010838186</v>
      </c>
    </row>
    <row r="8087" spans="2:3" x14ac:dyDescent="0.25">
      <c r="B8087" s="257">
        <v>8024</v>
      </c>
      <c r="C8087" s="256">
        <v>129.89789451247245</v>
      </c>
    </row>
    <row r="8088" spans="2:3" x14ac:dyDescent="0.25">
      <c r="B8088" s="257">
        <v>8025</v>
      </c>
      <c r="C8088" s="256">
        <v>109.13828728300655</v>
      </c>
    </row>
    <row r="8089" spans="2:3" x14ac:dyDescent="0.25">
      <c r="B8089" s="257">
        <v>8026</v>
      </c>
      <c r="C8089" s="256">
        <v>121.36503630301154</v>
      </c>
    </row>
    <row r="8090" spans="2:3" x14ac:dyDescent="0.25">
      <c r="B8090" s="257">
        <v>8027</v>
      </c>
      <c r="C8090" s="256">
        <v>150.65942773175547</v>
      </c>
    </row>
    <row r="8091" spans="2:3" x14ac:dyDescent="0.25">
      <c r="B8091" s="257">
        <v>8028</v>
      </c>
      <c r="C8091" s="256">
        <v>119.28942748189924</v>
      </c>
    </row>
    <row r="8092" spans="2:3" x14ac:dyDescent="0.25">
      <c r="B8092" s="257">
        <v>8029</v>
      </c>
      <c r="C8092" s="256">
        <v>138.14400802005898</v>
      </c>
    </row>
    <row r="8093" spans="2:3" x14ac:dyDescent="0.25">
      <c r="B8093" s="257">
        <v>8030</v>
      </c>
      <c r="C8093" s="256">
        <v>110.01780767829311</v>
      </c>
    </row>
    <row r="8094" spans="2:3" x14ac:dyDescent="0.25">
      <c r="B8094" s="257">
        <v>8031</v>
      </c>
      <c r="C8094" s="256">
        <v>153.10114472705916</v>
      </c>
    </row>
    <row r="8095" spans="2:3" x14ac:dyDescent="0.25">
      <c r="B8095" s="257">
        <v>8032</v>
      </c>
      <c r="C8095" s="256">
        <v>99.438887823798495</v>
      </c>
    </row>
    <row r="8096" spans="2:3" x14ac:dyDescent="0.25">
      <c r="B8096" s="257">
        <v>8033</v>
      </c>
      <c r="C8096" s="256">
        <v>112.94629071371796</v>
      </c>
    </row>
    <row r="8097" spans="2:3" x14ac:dyDescent="0.25">
      <c r="B8097" s="257">
        <v>8034</v>
      </c>
      <c r="C8097" s="256">
        <v>126.18410836153073</v>
      </c>
    </row>
    <row r="8098" spans="2:3" x14ac:dyDescent="0.25">
      <c r="B8098" s="257">
        <v>8035</v>
      </c>
      <c r="C8098" s="256">
        <v>148.58230472800832</v>
      </c>
    </row>
    <row r="8099" spans="2:3" x14ac:dyDescent="0.25">
      <c r="B8099" s="257">
        <v>8036</v>
      </c>
      <c r="C8099" s="256">
        <v>94.157813925080148</v>
      </c>
    </row>
    <row r="8100" spans="2:3" x14ac:dyDescent="0.25">
      <c r="B8100" s="257">
        <v>8037</v>
      </c>
      <c r="C8100" s="256">
        <v>115.70574526367621</v>
      </c>
    </row>
    <row r="8101" spans="2:3" x14ac:dyDescent="0.25">
      <c r="B8101" s="257">
        <v>8038</v>
      </c>
      <c r="C8101" s="256">
        <v>134.96756370288321</v>
      </c>
    </row>
    <row r="8102" spans="2:3" x14ac:dyDescent="0.25">
      <c r="B8102" s="257">
        <v>8039</v>
      </c>
      <c r="C8102" s="256">
        <v>101.83859709995218</v>
      </c>
    </row>
    <row r="8103" spans="2:3" x14ac:dyDescent="0.25">
      <c r="B8103" s="257">
        <v>8040</v>
      </c>
      <c r="C8103" s="256">
        <v>87.95426739642501</v>
      </c>
    </row>
    <row r="8104" spans="2:3" x14ac:dyDescent="0.25">
      <c r="B8104" s="257">
        <v>8041</v>
      </c>
      <c r="C8104" s="256">
        <v>134.28283621066149</v>
      </c>
    </row>
    <row r="8105" spans="2:3" x14ac:dyDescent="0.25">
      <c r="B8105" s="257">
        <v>8042</v>
      </c>
      <c r="C8105" s="256">
        <v>105.37031299013105</v>
      </c>
    </row>
    <row r="8106" spans="2:3" x14ac:dyDescent="0.25">
      <c r="B8106" s="257">
        <v>8043</v>
      </c>
      <c r="C8106" s="256">
        <v>116.18555698886867</v>
      </c>
    </row>
    <row r="8107" spans="2:3" x14ac:dyDescent="0.25">
      <c r="B8107" s="257">
        <v>8044</v>
      </c>
      <c r="C8107" s="256">
        <v>118.83320684407795</v>
      </c>
    </row>
    <row r="8108" spans="2:3" x14ac:dyDescent="0.25">
      <c r="B8108" s="257">
        <v>8045</v>
      </c>
      <c r="C8108" s="256">
        <v>105.14842227679226</v>
      </c>
    </row>
    <row r="8109" spans="2:3" x14ac:dyDescent="0.25">
      <c r="B8109" s="257">
        <v>8046</v>
      </c>
      <c r="C8109" s="256">
        <v>144.20741132600421</v>
      </c>
    </row>
    <row r="8110" spans="2:3" x14ac:dyDescent="0.25">
      <c r="B8110" s="257">
        <v>8047</v>
      </c>
      <c r="C8110" s="256">
        <v>51.458338281067455</v>
      </c>
    </row>
    <row r="8111" spans="2:3" x14ac:dyDescent="0.25">
      <c r="B8111" s="257">
        <v>8048</v>
      </c>
      <c r="C8111" s="256">
        <v>101.72830455897871</v>
      </c>
    </row>
    <row r="8112" spans="2:3" x14ac:dyDescent="0.25">
      <c r="B8112" s="257">
        <v>8049</v>
      </c>
      <c r="C8112" s="256">
        <v>133.5762217578924</v>
      </c>
    </row>
    <row r="8113" spans="2:3" x14ac:dyDescent="0.25">
      <c r="B8113" s="257">
        <v>8050</v>
      </c>
      <c r="C8113" s="256">
        <v>182.68637337533832</v>
      </c>
    </row>
    <row r="8114" spans="2:3" x14ac:dyDescent="0.25">
      <c r="B8114" s="257">
        <v>8051</v>
      </c>
      <c r="C8114" s="256">
        <v>100.78633576571802</v>
      </c>
    </row>
    <row r="8115" spans="2:3" x14ac:dyDescent="0.25">
      <c r="B8115" s="257">
        <v>8052</v>
      </c>
      <c r="C8115" s="256">
        <v>104.46630522786323</v>
      </c>
    </row>
    <row r="8116" spans="2:3" x14ac:dyDescent="0.25">
      <c r="B8116" s="257">
        <v>8053</v>
      </c>
      <c r="C8116" s="256">
        <v>106.91062514806173</v>
      </c>
    </row>
    <row r="8117" spans="2:3" x14ac:dyDescent="0.25">
      <c r="B8117" s="257">
        <v>8054</v>
      </c>
      <c r="C8117" s="256">
        <v>118.23329064275732</v>
      </c>
    </row>
    <row r="8118" spans="2:3" x14ac:dyDescent="0.25">
      <c r="B8118" s="257">
        <v>8055</v>
      </c>
      <c r="C8118" s="256">
        <v>136.63939001829127</v>
      </c>
    </row>
    <row r="8119" spans="2:3" x14ac:dyDescent="0.25">
      <c r="B8119" s="257">
        <v>8056</v>
      </c>
      <c r="C8119" s="256">
        <v>117.35143632051083</v>
      </c>
    </row>
    <row r="8120" spans="2:3" x14ac:dyDescent="0.25">
      <c r="B8120" s="257">
        <v>8057</v>
      </c>
      <c r="C8120" s="256">
        <v>78.961253412924634</v>
      </c>
    </row>
    <row r="8121" spans="2:3" x14ac:dyDescent="0.25">
      <c r="B8121" s="257">
        <v>8058</v>
      </c>
      <c r="C8121" s="256">
        <v>64.549432598274947</v>
      </c>
    </row>
    <row r="8122" spans="2:3" x14ac:dyDescent="0.25">
      <c r="B8122" s="257">
        <v>8059</v>
      </c>
      <c r="C8122" s="256">
        <v>133.60726328013033</v>
      </c>
    </row>
    <row r="8123" spans="2:3" x14ac:dyDescent="0.25">
      <c r="B8123" s="257">
        <v>8060</v>
      </c>
      <c r="C8123" s="256">
        <v>96.965993047680001</v>
      </c>
    </row>
    <row r="8124" spans="2:3" x14ac:dyDescent="0.25">
      <c r="B8124" s="257">
        <v>8061</v>
      </c>
      <c r="C8124" s="256">
        <v>69.288191392853463</v>
      </c>
    </row>
    <row r="8125" spans="2:3" x14ac:dyDescent="0.25">
      <c r="B8125" s="257">
        <v>8062</v>
      </c>
      <c r="C8125" s="256">
        <v>151.56381242721534</v>
      </c>
    </row>
    <row r="8126" spans="2:3" x14ac:dyDescent="0.25">
      <c r="B8126" s="257">
        <v>8063</v>
      </c>
      <c r="C8126" s="256">
        <v>78.23760353336769</v>
      </c>
    </row>
    <row r="8127" spans="2:3" x14ac:dyDescent="0.25">
      <c r="B8127" s="257">
        <v>8064</v>
      </c>
      <c r="C8127" s="256">
        <v>129.89639871362809</v>
      </c>
    </row>
    <row r="8128" spans="2:3" x14ac:dyDescent="0.25">
      <c r="B8128" s="257">
        <v>8065</v>
      </c>
      <c r="C8128" s="256">
        <v>103.560744303658</v>
      </c>
    </row>
    <row r="8129" spans="2:3" x14ac:dyDescent="0.25">
      <c r="B8129" s="257">
        <v>8066</v>
      </c>
      <c r="C8129" s="256">
        <v>103.51979063541292</v>
      </c>
    </row>
    <row r="8130" spans="2:3" x14ac:dyDescent="0.25">
      <c r="B8130" s="257">
        <v>8067</v>
      </c>
      <c r="C8130" s="256">
        <v>100.2857741296806</v>
      </c>
    </row>
    <row r="8131" spans="2:3" x14ac:dyDescent="0.25">
      <c r="B8131" s="257">
        <v>8068</v>
      </c>
      <c r="C8131" s="256">
        <v>108.57370504290185</v>
      </c>
    </row>
    <row r="8132" spans="2:3" x14ac:dyDescent="0.25">
      <c r="B8132" s="257">
        <v>8069</v>
      </c>
      <c r="C8132" s="256">
        <v>127.28202603064797</v>
      </c>
    </row>
    <row r="8133" spans="2:3" x14ac:dyDescent="0.25">
      <c r="B8133" s="257">
        <v>8070</v>
      </c>
      <c r="C8133" s="256">
        <v>106.00586298118299</v>
      </c>
    </row>
    <row r="8134" spans="2:3" x14ac:dyDescent="0.25">
      <c r="B8134" s="257">
        <v>8071</v>
      </c>
      <c r="C8134" s="256">
        <v>151.91530219820976</v>
      </c>
    </row>
    <row r="8135" spans="2:3" x14ac:dyDescent="0.25">
      <c r="B8135" s="257">
        <v>8072</v>
      </c>
      <c r="C8135" s="256">
        <v>137.25111650752063</v>
      </c>
    </row>
    <row r="8136" spans="2:3" x14ac:dyDescent="0.25">
      <c r="B8136" s="257">
        <v>8073</v>
      </c>
      <c r="C8136" s="256">
        <v>131.501669379584</v>
      </c>
    </row>
    <row r="8137" spans="2:3" x14ac:dyDescent="0.25">
      <c r="B8137" s="257">
        <v>8074</v>
      </c>
      <c r="C8137" s="256">
        <v>133.66130285943498</v>
      </c>
    </row>
    <row r="8138" spans="2:3" x14ac:dyDescent="0.25">
      <c r="B8138" s="257">
        <v>8075</v>
      </c>
      <c r="C8138" s="256">
        <v>104.63865756062111</v>
      </c>
    </row>
    <row r="8139" spans="2:3" x14ac:dyDescent="0.25">
      <c r="B8139" s="257">
        <v>8076</v>
      </c>
      <c r="C8139" s="256">
        <v>157.07320085517574</v>
      </c>
    </row>
    <row r="8140" spans="2:3" x14ac:dyDescent="0.25">
      <c r="B8140" s="257">
        <v>8077</v>
      </c>
      <c r="C8140" s="256">
        <v>142.4266686290066</v>
      </c>
    </row>
    <row r="8141" spans="2:3" x14ac:dyDescent="0.25">
      <c r="B8141" s="257">
        <v>8078</v>
      </c>
      <c r="C8141" s="256">
        <v>89.47111118823257</v>
      </c>
    </row>
    <row r="8142" spans="2:3" x14ac:dyDescent="0.25">
      <c r="B8142" s="257">
        <v>8079</v>
      </c>
      <c r="C8142" s="256">
        <v>83.661488805062248</v>
      </c>
    </row>
    <row r="8143" spans="2:3" x14ac:dyDescent="0.25">
      <c r="B8143" s="257">
        <v>8080</v>
      </c>
      <c r="C8143" s="256">
        <v>130.2389623006153</v>
      </c>
    </row>
    <row r="8144" spans="2:3" x14ac:dyDescent="0.25">
      <c r="B8144" s="257">
        <v>8081</v>
      </c>
      <c r="C8144" s="256">
        <v>121.30749139640756</v>
      </c>
    </row>
    <row r="8145" spans="2:3" x14ac:dyDescent="0.25">
      <c r="B8145" s="257">
        <v>8082</v>
      </c>
      <c r="C8145" s="256">
        <v>159.5748866863193</v>
      </c>
    </row>
    <row r="8146" spans="2:3" x14ac:dyDescent="0.25">
      <c r="B8146" s="257">
        <v>8083</v>
      </c>
      <c r="C8146" s="256">
        <v>84.149292106552068</v>
      </c>
    </row>
    <row r="8147" spans="2:3" x14ac:dyDescent="0.25">
      <c r="B8147" s="257">
        <v>8084</v>
      </c>
      <c r="C8147" s="256">
        <v>135.94904690505609</v>
      </c>
    </row>
    <row r="8148" spans="2:3" x14ac:dyDescent="0.25">
      <c r="B8148" s="257">
        <v>8085</v>
      </c>
      <c r="C8148" s="256">
        <v>123.10984551382714</v>
      </c>
    </row>
    <row r="8149" spans="2:3" x14ac:dyDescent="0.25">
      <c r="B8149" s="257">
        <v>8086</v>
      </c>
      <c r="C8149" s="256">
        <v>100.5208532616967</v>
      </c>
    </row>
    <row r="8150" spans="2:3" x14ac:dyDescent="0.25">
      <c r="B8150" s="257">
        <v>8087</v>
      </c>
      <c r="C8150" s="256">
        <v>114.55533864222775</v>
      </c>
    </row>
    <row r="8151" spans="2:3" x14ac:dyDescent="0.25">
      <c r="B8151" s="257">
        <v>8088</v>
      </c>
      <c r="C8151" s="256">
        <v>130.29233701045462</v>
      </c>
    </row>
    <row r="8152" spans="2:3" x14ac:dyDescent="0.25">
      <c r="B8152" s="257">
        <v>8089</v>
      </c>
      <c r="C8152" s="256">
        <v>88.210241872983772</v>
      </c>
    </row>
    <row r="8153" spans="2:3" x14ac:dyDescent="0.25">
      <c r="B8153" s="257">
        <v>8090</v>
      </c>
      <c r="C8153" s="256">
        <v>141.19942166413409</v>
      </c>
    </row>
    <row r="8154" spans="2:3" x14ac:dyDescent="0.25">
      <c r="B8154" s="257">
        <v>8091</v>
      </c>
      <c r="C8154" s="256">
        <v>111.63098621039686</v>
      </c>
    </row>
    <row r="8155" spans="2:3" x14ac:dyDescent="0.25">
      <c r="B8155" s="257">
        <v>8092</v>
      </c>
      <c r="C8155" s="256">
        <v>82.027563088039045</v>
      </c>
    </row>
    <row r="8156" spans="2:3" x14ac:dyDescent="0.25">
      <c r="B8156" s="257">
        <v>8093</v>
      </c>
      <c r="C8156" s="256">
        <v>126.66863612845093</v>
      </c>
    </row>
    <row r="8157" spans="2:3" x14ac:dyDescent="0.25">
      <c r="B8157" s="257">
        <v>8094</v>
      </c>
      <c r="C8157" s="256">
        <v>117.20279867263125</v>
      </c>
    </row>
    <row r="8158" spans="2:3" x14ac:dyDescent="0.25">
      <c r="B8158" s="257">
        <v>8095</v>
      </c>
      <c r="C8158" s="256">
        <v>145.87097102866721</v>
      </c>
    </row>
    <row r="8159" spans="2:3" x14ac:dyDescent="0.25">
      <c r="B8159" s="257">
        <v>8096</v>
      </c>
      <c r="C8159" s="256">
        <v>148.60429095193689</v>
      </c>
    </row>
    <row r="8160" spans="2:3" x14ac:dyDescent="0.25">
      <c r="B8160" s="257">
        <v>8097</v>
      </c>
      <c r="C8160" s="256">
        <v>123.18504914233682</v>
      </c>
    </row>
    <row r="8161" spans="2:3" x14ac:dyDescent="0.25">
      <c r="B8161" s="257">
        <v>8098</v>
      </c>
      <c r="C8161" s="256">
        <v>184.60455105549408</v>
      </c>
    </row>
    <row r="8162" spans="2:3" x14ac:dyDescent="0.25">
      <c r="B8162" s="257">
        <v>8099</v>
      </c>
      <c r="C8162" s="256">
        <v>115.24710044743152</v>
      </c>
    </row>
    <row r="8163" spans="2:3" x14ac:dyDescent="0.25">
      <c r="B8163" s="257">
        <v>8100</v>
      </c>
      <c r="C8163" s="256">
        <v>86.056649512719645</v>
      </c>
    </row>
    <row r="8164" spans="2:3" x14ac:dyDescent="0.25">
      <c r="B8164" s="257">
        <v>8101</v>
      </c>
      <c r="C8164" s="256">
        <v>88.689117439412129</v>
      </c>
    </row>
    <row r="8165" spans="2:3" x14ac:dyDescent="0.25">
      <c r="B8165" s="257">
        <v>8102</v>
      </c>
      <c r="C8165" s="256">
        <v>143.91303532464698</v>
      </c>
    </row>
    <row r="8166" spans="2:3" x14ac:dyDescent="0.25">
      <c r="B8166" s="257">
        <v>8103</v>
      </c>
      <c r="C8166" s="256">
        <v>118.11627652552549</v>
      </c>
    </row>
    <row r="8167" spans="2:3" x14ac:dyDescent="0.25">
      <c r="B8167" s="257">
        <v>8104</v>
      </c>
      <c r="C8167" s="256">
        <v>140.32930825562408</v>
      </c>
    </row>
    <row r="8168" spans="2:3" x14ac:dyDescent="0.25">
      <c r="B8168" s="257">
        <v>8105</v>
      </c>
      <c r="C8168" s="256">
        <v>104.54804251569072</v>
      </c>
    </row>
    <row r="8169" spans="2:3" x14ac:dyDescent="0.25">
      <c r="B8169" s="257">
        <v>8106</v>
      </c>
      <c r="C8169" s="256">
        <v>107.20719846244931</v>
      </c>
    </row>
    <row r="8170" spans="2:3" x14ac:dyDescent="0.25">
      <c r="B8170" s="257">
        <v>8107</v>
      </c>
      <c r="C8170" s="256">
        <v>149.20150898554695</v>
      </c>
    </row>
    <row r="8171" spans="2:3" x14ac:dyDescent="0.25">
      <c r="B8171" s="257">
        <v>8108</v>
      </c>
      <c r="C8171" s="256">
        <v>116.22396594094366</v>
      </c>
    </row>
    <row r="8172" spans="2:3" x14ac:dyDescent="0.25">
      <c r="B8172" s="257">
        <v>8109</v>
      </c>
      <c r="C8172" s="256">
        <v>131.84404613267378</v>
      </c>
    </row>
    <row r="8173" spans="2:3" x14ac:dyDescent="0.25">
      <c r="B8173" s="257">
        <v>8110</v>
      </c>
      <c r="C8173" s="256">
        <v>130.36150472220146</v>
      </c>
    </row>
    <row r="8174" spans="2:3" x14ac:dyDescent="0.25">
      <c r="B8174" s="257">
        <v>8111</v>
      </c>
      <c r="C8174" s="256">
        <v>94.038879349751284</v>
      </c>
    </row>
    <row r="8175" spans="2:3" x14ac:dyDescent="0.25">
      <c r="B8175" s="257">
        <v>8112</v>
      </c>
      <c r="C8175" s="256">
        <v>147.27221137543174</v>
      </c>
    </row>
    <row r="8176" spans="2:3" x14ac:dyDescent="0.25">
      <c r="B8176" s="257">
        <v>8113</v>
      </c>
      <c r="C8176" s="256">
        <v>97.097297498012182</v>
      </c>
    </row>
    <row r="8177" spans="2:3" x14ac:dyDescent="0.25">
      <c r="B8177" s="257">
        <v>8114</v>
      </c>
      <c r="C8177" s="256">
        <v>134.41163800933052</v>
      </c>
    </row>
    <row r="8178" spans="2:3" x14ac:dyDescent="0.25">
      <c r="B8178" s="257">
        <v>8115</v>
      </c>
      <c r="C8178" s="256">
        <v>139.07296805570519</v>
      </c>
    </row>
    <row r="8179" spans="2:3" x14ac:dyDescent="0.25">
      <c r="B8179" s="257">
        <v>8116</v>
      </c>
      <c r="C8179" s="256">
        <v>116.01833150902495</v>
      </c>
    </row>
    <row r="8180" spans="2:3" x14ac:dyDescent="0.25">
      <c r="B8180" s="257">
        <v>8117</v>
      </c>
      <c r="C8180" s="256">
        <v>93.856387739750943</v>
      </c>
    </row>
    <row r="8181" spans="2:3" x14ac:dyDescent="0.25">
      <c r="B8181" s="257">
        <v>8118</v>
      </c>
      <c r="C8181" s="256">
        <v>114.97746556322042</v>
      </c>
    </row>
    <row r="8182" spans="2:3" x14ac:dyDescent="0.25">
      <c r="B8182" s="257">
        <v>8119</v>
      </c>
      <c r="C8182" s="256">
        <v>114.48983128931462</v>
      </c>
    </row>
    <row r="8183" spans="2:3" x14ac:dyDescent="0.25">
      <c r="B8183" s="257">
        <v>8120</v>
      </c>
      <c r="C8183" s="256">
        <v>171.93503492409317</v>
      </c>
    </row>
    <row r="8184" spans="2:3" x14ac:dyDescent="0.25">
      <c r="B8184" s="257">
        <v>8121</v>
      </c>
      <c r="C8184" s="256">
        <v>101.36701719469033</v>
      </c>
    </row>
    <row r="8185" spans="2:3" x14ac:dyDescent="0.25">
      <c r="B8185" s="257">
        <v>8122</v>
      </c>
      <c r="C8185" s="256">
        <v>97.725224627178335</v>
      </c>
    </row>
    <row r="8186" spans="2:3" x14ac:dyDescent="0.25">
      <c r="B8186" s="257">
        <v>8123</v>
      </c>
      <c r="C8186" s="256">
        <v>157.96296529631891</v>
      </c>
    </row>
    <row r="8187" spans="2:3" x14ac:dyDescent="0.25">
      <c r="B8187" s="257">
        <v>8124</v>
      </c>
      <c r="C8187" s="256">
        <v>100.4402974891748</v>
      </c>
    </row>
    <row r="8188" spans="2:3" x14ac:dyDescent="0.25">
      <c r="B8188" s="257">
        <v>8125</v>
      </c>
      <c r="C8188" s="256">
        <v>112.22982940534806</v>
      </c>
    </row>
    <row r="8189" spans="2:3" x14ac:dyDescent="0.25">
      <c r="B8189" s="257">
        <v>8126</v>
      </c>
      <c r="C8189" s="256">
        <v>116.36186384792029</v>
      </c>
    </row>
    <row r="8190" spans="2:3" x14ac:dyDescent="0.25">
      <c r="B8190" s="257">
        <v>8127</v>
      </c>
      <c r="C8190" s="256">
        <v>121.7069726683185</v>
      </c>
    </row>
    <row r="8191" spans="2:3" x14ac:dyDescent="0.25">
      <c r="B8191" s="257">
        <v>8128</v>
      </c>
      <c r="C8191" s="256">
        <v>100.60432813718461</v>
      </c>
    </row>
    <row r="8192" spans="2:3" x14ac:dyDescent="0.25">
      <c r="B8192" s="257">
        <v>8129</v>
      </c>
      <c r="C8192" s="256">
        <v>120.84799346430464</v>
      </c>
    </row>
    <row r="8193" spans="2:3" x14ac:dyDescent="0.25">
      <c r="B8193" s="257">
        <v>8130</v>
      </c>
      <c r="C8193" s="256">
        <v>128.1190686512422</v>
      </c>
    </row>
    <row r="8194" spans="2:3" x14ac:dyDescent="0.25">
      <c r="B8194" s="257">
        <v>8131</v>
      </c>
      <c r="C8194" s="256">
        <v>114.78725357252544</v>
      </c>
    </row>
    <row r="8195" spans="2:3" x14ac:dyDescent="0.25">
      <c r="B8195" s="257">
        <v>8132</v>
      </c>
      <c r="C8195" s="256">
        <v>156.99240715296563</v>
      </c>
    </row>
    <row r="8196" spans="2:3" x14ac:dyDescent="0.25">
      <c r="B8196" s="257">
        <v>8133</v>
      </c>
      <c r="C8196" s="256">
        <v>95.921343703894934</v>
      </c>
    </row>
    <row r="8197" spans="2:3" x14ac:dyDescent="0.25">
      <c r="B8197" s="257">
        <v>8134</v>
      </c>
      <c r="C8197" s="256">
        <v>129.22759402596773</v>
      </c>
    </row>
    <row r="8198" spans="2:3" x14ac:dyDescent="0.25">
      <c r="B8198" s="257">
        <v>8135</v>
      </c>
      <c r="C8198" s="256">
        <v>128.42748807561478</v>
      </c>
    </row>
    <row r="8199" spans="2:3" x14ac:dyDescent="0.25">
      <c r="B8199" s="257">
        <v>8136</v>
      </c>
      <c r="C8199" s="256">
        <v>89.129162150436926</v>
      </c>
    </row>
    <row r="8200" spans="2:3" x14ac:dyDescent="0.25">
      <c r="B8200" s="257">
        <v>8137</v>
      </c>
      <c r="C8200" s="256">
        <v>79.669644969067363</v>
      </c>
    </row>
    <row r="8201" spans="2:3" x14ac:dyDescent="0.25">
      <c r="B8201" s="257">
        <v>8138</v>
      </c>
      <c r="C8201" s="256">
        <v>136.50638594795194</v>
      </c>
    </row>
    <row r="8202" spans="2:3" x14ac:dyDescent="0.25">
      <c r="B8202" s="257">
        <v>8139</v>
      </c>
      <c r="C8202" s="256">
        <v>145.01401196379391</v>
      </c>
    </row>
    <row r="8203" spans="2:3" x14ac:dyDescent="0.25">
      <c r="B8203" s="257">
        <v>8140</v>
      </c>
      <c r="C8203" s="256">
        <v>133.3294669556833</v>
      </c>
    </row>
    <row r="8204" spans="2:3" x14ac:dyDescent="0.25">
      <c r="B8204" s="257">
        <v>8141</v>
      </c>
      <c r="C8204" s="256">
        <v>112.48854555181276</v>
      </c>
    </row>
    <row r="8205" spans="2:3" x14ac:dyDescent="0.25">
      <c r="B8205" s="257">
        <v>8142</v>
      </c>
      <c r="C8205" s="256">
        <v>143.81831317127865</v>
      </c>
    </row>
    <row r="8206" spans="2:3" x14ac:dyDescent="0.25">
      <c r="B8206" s="257">
        <v>8143</v>
      </c>
      <c r="C8206" s="256">
        <v>116.4029893632937</v>
      </c>
    </row>
    <row r="8207" spans="2:3" x14ac:dyDescent="0.25">
      <c r="B8207" s="257">
        <v>8144</v>
      </c>
      <c r="C8207" s="256">
        <v>115.90174334928322</v>
      </c>
    </row>
    <row r="8208" spans="2:3" x14ac:dyDescent="0.25">
      <c r="B8208" s="257">
        <v>8145</v>
      </c>
      <c r="C8208" s="256">
        <v>111.25092427138637</v>
      </c>
    </row>
    <row r="8209" spans="2:3" x14ac:dyDescent="0.25">
      <c r="B8209" s="257">
        <v>8146</v>
      </c>
      <c r="C8209" s="256">
        <v>105.31185205110765</v>
      </c>
    </row>
    <row r="8210" spans="2:3" x14ac:dyDescent="0.25">
      <c r="B8210" s="257">
        <v>8147</v>
      </c>
      <c r="C8210" s="256">
        <v>119.81039325959003</v>
      </c>
    </row>
    <row r="8211" spans="2:3" x14ac:dyDescent="0.25">
      <c r="B8211" s="257">
        <v>8148</v>
      </c>
      <c r="C8211" s="256">
        <v>144.99386414257867</v>
      </c>
    </row>
    <row r="8212" spans="2:3" x14ac:dyDescent="0.25">
      <c r="B8212" s="257">
        <v>8149</v>
      </c>
      <c r="C8212" s="256">
        <v>123.91764886839387</v>
      </c>
    </row>
    <row r="8213" spans="2:3" x14ac:dyDescent="0.25">
      <c r="B8213" s="257">
        <v>8150</v>
      </c>
      <c r="C8213" s="256">
        <v>147.39941100089192</v>
      </c>
    </row>
    <row r="8214" spans="2:3" x14ac:dyDescent="0.25">
      <c r="B8214" s="257">
        <v>8151</v>
      </c>
      <c r="C8214" s="256">
        <v>154.33214456023683</v>
      </c>
    </row>
    <row r="8215" spans="2:3" x14ac:dyDescent="0.25">
      <c r="B8215" s="257">
        <v>8152</v>
      </c>
      <c r="C8215" s="256">
        <v>150.01965350519905</v>
      </c>
    </row>
    <row r="8216" spans="2:3" x14ac:dyDescent="0.25">
      <c r="B8216" s="257">
        <v>8153</v>
      </c>
      <c r="C8216" s="256">
        <v>123.30912313725938</v>
      </c>
    </row>
    <row r="8217" spans="2:3" x14ac:dyDescent="0.25">
      <c r="B8217" s="257">
        <v>8154</v>
      </c>
      <c r="C8217" s="256">
        <v>130.63876588469026</v>
      </c>
    </row>
    <row r="8218" spans="2:3" x14ac:dyDescent="0.25">
      <c r="B8218" s="257">
        <v>8155</v>
      </c>
      <c r="C8218" s="256">
        <v>56.01973368594264</v>
      </c>
    </row>
    <row r="8219" spans="2:3" x14ac:dyDescent="0.25">
      <c r="B8219" s="257">
        <v>8156</v>
      </c>
      <c r="C8219" s="256">
        <v>109.98222375668223</v>
      </c>
    </row>
    <row r="8220" spans="2:3" x14ac:dyDescent="0.25">
      <c r="B8220" s="257">
        <v>8157</v>
      </c>
      <c r="C8220" s="256">
        <v>81.824163509653786</v>
      </c>
    </row>
    <row r="8221" spans="2:3" x14ac:dyDescent="0.25">
      <c r="B8221" s="257">
        <v>8158</v>
      </c>
      <c r="C8221" s="256">
        <v>122.08765153081477</v>
      </c>
    </row>
    <row r="8222" spans="2:3" x14ac:dyDescent="0.25">
      <c r="B8222" s="257">
        <v>8159</v>
      </c>
      <c r="C8222" s="256">
        <v>106.59937973241134</v>
      </c>
    </row>
    <row r="8223" spans="2:3" x14ac:dyDescent="0.25">
      <c r="B8223" s="257">
        <v>8160</v>
      </c>
      <c r="C8223" s="256">
        <v>140.00220073678528</v>
      </c>
    </row>
    <row r="8224" spans="2:3" x14ac:dyDescent="0.25">
      <c r="B8224" s="257">
        <v>8161</v>
      </c>
      <c r="C8224" s="256">
        <v>106.66027762313792</v>
      </c>
    </row>
    <row r="8225" spans="2:3" x14ac:dyDescent="0.25">
      <c r="B8225" s="257">
        <v>8162</v>
      </c>
      <c r="C8225" s="256">
        <v>98.099024022392172</v>
      </c>
    </row>
    <row r="8226" spans="2:3" x14ac:dyDescent="0.25">
      <c r="B8226" s="257">
        <v>8163</v>
      </c>
      <c r="C8226" s="256">
        <v>125.46411821484203</v>
      </c>
    </row>
    <row r="8227" spans="2:3" x14ac:dyDescent="0.25">
      <c r="B8227" s="257">
        <v>8164</v>
      </c>
      <c r="C8227" s="256">
        <v>103.16722985529083</v>
      </c>
    </row>
    <row r="8228" spans="2:3" x14ac:dyDescent="0.25">
      <c r="B8228" s="257">
        <v>8165</v>
      </c>
      <c r="C8228" s="256">
        <v>120.3629966011373</v>
      </c>
    </row>
    <row r="8229" spans="2:3" x14ac:dyDescent="0.25">
      <c r="B8229" s="257">
        <v>8166</v>
      </c>
      <c r="C8229" s="256">
        <v>140.07213929425581</v>
      </c>
    </row>
    <row r="8230" spans="2:3" x14ac:dyDescent="0.25">
      <c r="B8230" s="257">
        <v>8167</v>
      </c>
      <c r="C8230" s="256">
        <v>92.386274137989119</v>
      </c>
    </row>
    <row r="8231" spans="2:3" x14ac:dyDescent="0.25">
      <c r="B8231" s="257">
        <v>8168</v>
      </c>
      <c r="C8231" s="256">
        <v>148.63539097088278</v>
      </c>
    </row>
    <row r="8232" spans="2:3" x14ac:dyDescent="0.25">
      <c r="B8232" s="257">
        <v>8169</v>
      </c>
      <c r="C8232" s="256">
        <v>107.14826236098355</v>
      </c>
    </row>
    <row r="8233" spans="2:3" x14ac:dyDescent="0.25">
      <c r="B8233" s="257">
        <v>8170</v>
      </c>
      <c r="C8233" s="256">
        <v>76.34776998439682</v>
      </c>
    </row>
    <row r="8234" spans="2:3" x14ac:dyDescent="0.25">
      <c r="B8234" s="257">
        <v>8171</v>
      </c>
      <c r="C8234" s="256">
        <v>98.692618911985605</v>
      </c>
    </row>
    <row r="8235" spans="2:3" x14ac:dyDescent="0.25">
      <c r="B8235" s="257">
        <v>8172</v>
      </c>
      <c r="C8235" s="256">
        <v>124.14657946174709</v>
      </c>
    </row>
    <row r="8236" spans="2:3" x14ac:dyDescent="0.25">
      <c r="B8236" s="257">
        <v>8173</v>
      </c>
      <c r="C8236" s="256">
        <v>141.21276570380175</v>
      </c>
    </row>
    <row r="8237" spans="2:3" x14ac:dyDescent="0.25">
      <c r="B8237" s="257">
        <v>8174</v>
      </c>
      <c r="C8237" s="256">
        <v>71.441773396233202</v>
      </c>
    </row>
    <row r="8238" spans="2:3" x14ac:dyDescent="0.25">
      <c r="B8238" s="257">
        <v>8175</v>
      </c>
      <c r="C8238" s="256">
        <v>152.41933989438323</v>
      </c>
    </row>
    <row r="8239" spans="2:3" x14ac:dyDescent="0.25">
      <c r="B8239" s="257">
        <v>8176</v>
      </c>
      <c r="C8239" s="256">
        <v>111.68173478166587</v>
      </c>
    </row>
    <row r="8240" spans="2:3" x14ac:dyDescent="0.25">
      <c r="B8240" s="257">
        <v>8177</v>
      </c>
      <c r="C8240" s="256">
        <v>92.822179103845968</v>
      </c>
    </row>
    <row r="8241" spans="2:3" x14ac:dyDescent="0.25">
      <c r="B8241" s="257">
        <v>8178</v>
      </c>
      <c r="C8241" s="256">
        <v>95.167340110647999</v>
      </c>
    </row>
    <row r="8242" spans="2:3" x14ac:dyDescent="0.25">
      <c r="B8242" s="257">
        <v>8179</v>
      </c>
      <c r="C8242" s="256">
        <v>113.85129172679069</v>
      </c>
    </row>
    <row r="8243" spans="2:3" x14ac:dyDescent="0.25">
      <c r="B8243" s="257">
        <v>8180</v>
      </c>
      <c r="C8243" s="256">
        <v>150.07829341104966</v>
      </c>
    </row>
    <row r="8244" spans="2:3" x14ac:dyDescent="0.25">
      <c r="B8244" s="257">
        <v>8181</v>
      </c>
      <c r="C8244" s="256">
        <v>112.78003312082717</v>
      </c>
    </row>
    <row r="8245" spans="2:3" x14ac:dyDescent="0.25">
      <c r="B8245" s="257">
        <v>8182</v>
      </c>
      <c r="C8245" s="256">
        <v>126.59568460901355</v>
      </c>
    </row>
    <row r="8246" spans="2:3" x14ac:dyDescent="0.25">
      <c r="B8246" s="257">
        <v>8183</v>
      </c>
      <c r="C8246" s="256">
        <v>113.39079684439693</v>
      </c>
    </row>
    <row r="8247" spans="2:3" x14ac:dyDescent="0.25">
      <c r="B8247" s="257">
        <v>8184</v>
      </c>
      <c r="C8247" s="256">
        <v>149.55563755908531</v>
      </c>
    </row>
    <row r="8248" spans="2:3" x14ac:dyDescent="0.25">
      <c r="B8248" s="257">
        <v>8185</v>
      </c>
      <c r="C8248" s="256">
        <v>113.1026189431157</v>
      </c>
    </row>
    <row r="8249" spans="2:3" x14ac:dyDescent="0.25">
      <c r="B8249" s="257">
        <v>8186</v>
      </c>
      <c r="C8249" s="256">
        <v>109.5506499831852</v>
      </c>
    </row>
    <row r="8250" spans="2:3" x14ac:dyDescent="0.25">
      <c r="B8250" s="257">
        <v>8187</v>
      </c>
      <c r="C8250" s="256">
        <v>70.29121584611309</v>
      </c>
    </row>
    <row r="8251" spans="2:3" x14ac:dyDescent="0.25">
      <c r="B8251" s="257">
        <v>8188</v>
      </c>
      <c r="C8251" s="256">
        <v>109.48818901041142</v>
      </c>
    </row>
    <row r="8252" spans="2:3" x14ac:dyDescent="0.25">
      <c r="B8252" s="257">
        <v>8189</v>
      </c>
      <c r="C8252" s="256">
        <v>118.00589298069501</v>
      </c>
    </row>
    <row r="8253" spans="2:3" x14ac:dyDescent="0.25">
      <c r="B8253" s="257">
        <v>8190</v>
      </c>
      <c r="C8253" s="256">
        <v>152.74007805143884</v>
      </c>
    </row>
    <row r="8254" spans="2:3" x14ac:dyDescent="0.25">
      <c r="B8254" s="257">
        <v>8191</v>
      </c>
      <c r="C8254" s="256">
        <v>132.42772359708181</v>
      </c>
    </row>
    <row r="8255" spans="2:3" x14ac:dyDescent="0.25">
      <c r="B8255" s="257">
        <v>8192</v>
      </c>
      <c r="C8255" s="256">
        <v>103.30863390739037</v>
      </c>
    </row>
    <row r="8256" spans="2:3" x14ac:dyDescent="0.25">
      <c r="B8256" s="257">
        <v>8193</v>
      </c>
      <c r="C8256" s="256">
        <v>148.38389297237939</v>
      </c>
    </row>
    <row r="8257" spans="2:3" x14ac:dyDescent="0.25">
      <c r="B8257" s="257">
        <v>8194</v>
      </c>
      <c r="C8257" s="256">
        <v>133.14722180925992</v>
      </c>
    </row>
    <row r="8258" spans="2:3" x14ac:dyDescent="0.25">
      <c r="B8258" s="257">
        <v>8195</v>
      </c>
      <c r="C8258" s="256">
        <v>126.11533570057075</v>
      </c>
    </row>
    <row r="8259" spans="2:3" x14ac:dyDescent="0.25">
      <c r="B8259" s="257">
        <v>8196</v>
      </c>
      <c r="C8259" s="256">
        <v>144.07250182096016</v>
      </c>
    </row>
    <row r="8260" spans="2:3" x14ac:dyDescent="0.25">
      <c r="B8260" s="257">
        <v>8197</v>
      </c>
      <c r="C8260" s="256">
        <v>133.13165946936601</v>
      </c>
    </row>
    <row r="8261" spans="2:3" x14ac:dyDescent="0.25">
      <c r="B8261" s="257">
        <v>8198</v>
      </c>
      <c r="C8261" s="256">
        <v>119.02428930282349</v>
      </c>
    </row>
    <row r="8262" spans="2:3" x14ac:dyDescent="0.25">
      <c r="B8262" s="257">
        <v>8199</v>
      </c>
      <c r="C8262" s="256">
        <v>125.64079129852097</v>
      </c>
    </row>
    <row r="8263" spans="2:3" x14ac:dyDescent="0.25">
      <c r="B8263" s="257">
        <v>8200</v>
      </c>
      <c r="C8263" s="256">
        <v>91.56699367590366</v>
      </c>
    </row>
    <row r="8264" spans="2:3" x14ac:dyDescent="0.25">
      <c r="B8264" s="257">
        <v>8201</v>
      </c>
      <c r="C8264" s="256">
        <v>101.29906024164789</v>
      </c>
    </row>
    <row r="8265" spans="2:3" x14ac:dyDescent="0.25">
      <c r="B8265" s="257">
        <v>8202</v>
      </c>
      <c r="C8265" s="256">
        <v>146.18885188774519</v>
      </c>
    </row>
    <row r="8266" spans="2:3" x14ac:dyDescent="0.25">
      <c r="B8266" s="257">
        <v>8203</v>
      </c>
      <c r="C8266" s="256">
        <v>149.79952449367815</v>
      </c>
    </row>
    <row r="8267" spans="2:3" x14ac:dyDescent="0.25">
      <c r="B8267" s="257">
        <v>8204</v>
      </c>
      <c r="C8267" s="256">
        <v>141.7524339748287</v>
      </c>
    </row>
    <row r="8268" spans="2:3" x14ac:dyDescent="0.25">
      <c r="B8268" s="257">
        <v>8205</v>
      </c>
      <c r="C8268" s="256">
        <v>103.23737254510198</v>
      </c>
    </row>
    <row r="8269" spans="2:3" x14ac:dyDescent="0.25">
      <c r="B8269" s="257">
        <v>8206</v>
      </c>
      <c r="C8269" s="256">
        <v>62.909883248317946</v>
      </c>
    </row>
    <row r="8270" spans="2:3" x14ac:dyDescent="0.25">
      <c r="B8270" s="257">
        <v>8207</v>
      </c>
      <c r="C8270" s="256">
        <v>150.02308764823729</v>
      </c>
    </row>
    <row r="8271" spans="2:3" x14ac:dyDescent="0.25">
      <c r="B8271" s="257">
        <v>8208</v>
      </c>
      <c r="C8271" s="256">
        <v>101.23522170960874</v>
      </c>
    </row>
    <row r="8272" spans="2:3" x14ac:dyDescent="0.25">
      <c r="B8272" s="257">
        <v>8209</v>
      </c>
      <c r="C8272" s="256">
        <v>125.52625060435717</v>
      </c>
    </row>
    <row r="8273" spans="2:3" x14ac:dyDescent="0.25">
      <c r="B8273" s="257">
        <v>8210</v>
      </c>
      <c r="C8273" s="256">
        <v>54.510604637758632</v>
      </c>
    </row>
    <row r="8274" spans="2:3" x14ac:dyDescent="0.25">
      <c r="B8274" s="257">
        <v>8211</v>
      </c>
      <c r="C8274" s="256">
        <v>142.64560945027051</v>
      </c>
    </row>
    <row r="8275" spans="2:3" x14ac:dyDescent="0.25">
      <c r="B8275" s="257">
        <v>8212</v>
      </c>
      <c r="C8275" s="256">
        <v>142.02672105571889</v>
      </c>
    </row>
    <row r="8276" spans="2:3" x14ac:dyDescent="0.25">
      <c r="B8276" s="257">
        <v>8213</v>
      </c>
      <c r="C8276" s="256">
        <v>82.339981184224328</v>
      </c>
    </row>
    <row r="8277" spans="2:3" x14ac:dyDescent="0.25">
      <c r="B8277" s="257">
        <v>8214</v>
      </c>
      <c r="C8277" s="256">
        <v>127.81678865626877</v>
      </c>
    </row>
    <row r="8278" spans="2:3" x14ac:dyDescent="0.25">
      <c r="B8278" s="257">
        <v>8215</v>
      </c>
      <c r="C8278" s="256">
        <v>153.6281278780144</v>
      </c>
    </row>
    <row r="8279" spans="2:3" x14ac:dyDescent="0.25">
      <c r="B8279" s="257">
        <v>8216</v>
      </c>
      <c r="C8279" s="256">
        <v>85.624624590708748</v>
      </c>
    </row>
    <row r="8280" spans="2:3" x14ac:dyDescent="0.25">
      <c r="B8280" s="257">
        <v>8217</v>
      </c>
      <c r="C8280" s="256">
        <v>114.23448265264908</v>
      </c>
    </row>
    <row r="8281" spans="2:3" x14ac:dyDescent="0.25">
      <c r="B8281" s="257">
        <v>8218</v>
      </c>
      <c r="C8281" s="256">
        <v>118.79566050319096</v>
      </c>
    </row>
    <row r="8282" spans="2:3" x14ac:dyDescent="0.25">
      <c r="B8282" s="257">
        <v>8219</v>
      </c>
      <c r="C8282" s="256">
        <v>110.54435878136192</v>
      </c>
    </row>
    <row r="8283" spans="2:3" x14ac:dyDescent="0.25">
      <c r="B8283" s="257">
        <v>8220</v>
      </c>
      <c r="C8283" s="256">
        <v>88.672662870494037</v>
      </c>
    </row>
    <row r="8284" spans="2:3" x14ac:dyDescent="0.25">
      <c r="B8284" s="257">
        <v>8221</v>
      </c>
      <c r="C8284" s="256">
        <v>123.13216380193121</v>
      </c>
    </row>
    <row r="8285" spans="2:3" x14ac:dyDescent="0.25">
      <c r="B8285" s="257">
        <v>8222</v>
      </c>
      <c r="C8285" s="256">
        <v>102.60242221535374</v>
      </c>
    </row>
    <row r="8286" spans="2:3" x14ac:dyDescent="0.25">
      <c r="B8286" s="257">
        <v>8223</v>
      </c>
      <c r="C8286" s="256">
        <v>124.98817320497936</v>
      </c>
    </row>
    <row r="8287" spans="2:3" x14ac:dyDescent="0.25">
      <c r="B8287" s="257">
        <v>8224</v>
      </c>
      <c r="C8287" s="256">
        <v>117.34436058021302</v>
      </c>
    </row>
    <row r="8288" spans="2:3" x14ac:dyDescent="0.25">
      <c r="B8288" s="257">
        <v>8225</v>
      </c>
      <c r="C8288" s="256">
        <v>153.00952338478601</v>
      </c>
    </row>
    <row r="8289" spans="2:3" x14ac:dyDescent="0.25">
      <c r="B8289" s="257">
        <v>8226</v>
      </c>
      <c r="C8289" s="256">
        <v>135.40237207093779</v>
      </c>
    </row>
    <row r="8290" spans="2:3" x14ac:dyDescent="0.25">
      <c r="B8290" s="257">
        <v>8227</v>
      </c>
      <c r="C8290" s="256">
        <v>135.79799182568425</v>
      </c>
    </row>
    <row r="8291" spans="2:3" x14ac:dyDescent="0.25">
      <c r="B8291" s="257">
        <v>8228</v>
      </c>
      <c r="C8291" s="256">
        <v>98.858543829291762</v>
      </c>
    </row>
    <row r="8292" spans="2:3" x14ac:dyDescent="0.25">
      <c r="B8292" s="257">
        <v>8229</v>
      </c>
      <c r="C8292" s="256">
        <v>142.27821334595845</v>
      </c>
    </row>
    <row r="8293" spans="2:3" x14ac:dyDescent="0.25">
      <c r="B8293" s="257">
        <v>8230</v>
      </c>
      <c r="C8293" s="256">
        <v>129.67656384577623</v>
      </c>
    </row>
    <row r="8294" spans="2:3" x14ac:dyDescent="0.25">
      <c r="B8294" s="257">
        <v>8231</v>
      </c>
      <c r="C8294" s="256">
        <v>184.98992812752016</v>
      </c>
    </row>
    <row r="8295" spans="2:3" x14ac:dyDescent="0.25">
      <c r="B8295" s="257">
        <v>8232</v>
      </c>
      <c r="C8295" s="256">
        <v>116.21644305687749</v>
      </c>
    </row>
    <row r="8296" spans="2:3" x14ac:dyDescent="0.25">
      <c r="B8296" s="257">
        <v>8233</v>
      </c>
      <c r="C8296" s="256">
        <v>93.699232397943319</v>
      </c>
    </row>
    <row r="8297" spans="2:3" x14ac:dyDescent="0.25">
      <c r="B8297" s="257">
        <v>8234</v>
      </c>
      <c r="C8297" s="256">
        <v>109.92902250116011</v>
      </c>
    </row>
    <row r="8298" spans="2:3" x14ac:dyDescent="0.25">
      <c r="B8298" s="257">
        <v>8235</v>
      </c>
      <c r="C8298" s="256">
        <v>132.18000267714774</v>
      </c>
    </row>
    <row r="8299" spans="2:3" x14ac:dyDescent="0.25">
      <c r="B8299" s="257">
        <v>8236</v>
      </c>
      <c r="C8299" s="256">
        <v>130.45482312330574</v>
      </c>
    </row>
    <row r="8300" spans="2:3" x14ac:dyDescent="0.25">
      <c r="B8300" s="257">
        <v>8237</v>
      </c>
      <c r="C8300" s="256">
        <v>133.66522118870355</v>
      </c>
    </row>
    <row r="8301" spans="2:3" x14ac:dyDescent="0.25">
      <c r="B8301" s="257">
        <v>8238</v>
      </c>
      <c r="C8301" s="256">
        <v>152.51304442826091</v>
      </c>
    </row>
    <row r="8302" spans="2:3" x14ac:dyDescent="0.25">
      <c r="B8302" s="257">
        <v>8239</v>
      </c>
      <c r="C8302" s="256">
        <v>93.660580880774972</v>
      </c>
    </row>
    <row r="8303" spans="2:3" x14ac:dyDescent="0.25">
      <c r="B8303" s="257">
        <v>8240</v>
      </c>
      <c r="C8303" s="256">
        <v>110.52634765521741</v>
      </c>
    </row>
    <row r="8304" spans="2:3" x14ac:dyDescent="0.25">
      <c r="B8304" s="257">
        <v>8241</v>
      </c>
      <c r="C8304" s="256">
        <v>111.64937490879153</v>
      </c>
    </row>
    <row r="8305" spans="2:3" x14ac:dyDescent="0.25">
      <c r="B8305" s="257">
        <v>8242</v>
      </c>
      <c r="C8305" s="256">
        <v>120.34897505435967</v>
      </c>
    </row>
    <row r="8306" spans="2:3" x14ac:dyDescent="0.25">
      <c r="B8306" s="257">
        <v>8243</v>
      </c>
      <c r="C8306" s="256">
        <v>119.34727712251153</v>
      </c>
    </row>
    <row r="8307" spans="2:3" x14ac:dyDescent="0.25">
      <c r="B8307" s="257">
        <v>8244</v>
      </c>
      <c r="C8307" s="256">
        <v>130.77946871465642</v>
      </c>
    </row>
    <row r="8308" spans="2:3" x14ac:dyDescent="0.25">
      <c r="B8308" s="257">
        <v>8245</v>
      </c>
      <c r="C8308" s="256">
        <v>122.64652134991383</v>
      </c>
    </row>
    <row r="8309" spans="2:3" x14ac:dyDescent="0.25">
      <c r="B8309" s="257">
        <v>8246</v>
      </c>
      <c r="C8309" s="256">
        <v>120.41601137857162</v>
      </c>
    </row>
    <row r="8310" spans="2:3" x14ac:dyDescent="0.25">
      <c r="B8310" s="257">
        <v>8247</v>
      </c>
      <c r="C8310" s="256">
        <v>95.702805146671835</v>
      </c>
    </row>
    <row r="8311" spans="2:3" x14ac:dyDescent="0.25">
      <c r="B8311" s="257">
        <v>8248</v>
      </c>
      <c r="C8311" s="256">
        <v>28.362536848719571</v>
      </c>
    </row>
    <row r="8312" spans="2:3" x14ac:dyDescent="0.25">
      <c r="B8312" s="257">
        <v>8249</v>
      </c>
      <c r="C8312" s="256">
        <v>91.20458635281642</v>
      </c>
    </row>
    <row r="8313" spans="2:3" x14ac:dyDescent="0.25">
      <c r="B8313" s="257">
        <v>8250</v>
      </c>
      <c r="C8313" s="256">
        <v>110.88756392341706</v>
      </c>
    </row>
    <row r="8314" spans="2:3" x14ac:dyDescent="0.25">
      <c r="B8314" s="257">
        <v>8251</v>
      </c>
      <c r="C8314" s="256">
        <v>158.82680688902383</v>
      </c>
    </row>
    <row r="8315" spans="2:3" x14ac:dyDescent="0.25">
      <c r="B8315" s="257">
        <v>8252</v>
      </c>
      <c r="C8315" s="256">
        <v>82.158320158396862</v>
      </c>
    </row>
    <row r="8316" spans="2:3" x14ac:dyDescent="0.25">
      <c r="B8316" s="257">
        <v>8253</v>
      </c>
      <c r="C8316" s="256">
        <v>181.64106266044664</v>
      </c>
    </row>
    <row r="8317" spans="2:3" x14ac:dyDescent="0.25">
      <c r="B8317" s="257">
        <v>8254</v>
      </c>
      <c r="C8317" s="256">
        <v>174.39558674882531</v>
      </c>
    </row>
    <row r="8318" spans="2:3" x14ac:dyDescent="0.25">
      <c r="B8318" s="257">
        <v>8255</v>
      </c>
      <c r="C8318" s="256">
        <v>134.70493514879496</v>
      </c>
    </row>
    <row r="8319" spans="2:3" x14ac:dyDescent="0.25">
      <c r="B8319" s="257">
        <v>8256</v>
      </c>
      <c r="C8319" s="256">
        <v>138.7746432863043</v>
      </c>
    </row>
    <row r="8320" spans="2:3" x14ac:dyDescent="0.25">
      <c r="B8320" s="257">
        <v>8257</v>
      </c>
      <c r="C8320" s="256">
        <v>112.89521232513005</v>
      </c>
    </row>
    <row r="8321" spans="2:3" x14ac:dyDescent="0.25">
      <c r="B8321" s="257">
        <v>8258</v>
      </c>
      <c r="C8321" s="256">
        <v>125.94935002165752</v>
      </c>
    </row>
    <row r="8322" spans="2:3" x14ac:dyDescent="0.25">
      <c r="B8322" s="257">
        <v>8259</v>
      </c>
      <c r="C8322" s="256">
        <v>185.91072979348908</v>
      </c>
    </row>
    <row r="8323" spans="2:3" x14ac:dyDescent="0.25">
      <c r="B8323" s="257">
        <v>8260</v>
      </c>
      <c r="C8323" s="256">
        <v>176.98003719106052</v>
      </c>
    </row>
    <row r="8324" spans="2:3" x14ac:dyDescent="0.25">
      <c r="B8324" s="257">
        <v>8261</v>
      </c>
      <c r="C8324" s="256">
        <v>132.37190939234907</v>
      </c>
    </row>
    <row r="8325" spans="2:3" x14ac:dyDescent="0.25">
      <c r="B8325" s="257">
        <v>8262</v>
      </c>
      <c r="C8325" s="256">
        <v>159.59105453725266</v>
      </c>
    </row>
    <row r="8326" spans="2:3" x14ac:dyDescent="0.25">
      <c r="B8326" s="257">
        <v>8263</v>
      </c>
      <c r="C8326" s="256">
        <v>69.819390510588377</v>
      </c>
    </row>
    <row r="8327" spans="2:3" x14ac:dyDescent="0.25">
      <c r="B8327" s="257">
        <v>8264</v>
      </c>
      <c r="C8327" s="256">
        <v>110.42511423245374</v>
      </c>
    </row>
    <row r="8328" spans="2:3" x14ac:dyDescent="0.25">
      <c r="B8328" s="257">
        <v>8265</v>
      </c>
      <c r="C8328" s="256">
        <v>112.66664674762244</v>
      </c>
    </row>
    <row r="8329" spans="2:3" x14ac:dyDescent="0.25">
      <c r="B8329" s="257">
        <v>8266</v>
      </c>
      <c r="C8329" s="256">
        <v>121.42598650802914</v>
      </c>
    </row>
    <row r="8330" spans="2:3" x14ac:dyDescent="0.25">
      <c r="B8330" s="257">
        <v>8267</v>
      </c>
      <c r="C8330" s="256">
        <v>123.64523817141848</v>
      </c>
    </row>
    <row r="8331" spans="2:3" x14ac:dyDescent="0.25">
      <c r="B8331" s="257">
        <v>8268</v>
      </c>
      <c r="C8331" s="256">
        <v>113.66457159997537</v>
      </c>
    </row>
    <row r="8332" spans="2:3" x14ac:dyDescent="0.25">
      <c r="B8332" s="257">
        <v>8269</v>
      </c>
      <c r="C8332" s="256">
        <v>137.49043375118626</v>
      </c>
    </row>
    <row r="8333" spans="2:3" x14ac:dyDescent="0.25">
      <c r="B8333" s="257">
        <v>8270</v>
      </c>
      <c r="C8333" s="256">
        <v>151.29910256854902</v>
      </c>
    </row>
    <row r="8334" spans="2:3" x14ac:dyDescent="0.25">
      <c r="B8334" s="257">
        <v>8271</v>
      </c>
      <c r="C8334" s="256">
        <v>158.03426400285622</v>
      </c>
    </row>
    <row r="8335" spans="2:3" x14ac:dyDescent="0.25">
      <c r="B8335" s="257">
        <v>8272</v>
      </c>
      <c r="C8335" s="256">
        <v>102.33945419345363</v>
      </c>
    </row>
    <row r="8336" spans="2:3" x14ac:dyDescent="0.25">
      <c r="B8336" s="257">
        <v>8273</v>
      </c>
      <c r="C8336" s="256">
        <v>101.91088921987472</v>
      </c>
    </row>
    <row r="8337" spans="2:3" x14ac:dyDescent="0.25">
      <c r="B8337" s="257">
        <v>8274</v>
      </c>
      <c r="C8337" s="256">
        <v>165.23287949862458</v>
      </c>
    </row>
    <row r="8338" spans="2:3" x14ac:dyDescent="0.25">
      <c r="B8338" s="257">
        <v>8275</v>
      </c>
      <c r="C8338" s="256">
        <v>120.13521254425845</v>
      </c>
    </row>
    <row r="8339" spans="2:3" x14ac:dyDescent="0.25">
      <c r="B8339" s="257">
        <v>8276</v>
      </c>
      <c r="C8339" s="256">
        <v>129.13652721131382</v>
      </c>
    </row>
    <row r="8340" spans="2:3" x14ac:dyDescent="0.25">
      <c r="B8340" s="257">
        <v>8277</v>
      </c>
      <c r="C8340" s="256">
        <v>98.34227090847574</v>
      </c>
    </row>
    <row r="8341" spans="2:3" x14ac:dyDescent="0.25">
      <c r="B8341" s="257">
        <v>8278</v>
      </c>
      <c r="C8341" s="256">
        <v>127.62893669519428</v>
      </c>
    </row>
    <row r="8342" spans="2:3" x14ac:dyDescent="0.25">
      <c r="B8342" s="257">
        <v>8279</v>
      </c>
      <c r="C8342" s="256">
        <v>67.439491032775166</v>
      </c>
    </row>
    <row r="8343" spans="2:3" x14ac:dyDescent="0.25">
      <c r="B8343" s="257">
        <v>8280</v>
      </c>
      <c r="C8343" s="256">
        <v>139.74065817614905</v>
      </c>
    </row>
    <row r="8344" spans="2:3" x14ac:dyDescent="0.25">
      <c r="B8344" s="257">
        <v>8281</v>
      </c>
      <c r="C8344" s="256">
        <v>127.83101668826431</v>
      </c>
    </row>
    <row r="8345" spans="2:3" x14ac:dyDescent="0.25">
      <c r="B8345" s="257">
        <v>8282</v>
      </c>
      <c r="C8345" s="256">
        <v>144.54145573558185</v>
      </c>
    </row>
    <row r="8346" spans="2:3" x14ac:dyDescent="0.25">
      <c r="B8346" s="257">
        <v>8283</v>
      </c>
      <c r="C8346" s="256">
        <v>117.84240522564228</v>
      </c>
    </row>
    <row r="8347" spans="2:3" x14ac:dyDescent="0.25">
      <c r="B8347" s="257">
        <v>8284</v>
      </c>
      <c r="C8347" s="256">
        <v>129.10745303526141</v>
      </c>
    </row>
    <row r="8348" spans="2:3" x14ac:dyDescent="0.25">
      <c r="B8348" s="257">
        <v>8285</v>
      </c>
      <c r="C8348" s="256">
        <v>102.13333606883266</v>
      </c>
    </row>
    <row r="8349" spans="2:3" x14ac:dyDescent="0.25">
      <c r="B8349" s="257">
        <v>8286</v>
      </c>
      <c r="C8349" s="256">
        <v>81.865516035075046</v>
      </c>
    </row>
    <row r="8350" spans="2:3" x14ac:dyDescent="0.25">
      <c r="B8350" s="257">
        <v>8287</v>
      </c>
      <c r="C8350" s="256">
        <v>110.14761662915829</v>
      </c>
    </row>
    <row r="8351" spans="2:3" x14ac:dyDescent="0.25">
      <c r="B8351" s="257">
        <v>8288</v>
      </c>
      <c r="C8351" s="256">
        <v>159.92149022389202</v>
      </c>
    </row>
    <row r="8352" spans="2:3" x14ac:dyDescent="0.25">
      <c r="B8352" s="257">
        <v>8289</v>
      </c>
      <c r="C8352" s="256">
        <v>111.41682965284738</v>
      </c>
    </row>
    <row r="8353" spans="2:3" x14ac:dyDescent="0.25">
      <c r="B8353" s="257">
        <v>8290</v>
      </c>
      <c r="C8353" s="256">
        <v>125.83622774984055</v>
      </c>
    </row>
    <row r="8354" spans="2:3" x14ac:dyDescent="0.25">
      <c r="B8354" s="257">
        <v>8291</v>
      </c>
      <c r="C8354" s="256">
        <v>123.95213005948312</v>
      </c>
    </row>
    <row r="8355" spans="2:3" x14ac:dyDescent="0.25">
      <c r="B8355" s="257">
        <v>8292</v>
      </c>
      <c r="C8355" s="256">
        <v>124.39751666918448</v>
      </c>
    </row>
    <row r="8356" spans="2:3" x14ac:dyDescent="0.25">
      <c r="B8356" s="257">
        <v>8293</v>
      </c>
      <c r="C8356" s="256">
        <v>124.03386255351052</v>
      </c>
    </row>
    <row r="8357" spans="2:3" x14ac:dyDescent="0.25">
      <c r="B8357" s="257">
        <v>8294</v>
      </c>
      <c r="C8357" s="256">
        <v>103.01671347914342</v>
      </c>
    </row>
    <row r="8358" spans="2:3" x14ac:dyDescent="0.25">
      <c r="B8358" s="257">
        <v>8295</v>
      </c>
      <c r="C8358" s="256">
        <v>79.950878049028262</v>
      </c>
    </row>
    <row r="8359" spans="2:3" x14ac:dyDescent="0.25">
      <c r="B8359" s="257">
        <v>8296</v>
      </c>
      <c r="C8359" s="256">
        <v>134.71941045845031</v>
      </c>
    </row>
    <row r="8360" spans="2:3" x14ac:dyDescent="0.25">
      <c r="B8360" s="257">
        <v>8297</v>
      </c>
      <c r="C8360" s="256">
        <v>163.70942243808989</v>
      </c>
    </row>
    <row r="8361" spans="2:3" x14ac:dyDescent="0.25">
      <c r="B8361" s="257">
        <v>8298</v>
      </c>
      <c r="C8361" s="256">
        <v>116.81902714939277</v>
      </c>
    </row>
    <row r="8362" spans="2:3" x14ac:dyDescent="0.25">
      <c r="B8362" s="257">
        <v>8299</v>
      </c>
      <c r="C8362" s="256">
        <v>79.476145470858299</v>
      </c>
    </row>
    <row r="8363" spans="2:3" x14ac:dyDescent="0.25">
      <c r="B8363" s="257">
        <v>8300</v>
      </c>
      <c r="C8363" s="256">
        <v>112.28927130869252</v>
      </c>
    </row>
    <row r="8364" spans="2:3" x14ac:dyDescent="0.25">
      <c r="B8364" s="257">
        <v>8301</v>
      </c>
      <c r="C8364" s="256">
        <v>131.05581856620242</v>
      </c>
    </row>
    <row r="8365" spans="2:3" x14ac:dyDescent="0.25">
      <c r="B8365" s="257">
        <v>8302</v>
      </c>
      <c r="C8365" s="256">
        <v>110.55605519517312</v>
      </c>
    </row>
    <row r="8366" spans="2:3" x14ac:dyDescent="0.25">
      <c r="B8366" s="257">
        <v>8303</v>
      </c>
      <c r="C8366" s="256">
        <v>113.54712864334192</v>
      </c>
    </row>
    <row r="8367" spans="2:3" x14ac:dyDescent="0.25">
      <c r="B8367" s="257">
        <v>8304</v>
      </c>
      <c r="C8367" s="256">
        <v>144.08044026714296</v>
      </c>
    </row>
    <row r="8368" spans="2:3" x14ac:dyDescent="0.25">
      <c r="B8368" s="257">
        <v>8305</v>
      </c>
      <c r="C8368" s="256">
        <v>112.64307125797258</v>
      </c>
    </row>
    <row r="8369" spans="2:3" x14ac:dyDescent="0.25">
      <c r="B8369" s="257">
        <v>8306</v>
      </c>
      <c r="C8369" s="256">
        <v>112.23735473636737</v>
      </c>
    </row>
    <row r="8370" spans="2:3" x14ac:dyDescent="0.25">
      <c r="B8370" s="257">
        <v>8307</v>
      </c>
      <c r="C8370" s="256">
        <v>155.40328036876787</v>
      </c>
    </row>
    <row r="8371" spans="2:3" x14ac:dyDescent="0.25">
      <c r="B8371" s="257">
        <v>8308</v>
      </c>
      <c r="C8371" s="256">
        <v>172.70283956396909</v>
      </c>
    </row>
    <row r="8372" spans="2:3" x14ac:dyDescent="0.25">
      <c r="B8372" s="257">
        <v>8309</v>
      </c>
      <c r="C8372" s="256">
        <v>94.262031687968005</v>
      </c>
    </row>
    <row r="8373" spans="2:3" x14ac:dyDescent="0.25">
      <c r="B8373" s="257">
        <v>8310</v>
      </c>
      <c r="C8373" s="256">
        <v>148.76873161204739</v>
      </c>
    </row>
    <row r="8374" spans="2:3" x14ac:dyDescent="0.25">
      <c r="B8374" s="257">
        <v>8311</v>
      </c>
      <c r="C8374" s="256">
        <v>124.37171511763817</v>
      </c>
    </row>
    <row r="8375" spans="2:3" x14ac:dyDescent="0.25">
      <c r="B8375" s="257">
        <v>8312</v>
      </c>
      <c r="C8375" s="256">
        <v>137.59892008951817</v>
      </c>
    </row>
    <row r="8376" spans="2:3" x14ac:dyDescent="0.25">
      <c r="B8376" s="257">
        <v>8313</v>
      </c>
      <c r="C8376" s="256">
        <v>107.81503829600705</v>
      </c>
    </row>
    <row r="8377" spans="2:3" x14ac:dyDescent="0.25">
      <c r="B8377" s="257">
        <v>8314</v>
      </c>
      <c r="C8377" s="256">
        <v>146.04018114689339</v>
      </c>
    </row>
    <row r="8378" spans="2:3" x14ac:dyDescent="0.25">
      <c r="B8378" s="257">
        <v>8315</v>
      </c>
      <c r="C8378" s="256">
        <v>101.74733731413539</v>
      </c>
    </row>
    <row r="8379" spans="2:3" x14ac:dyDescent="0.25">
      <c r="B8379" s="257">
        <v>8316</v>
      </c>
      <c r="C8379" s="256">
        <v>115.568285701617</v>
      </c>
    </row>
    <row r="8380" spans="2:3" x14ac:dyDescent="0.25">
      <c r="B8380" s="257">
        <v>8317</v>
      </c>
      <c r="C8380" s="256">
        <v>129.01934960343712</v>
      </c>
    </row>
    <row r="8381" spans="2:3" x14ac:dyDescent="0.25">
      <c r="B8381" s="257">
        <v>8318</v>
      </c>
      <c r="C8381" s="256">
        <v>93.005475189022604</v>
      </c>
    </row>
    <row r="8382" spans="2:3" x14ac:dyDescent="0.25">
      <c r="B8382" s="257">
        <v>8319</v>
      </c>
      <c r="C8382" s="256">
        <v>78.906475549595768</v>
      </c>
    </row>
    <row r="8383" spans="2:3" x14ac:dyDescent="0.25">
      <c r="B8383" s="257">
        <v>8320</v>
      </c>
      <c r="C8383" s="256">
        <v>57.898686528398244</v>
      </c>
    </row>
    <row r="8384" spans="2:3" x14ac:dyDescent="0.25">
      <c r="B8384" s="257">
        <v>8321</v>
      </c>
      <c r="C8384" s="256">
        <v>101.47789038120459</v>
      </c>
    </row>
    <row r="8385" spans="2:3" x14ac:dyDescent="0.25">
      <c r="B8385" s="257">
        <v>8322</v>
      </c>
      <c r="C8385" s="256">
        <v>140.23969825572962</v>
      </c>
    </row>
    <row r="8386" spans="2:3" x14ac:dyDescent="0.25">
      <c r="B8386" s="257">
        <v>8323</v>
      </c>
      <c r="C8386" s="256">
        <v>141.40786528523591</v>
      </c>
    </row>
    <row r="8387" spans="2:3" x14ac:dyDescent="0.25">
      <c r="B8387" s="257">
        <v>8324</v>
      </c>
      <c r="C8387" s="256">
        <v>141.65237648951376</v>
      </c>
    </row>
    <row r="8388" spans="2:3" x14ac:dyDescent="0.25">
      <c r="B8388" s="257">
        <v>8325</v>
      </c>
      <c r="C8388" s="256">
        <v>147.86685519644831</v>
      </c>
    </row>
    <row r="8389" spans="2:3" x14ac:dyDescent="0.25">
      <c r="B8389" s="257">
        <v>8326</v>
      </c>
      <c r="C8389" s="256">
        <v>86.700153830176077</v>
      </c>
    </row>
    <row r="8390" spans="2:3" x14ac:dyDescent="0.25">
      <c r="B8390" s="257">
        <v>8327</v>
      </c>
      <c r="C8390" s="256">
        <v>148.03252548923834</v>
      </c>
    </row>
    <row r="8391" spans="2:3" x14ac:dyDescent="0.25">
      <c r="B8391" s="257">
        <v>8328</v>
      </c>
      <c r="C8391" s="256">
        <v>153.41799527471591</v>
      </c>
    </row>
    <row r="8392" spans="2:3" x14ac:dyDescent="0.25">
      <c r="B8392" s="257">
        <v>8329</v>
      </c>
      <c r="C8392" s="256">
        <v>103.33959056355121</v>
      </c>
    </row>
    <row r="8393" spans="2:3" x14ac:dyDescent="0.25">
      <c r="B8393" s="257">
        <v>8330</v>
      </c>
      <c r="C8393" s="256">
        <v>106.28714031028548</v>
      </c>
    </row>
    <row r="8394" spans="2:3" x14ac:dyDescent="0.25">
      <c r="B8394" s="257">
        <v>8331</v>
      </c>
      <c r="C8394" s="256">
        <v>125.48545641312138</v>
      </c>
    </row>
    <row r="8395" spans="2:3" x14ac:dyDescent="0.25">
      <c r="B8395" s="257">
        <v>8332</v>
      </c>
      <c r="C8395" s="256">
        <v>107.51611989583354</v>
      </c>
    </row>
    <row r="8396" spans="2:3" x14ac:dyDescent="0.25">
      <c r="B8396" s="257">
        <v>8333</v>
      </c>
      <c r="C8396" s="256">
        <v>138.02671998055817</v>
      </c>
    </row>
    <row r="8397" spans="2:3" x14ac:dyDescent="0.25">
      <c r="B8397" s="257">
        <v>8334</v>
      </c>
      <c r="C8397" s="256">
        <v>113.79931054481172</v>
      </c>
    </row>
    <row r="8398" spans="2:3" x14ac:dyDescent="0.25">
      <c r="B8398" s="257">
        <v>8335</v>
      </c>
      <c r="C8398" s="256">
        <v>146.34028183595709</v>
      </c>
    </row>
    <row r="8399" spans="2:3" x14ac:dyDescent="0.25">
      <c r="B8399" s="257">
        <v>8336</v>
      </c>
      <c r="C8399" s="256">
        <v>131.98085764688503</v>
      </c>
    </row>
    <row r="8400" spans="2:3" x14ac:dyDescent="0.25">
      <c r="B8400" s="257">
        <v>8337</v>
      </c>
      <c r="C8400" s="256">
        <v>132.49324539951053</v>
      </c>
    </row>
    <row r="8401" spans="2:3" x14ac:dyDescent="0.25">
      <c r="B8401" s="257">
        <v>8338</v>
      </c>
      <c r="C8401" s="256">
        <v>116.06059335037845</v>
      </c>
    </row>
    <row r="8402" spans="2:3" x14ac:dyDescent="0.25">
      <c r="B8402" s="257">
        <v>8339</v>
      </c>
      <c r="C8402" s="256">
        <v>159.445536307895</v>
      </c>
    </row>
    <row r="8403" spans="2:3" x14ac:dyDescent="0.25">
      <c r="B8403" s="257">
        <v>8340</v>
      </c>
      <c r="C8403" s="256">
        <v>125.76434783287615</v>
      </c>
    </row>
    <row r="8404" spans="2:3" x14ac:dyDescent="0.25">
      <c r="B8404" s="257">
        <v>8341</v>
      </c>
      <c r="C8404" s="256">
        <v>144.4410151858923</v>
      </c>
    </row>
    <row r="8405" spans="2:3" x14ac:dyDescent="0.25">
      <c r="B8405" s="257">
        <v>8342</v>
      </c>
      <c r="C8405" s="256">
        <v>117.77040553752478</v>
      </c>
    </row>
    <row r="8406" spans="2:3" x14ac:dyDescent="0.25">
      <c r="B8406" s="257">
        <v>8343</v>
      </c>
      <c r="C8406" s="256">
        <v>147.23554242987106</v>
      </c>
    </row>
    <row r="8407" spans="2:3" x14ac:dyDescent="0.25">
      <c r="B8407" s="257">
        <v>8344</v>
      </c>
      <c r="C8407" s="256">
        <v>130.50451888422754</v>
      </c>
    </row>
    <row r="8408" spans="2:3" x14ac:dyDescent="0.25">
      <c r="B8408" s="257">
        <v>8345</v>
      </c>
      <c r="C8408" s="256">
        <v>125.80221258808642</v>
      </c>
    </row>
    <row r="8409" spans="2:3" x14ac:dyDescent="0.25">
      <c r="B8409" s="257">
        <v>8346</v>
      </c>
      <c r="C8409" s="256">
        <v>116.18198954449929</v>
      </c>
    </row>
    <row r="8410" spans="2:3" x14ac:dyDescent="0.25">
      <c r="B8410" s="257">
        <v>8347</v>
      </c>
      <c r="C8410" s="256">
        <v>94.851619253667849</v>
      </c>
    </row>
    <row r="8411" spans="2:3" x14ac:dyDescent="0.25">
      <c r="B8411" s="257">
        <v>8348</v>
      </c>
      <c r="C8411" s="256">
        <v>122.61293788062665</v>
      </c>
    </row>
    <row r="8412" spans="2:3" x14ac:dyDescent="0.25">
      <c r="B8412" s="257">
        <v>8349</v>
      </c>
      <c r="C8412" s="256">
        <v>61.18294003365834</v>
      </c>
    </row>
    <row r="8413" spans="2:3" x14ac:dyDescent="0.25">
      <c r="B8413" s="257">
        <v>8350</v>
      </c>
      <c r="C8413" s="256">
        <v>163.83374162562342</v>
      </c>
    </row>
    <row r="8414" spans="2:3" x14ac:dyDescent="0.25">
      <c r="B8414" s="257">
        <v>8351</v>
      </c>
      <c r="C8414" s="256">
        <v>128.57065321152703</v>
      </c>
    </row>
    <row r="8415" spans="2:3" x14ac:dyDescent="0.25">
      <c r="B8415" s="257">
        <v>8352</v>
      </c>
      <c r="C8415" s="256">
        <v>146.47824126296985</v>
      </c>
    </row>
    <row r="8416" spans="2:3" x14ac:dyDescent="0.25">
      <c r="B8416" s="257">
        <v>8353</v>
      </c>
      <c r="C8416" s="256">
        <v>124.61897051602243</v>
      </c>
    </row>
    <row r="8417" spans="2:3" x14ac:dyDescent="0.25">
      <c r="B8417" s="257">
        <v>8354</v>
      </c>
      <c r="C8417" s="256">
        <v>103.2107839528332</v>
      </c>
    </row>
    <row r="8418" spans="2:3" x14ac:dyDescent="0.25">
      <c r="B8418" s="257">
        <v>8355</v>
      </c>
      <c r="C8418" s="256">
        <v>91.103954715703281</v>
      </c>
    </row>
    <row r="8419" spans="2:3" x14ac:dyDescent="0.25">
      <c r="B8419" s="257">
        <v>8356</v>
      </c>
      <c r="C8419" s="256">
        <v>125.04018270352239</v>
      </c>
    </row>
    <row r="8420" spans="2:3" x14ac:dyDescent="0.25">
      <c r="B8420" s="257">
        <v>8357</v>
      </c>
      <c r="C8420" s="256">
        <v>97.538346931288274</v>
      </c>
    </row>
    <row r="8421" spans="2:3" x14ac:dyDescent="0.25">
      <c r="B8421" s="257">
        <v>8358</v>
      </c>
      <c r="C8421" s="256">
        <v>122.27355187052029</v>
      </c>
    </row>
    <row r="8422" spans="2:3" x14ac:dyDescent="0.25">
      <c r="B8422" s="257">
        <v>8359</v>
      </c>
      <c r="C8422" s="256">
        <v>134.04420731293965</v>
      </c>
    </row>
    <row r="8423" spans="2:3" x14ac:dyDescent="0.25">
      <c r="B8423" s="257">
        <v>8360</v>
      </c>
      <c r="C8423" s="256">
        <v>126.39261817803765</v>
      </c>
    </row>
    <row r="8424" spans="2:3" x14ac:dyDescent="0.25">
      <c r="B8424" s="257">
        <v>8361</v>
      </c>
      <c r="C8424" s="256">
        <v>95.24163139530198</v>
      </c>
    </row>
    <row r="8425" spans="2:3" x14ac:dyDescent="0.25">
      <c r="B8425" s="257">
        <v>8362</v>
      </c>
      <c r="C8425" s="256">
        <v>115.2679114495533</v>
      </c>
    </row>
    <row r="8426" spans="2:3" x14ac:dyDescent="0.25">
      <c r="B8426" s="257">
        <v>8363</v>
      </c>
      <c r="C8426" s="256">
        <v>117.24069771579579</v>
      </c>
    </row>
    <row r="8427" spans="2:3" x14ac:dyDescent="0.25">
      <c r="B8427" s="257">
        <v>8364</v>
      </c>
      <c r="C8427" s="256">
        <v>112.41832399365887</v>
      </c>
    </row>
    <row r="8428" spans="2:3" x14ac:dyDescent="0.25">
      <c r="B8428" s="257">
        <v>8365</v>
      </c>
      <c r="C8428" s="256">
        <v>111.13457838996666</v>
      </c>
    </row>
    <row r="8429" spans="2:3" x14ac:dyDescent="0.25">
      <c r="B8429" s="257">
        <v>8366</v>
      </c>
      <c r="C8429" s="256">
        <v>182.33351963613441</v>
      </c>
    </row>
    <row r="8430" spans="2:3" x14ac:dyDescent="0.25">
      <c r="B8430" s="257">
        <v>8367</v>
      </c>
      <c r="C8430" s="256">
        <v>91.895840312348227</v>
      </c>
    </row>
    <row r="8431" spans="2:3" x14ac:dyDescent="0.25">
      <c r="B8431" s="257">
        <v>8368</v>
      </c>
      <c r="C8431" s="256">
        <v>122.07480029890408</v>
      </c>
    </row>
    <row r="8432" spans="2:3" x14ac:dyDescent="0.25">
      <c r="B8432" s="257">
        <v>8369</v>
      </c>
      <c r="C8432" s="256">
        <v>108.78835774631979</v>
      </c>
    </row>
    <row r="8433" spans="2:3" x14ac:dyDescent="0.25">
      <c r="B8433" s="257">
        <v>8370</v>
      </c>
      <c r="C8433" s="256">
        <v>125.6468046691858</v>
      </c>
    </row>
    <row r="8434" spans="2:3" x14ac:dyDescent="0.25">
      <c r="B8434" s="257">
        <v>8371</v>
      </c>
      <c r="C8434" s="256">
        <v>158.04004628179754</v>
      </c>
    </row>
    <row r="8435" spans="2:3" x14ac:dyDescent="0.25">
      <c r="B8435" s="257">
        <v>8372</v>
      </c>
      <c r="C8435" s="256">
        <v>124.83952139481343</v>
      </c>
    </row>
    <row r="8436" spans="2:3" x14ac:dyDescent="0.25">
      <c r="B8436" s="257">
        <v>8373</v>
      </c>
      <c r="C8436" s="256">
        <v>110.1769598459499</v>
      </c>
    </row>
    <row r="8437" spans="2:3" x14ac:dyDescent="0.25">
      <c r="B8437" s="257">
        <v>8374</v>
      </c>
      <c r="C8437" s="256">
        <v>103.75981688627571</v>
      </c>
    </row>
    <row r="8438" spans="2:3" x14ac:dyDescent="0.25">
      <c r="B8438" s="257">
        <v>8375</v>
      </c>
      <c r="C8438" s="256">
        <v>146.30636698626427</v>
      </c>
    </row>
    <row r="8439" spans="2:3" x14ac:dyDescent="0.25">
      <c r="B8439" s="257">
        <v>8376</v>
      </c>
      <c r="C8439" s="256">
        <v>121.13372534847117</v>
      </c>
    </row>
    <row r="8440" spans="2:3" x14ac:dyDescent="0.25">
      <c r="B8440" s="257">
        <v>8377</v>
      </c>
      <c r="C8440" s="256">
        <v>128.4360532098186</v>
      </c>
    </row>
    <row r="8441" spans="2:3" x14ac:dyDescent="0.25">
      <c r="B8441" s="257">
        <v>8378</v>
      </c>
      <c r="C8441" s="256">
        <v>137.47793875636518</v>
      </c>
    </row>
    <row r="8442" spans="2:3" x14ac:dyDescent="0.25">
      <c r="B8442" s="257">
        <v>8379</v>
      </c>
      <c r="C8442" s="256">
        <v>93.514669575478223</v>
      </c>
    </row>
    <row r="8443" spans="2:3" x14ac:dyDescent="0.25">
      <c r="B8443" s="257">
        <v>8380</v>
      </c>
      <c r="C8443" s="256">
        <v>110.97061830855615</v>
      </c>
    </row>
    <row r="8444" spans="2:3" x14ac:dyDescent="0.25">
      <c r="B8444" s="257">
        <v>8381</v>
      </c>
      <c r="C8444" s="256">
        <v>68.916943411565711</v>
      </c>
    </row>
    <row r="8445" spans="2:3" x14ac:dyDescent="0.25">
      <c r="B8445" s="257">
        <v>8382</v>
      </c>
      <c r="C8445" s="256">
        <v>102.93327762150275</v>
      </c>
    </row>
    <row r="8446" spans="2:3" x14ac:dyDescent="0.25">
      <c r="B8446" s="257">
        <v>8383</v>
      </c>
      <c r="C8446" s="256">
        <v>108.95403845387487</v>
      </c>
    </row>
    <row r="8447" spans="2:3" x14ac:dyDescent="0.25">
      <c r="B8447" s="257">
        <v>8384</v>
      </c>
      <c r="C8447" s="256">
        <v>154.15027790445012</v>
      </c>
    </row>
    <row r="8448" spans="2:3" x14ac:dyDescent="0.25">
      <c r="B8448" s="257">
        <v>8385</v>
      </c>
      <c r="C8448" s="256">
        <v>89.555182942246034</v>
      </c>
    </row>
    <row r="8449" spans="2:3" x14ac:dyDescent="0.25">
      <c r="B8449" s="257">
        <v>8386</v>
      </c>
      <c r="C8449" s="256">
        <v>117.60084485822679</v>
      </c>
    </row>
    <row r="8450" spans="2:3" x14ac:dyDescent="0.25">
      <c r="B8450" s="257">
        <v>8387</v>
      </c>
      <c r="C8450" s="256">
        <v>97.630771946483151</v>
      </c>
    </row>
    <row r="8451" spans="2:3" x14ac:dyDescent="0.25">
      <c r="B8451" s="257">
        <v>8388</v>
      </c>
      <c r="C8451" s="256">
        <v>122.63122874785148</v>
      </c>
    </row>
    <row r="8452" spans="2:3" x14ac:dyDescent="0.25">
      <c r="B8452" s="257">
        <v>8389</v>
      </c>
      <c r="C8452" s="256">
        <v>143.38691635833243</v>
      </c>
    </row>
    <row r="8453" spans="2:3" x14ac:dyDescent="0.25">
      <c r="B8453" s="257">
        <v>8390</v>
      </c>
      <c r="C8453" s="256">
        <v>119.33165921910168</v>
      </c>
    </row>
    <row r="8454" spans="2:3" x14ac:dyDescent="0.25">
      <c r="B8454" s="257">
        <v>8391</v>
      </c>
      <c r="C8454" s="256">
        <v>85.483076116179106</v>
      </c>
    </row>
    <row r="8455" spans="2:3" x14ac:dyDescent="0.25">
      <c r="B8455" s="257">
        <v>8392</v>
      </c>
      <c r="C8455" s="256">
        <v>65.021329691827816</v>
      </c>
    </row>
    <row r="8456" spans="2:3" x14ac:dyDescent="0.25">
      <c r="B8456" s="257">
        <v>8393</v>
      </c>
      <c r="C8456" s="256">
        <v>64.114196725711693</v>
      </c>
    </row>
    <row r="8457" spans="2:3" x14ac:dyDescent="0.25">
      <c r="B8457" s="257">
        <v>8394</v>
      </c>
      <c r="C8457" s="256">
        <v>123.2136955824982</v>
      </c>
    </row>
    <row r="8458" spans="2:3" x14ac:dyDescent="0.25">
      <c r="B8458" s="257">
        <v>8395</v>
      </c>
      <c r="C8458" s="256">
        <v>91.348815262320727</v>
      </c>
    </row>
    <row r="8459" spans="2:3" x14ac:dyDescent="0.25">
      <c r="B8459" s="257">
        <v>8396</v>
      </c>
      <c r="C8459" s="256">
        <v>108.82753374295356</v>
      </c>
    </row>
    <row r="8460" spans="2:3" x14ac:dyDescent="0.25">
      <c r="B8460" s="257">
        <v>8397</v>
      </c>
      <c r="C8460" s="256">
        <v>120.14415956320317</v>
      </c>
    </row>
    <row r="8461" spans="2:3" x14ac:dyDescent="0.25">
      <c r="B8461" s="257">
        <v>8398</v>
      </c>
      <c r="C8461" s="256">
        <v>105.36444894321906</v>
      </c>
    </row>
    <row r="8462" spans="2:3" x14ac:dyDescent="0.25">
      <c r="B8462" s="257">
        <v>8399</v>
      </c>
      <c r="C8462" s="256">
        <v>151.08261302252367</v>
      </c>
    </row>
    <row r="8463" spans="2:3" x14ac:dyDescent="0.25">
      <c r="B8463" s="257">
        <v>8400</v>
      </c>
      <c r="C8463" s="256">
        <v>101.78337426350069</v>
      </c>
    </row>
    <row r="8464" spans="2:3" x14ac:dyDescent="0.25">
      <c r="B8464" s="257">
        <v>8401</v>
      </c>
      <c r="C8464" s="256">
        <v>132.3034910236259</v>
      </c>
    </row>
    <row r="8465" spans="2:3" x14ac:dyDescent="0.25">
      <c r="B8465" s="257">
        <v>8402</v>
      </c>
      <c r="C8465" s="256">
        <v>122.65494968033103</v>
      </c>
    </row>
    <row r="8466" spans="2:3" x14ac:dyDescent="0.25">
      <c r="B8466" s="257">
        <v>8403</v>
      </c>
      <c r="C8466" s="256">
        <v>84.511353372492977</v>
      </c>
    </row>
    <row r="8467" spans="2:3" x14ac:dyDescent="0.25">
      <c r="B8467" s="257">
        <v>8404</v>
      </c>
      <c r="C8467" s="256">
        <v>132.44393265459121</v>
      </c>
    </row>
    <row r="8468" spans="2:3" x14ac:dyDescent="0.25">
      <c r="B8468" s="257">
        <v>8405</v>
      </c>
      <c r="C8468" s="256">
        <v>123.31100113905238</v>
      </c>
    </row>
    <row r="8469" spans="2:3" x14ac:dyDescent="0.25">
      <c r="B8469" s="257">
        <v>8406</v>
      </c>
      <c r="C8469" s="256">
        <v>126.70250909687417</v>
      </c>
    </row>
    <row r="8470" spans="2:3" x14ac:dyDescent="0.25">
      <c r="B8470" s="257">
        <v>8407</v>
      </c>
      <c r="C8470" s="256">
        <v>173.88209274211567</v>
      </c>
    </row>
    <row r="8471" spans="2:3" x14ac:dyDescent="0.25">
      <c r="B8471" s="257">
        <v>8408</v>
      </c>
      <c r="C8471" s="256">
        <v>92.178638884505318</v>
      </c>
    </row>
    <row r="8472" spans="2:3" x14ac:dyDescent="0.25">
      <c r="B8472" s="257">
        <v>8409</v>
      </c>
      <c r="C8472" s="256">
        <v>142.83069980005183</v>
      </c>
    </row>
    <row r="8473" spans="2:3" x14ac:dyDescent="0.25">
      <c r="B8473" s="257">
        <v>8410</v>
      </c>
      <c r="C8473" s="256">
        <v>117.69252385039414</v>
      </c>
    </row>
    <row r="8474" spans="2:3" x14ac:dyDescent="0.25">
      <c r="B8474" s="257">
        <v>8411</v>
      </c>
      <c r="C8474" s="256">
        <v>177.42792737149577</v>
      </c>
    </row>
    <row r="8475" spans="2:3" x14ac:dyDescent="0.25">
      <c r="B8475" s="257">
        <v>8412</v>
      </c>
      <c r="C8475" s="256">
        <v>125.08179176120214</v>
      </c>
    </row>
    <row r="8476" spans="2:3" x14ac:dyDescent="0.25">
      <c r="B8476" s="257">
        <v>8413</v>
      </c>
      <c r="C8476" s="256">
        <v>127.51297461916414</v>
      </c>
    </row>
    <row r="8477" spans="2:3" x14ac:dyDescent="0.25">
      <c r="B8477" s="257">
        <v>8414</v>
      </c>
      <c r="C8477" s="256">
        <v>159.73011794018043</v>
      </c>
    </row>
    <row r="8478" spans="2:3" x14ac:dyDescent="0.25">
      <c r="B8478" s="257">
        <v>8415</v>
      </c>
      <c r="C8478" s="256">
        <v>89.949144559158526</v>
      </c>
    </row>
    <row r="8479" spans="2:3" x14ac:dyDescent="0.25">
      <c r="B8479" s="257">
        <v>8416</v>
      </c>
      <c r="C8479" s="256">
        <v>96.288167464997969</v>
      </c>
    </row>
    <row r="8480" spans="2:3" x14ac:dyDescent="0.25">
      <c r="B8480" s="257">
        <v>8417</v>
      </c>
      <c r="C8480" s="256">
        <v>115.10752395976328</v>
      </c>
    </row>
    <row r="8481" spans="2:3" x14ac:dyDescent="0.25">
      <c r="B8481" s="257">
        <v>8418</v>
      </c>
      <c r="C8481" s="256">
        <v>128.73574860131984</v>
      </c>
    </row>
    <row r="8482" spans="2:3" x14ac:dyDescent="0.25">
      <c r="B8482" s="257">
        <v>8419</v>
      </c>
      <c r="C8482" s="256">
        <v>99.06190863223037</v>
      </c>
    </row>
    <row r="8483" spans="2:3" x14ac:dyDescent="0.25">
      <c r="B8483" s="257">
        <v>8420</v>
      </c>
      <c r="C8483" s="256">
        <v>115.73275036603074</v>
      </c>
    </row>
    <row r="8484" spans="2:3" x14ac:dyDescent="0.25">
      <c r="B8484" s="257">
        <v>8421</v>
      </c>
      <c r="C8484" s="256">
        <v>71.370235452816317</v>
      </c>
    </row>
    <row r="8485" spans="2:3" x14ac:dyDescent="0.25">
      <c r="B8485" s="257">
        <v>8422</v>
      </c>
      <c r="C8485" s="256">
        <v>122.56446406755866</v>
      </c>
    </row>
    <row r="8486" spans="2:3" x14ac:dyDescent="0.25">
      <c r="B8486" s="257">
        <v>8423</v>
      </c>
      <c r="C8486" s="256">
        <v>75.204926924999924</v>
      </c>
    </row>
    <row r="8487" spans="2:3" x14ac:dyDescent="0.25">
      <c r="B8487" s="257">
        <v>8424</v>
      </c>
      <c r="C8487" s="256">
        <v>123.45381508592358</v>
      </c>
    </row>
    <row r="8488" spans="2:3" x14ac:dyDescent="0.25">
      <c r="B8488" s="257">
        <v>8425</v>
      </c>
      <c r="C8488" s="256">
        <v>112.47420730350774</v>
      </c>
    </row>
    <row r="8489" spans="2:3" x14ac:dyDescent="0.25">
      <c r="B8489" s="257">
        <v>8426</v>
      </c>
      <c r="C8489" s="256">
        <v>125.29068743423267</v>
      </c>
    </row>
    <row r="8490" spans="2:3" x14ac:dyDescent="0.25">
      <c r="B8490" s="257">
        <v>8427</v>
      </c>
      <c r="C8490" s="256">
        <v>90.215197189073962</v>
      </c>
    </row>
    <row r="8491" spans="2:3" x14ac:dyDescent="0.25">
      <c r="B8491" s="257">
        <v>8428</v>
      </c>
      <c r="C8491" s="256">
        <v>143.70987052605471</v>
      </c>
    </row>
    <row r="8492" spans="2:3" x14ac:dyDescent="0.25">
      <c r="B8492" s="257">
        <v>8429</v>
      </c>
      <c r="C8492" s="256">
        <v>155.91561829954856</v>
      </c>
    </row>
    <row r="8493" spans="2:3" x14ac:dyDescent="0.25">
      <c r="B8493" s="257">
        <v>8430</v>
      </c>
      <c r="C8493" s="256">
        <v>132.31641093274288</v>
      </c>
    </row>
    <row r="8494" spans="2:3" x14ac:dyDescent="0.25">
      <c r="B8494" s="257">
        <v>8431</v>
      </c>
      <c r="C8494" s="256">
        <v>145.02536669845287</v>
      </c>
    </row>
    <row r="8495" spans="2:3" x14ac:dyDescent="0.25">
      <c r="B8495" s="257">
        <v>8432</v>
      </c>
      <c r="C8495" s="256">
        <v>166.23746246478478</v>
      </c>
    </row>
    <row r="8496" spans="2:3" x14ac:dyDescent="0.25">
      <c r="B8496" s="257">
        <v>8433</v>
      </c>
      <c r="C8496" s="256">
        <v>123.07065331871131</v>
      </c>
    </row>
    <row r="8497" spans="2:3" x14ac:dyDescent="0.25">
      <c r="B8497" s="257">
        <v>8434</v>
      </c>
      <c r="C8497" s="256">
        <v>140.00935609287691</v>
      </c>
    </row>
    <row r="8498" spans="2:3" x14ac:dyDescent="0.25">
      <c r="B8498" s="257">
        <v>8435</v>
      </c>
      <c r="C8498" s="256">
        <v>213.28107314826946</v>
      </c>
    </row>
    <row r="8499" spans="2:3" x14ac:dyDescent="0.25">
      <c r="B8499" s="257">
        <v>8436</v>
      </c>
      <c r="C8499" s="256">
        <v>134.1633813759222</v>
      </c>
    </row>
    <row r="8500" spans="2:3" x14ac:dyDescent="0.25">
      <c r="B8500" s="257">
        <v>8437</v>
      </c>
      <c r="C8500" s="256">
        <v>144.31539480411342</v>
      </c>
    </row>
    <row r="8501" spans="2:3" x14ac:dyDescent="0.25">
      <c r="B8501" s="257">
        <v>8438</v>
      </c>
      <c r="C8501" s="256">
        <v>94.708440688962412</v>
      </c>
    </row>
    <row r="8502" spans="2:3" x14ac:dyDescent="0.25">
      <c r="B8502" s="257">
        <v>8439</v>
      </c>
      <c r="C8502" s="256">
        <v>159.81343234256315</v>
      </c>
    </row>
    <row r="8503" spans="2:3" x14ac:dyDescent="0.25">
      <c r="B8503" s="257">
        <v>8440</v>
      </c>
      <c r="C8503" s="256">
        <v>166.31195361323827</v>
      </c>
    </row>
    <row r="8504" spans="2:3" x14ac:dyDescent="0.25">
      <c r="B8504" s="257">
        <v>8441</v>
      </c>
      <c r="C8504" s="256">
        <v>150.53189122534999</v>
      </c>
    </row>
    <row r="8505" spans="2:3" x14ac:dyDescent="0.25">
      <c r="B8505" s="257">
        <v>8442</v>
      </c>
      <c r="C8505" s="256">
        <v>108.6726461406294</v>
      </c>
    </row>
    <row r="8506" spans="2:3" x14ac:dyDescent="0.25">
      <c r="B8506" s="257">
        <v>8443</v>
      </c>
      <c r="C8506" s="256">
        <v>127.00881085077886</v>
      </c>
    </row>
    <row r="8507" spans="2:3" x14ac:dyDescent="0.25">
      <c r="B8507" s="257">
        <v>8444</v>
      </c>
      <c r="C8507" s="256">
        <v>103.63181419859838</v>
      </c>
    </row>
    <row r="8508" spans="2:3" x14ac:dyDescent="0.25">
      <c r="B8508" s="257">
        <v>8445</v>
      </c>
      <c r="C8508" s="256">
        <v>97.28577552994355</v>
      </c>
    </row>
    <row r="8509" spans="2:3" x14ac:dyDescent="0.25">
      <c r="B8509" s="257">
        <v>8446</v>
      </c>
      <c r="C8509" s="256">
        <v>141.6813701114165</v>
      </c>
    </row>
    <row r="8510" spans="2:3" x14ac:dyDescent="0.25">
      <c r="B8510" s="257">
        <v>8447</v>
      </c>
      <c r="C8510" s="256">
        <v>138.46216172722302</v>
      </c>
    </row>
    <row r="8511" spans="2:3" x14ac:dyDescent="0.25">
      <c r="B8511" s="257">
        <v>8448</v>
      </c>
      <c r="C8511" s="256">
        <v>141.96830508197775</v>
      </c>
    </row>
    <row r="8512" spans="2:3" x14ac:dyDescent="0.25">
      <c r="B8512" s="257">
        <v>8449</v>
      </c>
      <c r="C8512" s="256">
        <v>119.71463328489642</v>
      </c>
    </row>
    <row r="8513" spans="2:3" x14ac:dyDescent="0.25">
      <c r="B8513" s="257">
        <v>8450</v>
      </c>
      <c r="C8513" s="256">
        <v>101.83781066553007</v>
      </c>
    </row>
    <row r="8514" spans="2:3" x14ac:dyDescent="0.25">
      <c r="B8514" s="257">
        <v>8451</v>
      </c>
      <c r="C8514" s="256">
        <v>144.01011720098481</v>
      </c>
    </row>
    <row r="8515" spans="2:3" x14ac:dyDescent="0.25">
      <c r="B8515" s="257">
        <v>8452</v>
      </c>
      <c r="C8515" s="256">
        <v>123.46650107218832</v>
      </c>
    </row>
    <row r="8516" spans="2:3" x14ac:dyDescent="0.25">
      <c r="B8516" s="257">
        <v>8453</v>
      </c>
      <c r="C8516" s="256">
        <v>132.85894585566922</v>
      </c>
    </row>
    <row r="8517" spans="2:3" x14ac:dyDescent="0.25">
      <c r="B8517" s="257">
        <v>8454</v>
      </c>
      <c r="C8517" s="256">
        <v>84.950809504807907</v>
      </c>
    </row>
    <row r="8518" spans="2:3" x14ac:dyDescent="0.25">
      <c r="B8518" s="257">
        <v>8455</v>
      </c>
      <c r="C8518" s="256">
        <v>122.99371094586044</v>
      </c>
    </row>
    <row r="8519" spans="2:3" x14ac:dyDescent="0.25">
      <c r="B8519" s="257">
        <v>8456</v>
      </c>
      <c r="C8519" s="256">
        <v>127.34527637723016</v>
      </c>
    </row>
    <row r="8520" spans="2:3" x14ac:dyDescent="0.25">
      <c r="B8520" s="257">
        <v>8457</v>
      </c>
      <c r="C8520" s="256">
        <v>111.53482696046926</v>
      </c>
    </row>
    <row r="8521" spans="2:3" x14ac:dyDescent="0.25">
      <c r="B8521" s="257">
        <v>8458</v>
      </c>
      <c r="C8521" s="256">
        <v>90.182942420035459</v>
      </c>
    </row>
    <row r="8522" spans="2:3" x14ac:dyDescent="0.25">
      <c r="B8522" s="257">
        <v>8459</v>
      </c>
      <c r="C8522" s="256">
        <v>122.53452467584245</v>
      </c>
    </row>
    <row r="8523" spans="2:3" x14ac:dyDescent="0.25">
      <c r="B8523" s="257">
        <v>8460</v>
      </c>
      <c r="C8523" s="256">
        <v>125.61858859793593</v>
      </c>
    </row>
    <row r="8524" spans="2:3" x14ac:dyDescent="0.25">
      <c r="B8524" s="257">
        <v>8461</v>
      </c>
      <c r="C8524" s="256">
        <v>109.86486924847244</v>
      </c>
    </row>
    <row r="8525" spans="2:3" x14ac:dyDescent="0.25">
      <c r="B8525" s="257">
        <v>8462</v>
      </c>
      <c r="C8525" s="256">
        <v>146.42852006735154</v>
      </c>
    </row>
    <row r="8526" spans="2:3" x14ac:dyDescent="0.25">
      <c r="B8526" s="257">
        <v>8463</v>
      </c>
      <c r="C8526" s="256">
        <v>98.835826004177164</v>
      </c>
    </row>
    <row r="8527" spans="2:3" x14ac:dyDescent="0.25">
      <c r="B8527" s="257">
        <v>8464</v>
      </c>
      <c r="C8527" s="256">
        <v>92.123187414558402</v>
      </c>
    </row>
    <row r="8528" spans="2:3" x14ac:dyDescent="0.25">
      <c r="B8528" s="257">
        <v>8465</v>
      </c>
      <c r="C8528" s="256">
        <v>140.34035040377827</v>
      </c>
    </row>
    <row r="8529" spans="2:3" x14ac:dyDescent="0.25">
      <c r="B8529" s="257">
        <v>8466</v>
      </c>
      <c r="C8529" s="256">
        <v>112.84139926174629</v>
      </c>
    </row>
    <row r="8530" spans="2:3" x14ac:dyDescent="0.25">
      <c r="B8530" s="257">
        <v>8467</v>
      </c>
      <c r="C8530" s="256">
        <v>122.92649330183107</v>
      </c>
    </row>
    <row r="8531" spans="2:3" x14ac:dyDescent="0.25">
      <c r="B8531" s="257">
        <v>8468</v>
      </c>
      <c r="C8531" s="256">
        <v>150.05973753529577</v>
      </c>
    </row>
    <row r="8532" spans="2:3" x14ac:dyDescent="0.25">
      <c r="B8532" s="257">
        <v>8469</v>
      </c>
      <c r="C8532" s="256">
        <v>134.18046853918085</v>
      </c>
    </row>
    <row r="8533" spans="2:3" x14ac:dyDescent="0.25">
      <c r="B8533" s="257">
        <v>8470</v>
      </c>
      <c r="C8533" s="256">
        <v>108.10559197796516</v>
      </c>
    </row>
    <row r="8534" spans="2:3" x14ac:dyDescent="0.25">
      <c r="B8534" s="257">
        <v>8471</v>
      </c>
      <c r="C8534" s="256">
        <v>90.807031354217486</v>
      </c>
    </row>
    <row r="8535" spans="2:3" x14ac:dyDescent="0.25">
      <c r="B8535" s="257">
        <v>8472</v>
      </c>
      <c r="C8535" s="256">
        <v>124.83865782466135</v>
      </c>
    </row>
    <row r="8536" spans="2:3" x14ac:dyDescent="0.25">
      <c r="B8536" s="257">
        <v>8473</v>
      </c>
      <c r="C8536" s="256">
        <v>83.023804765574496</v>
      </c>
    </row>
    <row r="8537" spans="2:3" x14ac:dyDescent="0.25">
      <c r="B8537" s="257">
        <v>8474</v>
      </c>
      <c r="C8537" s="256">
        <v>150.95570085890907</v>
      </c>
    </row>
    <row r="8538" spans="2:3" x14ac:dyDescent="0.25">
      <c r="B8538" s="257">
        <v>8475</v>
      </c>
      <c r="C8538" s="256">
        <v>137.52425246134527</v>
      </c>
    </row>
    <row r="8539" spans="2:3" x14ac:dyDescent="0.25">
      <c r="B8539" s="257">
        <v>8476</v>
      </c>
      <c r="C8539" s="256">
        <v>109.52840963419688</v>
      </c>
    </row>
    <row r="8540" spans="2:3" x14ac:dyDescent="0.25">
      <c r="B8540" s="257">
        <v>8477</v>
      </c>
      <c r="C8540" s="256">
        <v>155.15096833590161</v>
      </c>
    </row>
    <row r="8541" spans="2:3" x14ac:dyDescent="0.25">
      <c r="B8541" s="257">
        <v>8478</v>
      </c>
      <c r="C8541" s="256">
        <v>110.49342722380112</v>
      </c>
    </row>
    <row r="8542" spans="2:3" x14ac:dyDescent="0.25">
      <c r="B8542" s="257">
        <v>8479</v>
      </c>
      <c r="C8542" s="256">
        <v>102.71370429390942</v>
      </c>
    </row>
    <row r="8543" spans="2:3" x14ac:dyDescent="0.25">
      <c r="B8543" s="257">
        <v>8480</v>
      </c>
      <c r="C8543" s="256">
        <v>116.73890889081515</v>
      </c>
    </row>
    <row r="8544" spans="2:3" x14ac:dyDescent="0.25">
      <c r="B8544" s="257">
        <v>8481</v>
      </c>
      <c r="C8544" s="256">
        <v>95.769575947839542</v>
      </c>
    </row>
    <row r="8545" spans="2:3" x14ac:dyDescent="0.25">
      <c r="B8545" s="257">
        <v>8482</v>
      </c>
      <c r="C8545" s="256">
        <v>150.49260059627613</v>
      </c>
    </row>
    <row r="8546" spans="2:3" x14ac:dyDescent="0.25">
      <c r="B8546" s="257">
        <v>8483</v>
      </c>
      <c r="C8546" s="256">
        <v>139.93929578191373</v>
      </c>
    </row>
    <row r="8547" spans="2:3" x14ac:dyDescent="0.25">
      <c r="B8547" s="257">
        <v>8484</v>
      </c>
      <c r="C8547" s="256">
        <v>137.36083564022502</v>
      </c>
    </row>
    <row r="8548" spans="2:3" x14ac:dyDescent="0.25">
      <c r="B8548" s="257">
        <v>8485</v>
      </c>
      <c r="C8548" s="256">
        <v>109.23345613050364</v>
      </c>
    </row>
    <row r="8549" spans="2:3" x14ac:dyDescent="0.25">
      <c r="B8549" s="257">
        <v>8486</v>
      </c>
      <c r="C8549" s="256">
        <v>110.28972071686636</v>
      </c>
    </row>
    <row r="8550" spans="2:3" x14ac:dyDescent="0.25">
      <c r="B8550" s="257">
        <v>8487</v>
      </c>
      <c r="C8550" s="256">
        <v>92.125524953230155</v>
      </c>
    </row>
    <row r="8551" spans="2:3" x14ac:dyDescent="0.25">
      <c r="B8551" s="257">
        <v>8488</v>
      </c>
      <c r="C8551" s="256">
        <v>78.826863025957962</v>
      </c>
    </row>
    <row r="8552" spans="2:3" x14ac:dyDescent="0.25">
      <c r="B8552" s="257">
        <v>8489</v>
      </c>
      <c r="C8552" s="256">
        <v>141.21219726946742</v>
      </c>
    </row>
    <row r="8553" spans="2:3" x14ac:dyDescent="0.25">
      <c r="B8553" s="257">
        <v>8490</v>
      </c>
      <c r="C8553" s="256">
        <v>106.06922543393904</v>
      </c>
    </row>
    <row r="8554" spans="2:3" x14ac:dyDescent="0.25">
      <c r="B8554" s="257">
        <v>8491</v>
      </c>
      <c r="C8554" s="256">
        <v>118.18414318234787</v>
      </c>
    </row>
    <row r="8555" spans="2:3" x14ac:dyDescent="0.25">
      <c r="B8555" s="257">
        <v>8492</v>
      </c>
      <c r="C8555" s="256">
        <v>163.29256023108712</v>
      </c>
    </row>
    <row r="8556" spans="2:3" x14ac:dyDescent="0.25">
      <c r="B8556" s="257">
        <v>8493</v>
      </c>
      <c r="C8556" s="256">
        <v>92.330608349468235</v>
      </c>
    </row>
    <row r="8557" spans="2:3" x14ac:dyDescent="0.25">
      <c r="B8557" s="257">
        <v>8494</v>
      </c>
      <c r="C8557" s="256">
        <v>87.048223736258478</v>
      </c>
    </row>
    <row r="8558" spans="2:3" x14ac:dyDescent="0.25">
      <c r="B8558" s="257">
        <v>8495</v>
      </c>
      <c r="C8558" s="256">
        <v>131.12457580071109</v>
      </c>
    </row>
    <row r="8559" spans="2:3" x14ac:dyDescent="0.25">
      <c r="B8559" s="257">
        <v>8496</v>
      </c>
      <c r="C8559" s="256">
        <v>112.59461055660579</v>
      </c>
    </row>
    <row r="8560" spans="2:3" x14ac:dyDescent="0.25">
      <c r="B8560" s="257">
        <v>8497</v>
      </c>
      <c r="C8560" s="256">
        <v>117.21966143542619</v>
      </c>
    </row>
    <row r="8561" spans="2:3" x14ac:dyDescent="0.25">
      <c r="B8561" s="257">
        <v>8498</v>
      </c>
      <c r="C8561" s="256">
        <v>117.85903793872468</v>
      </c>
    </row>
    <row r="8562" spans="2:3" x14ac:dyDescent="0.25">
      <c r="B8562" s="257">
        <v>8499</v>
      </c>
      <c r="C8562" s="256">
        <v>122.37413805449332</v>
      </c>
    </row>
    <row r="8563" spans="2:3" x14ac:dyDescent="0.25">
      <c r="B8563" s="257">
        <v>8500</v>
      </c>
      <c r="C8563" s="256">
        <v>129.26229506415427</v>
      </c>
    </row>
    <row r="8564" spans="2:3" x14ac:dyDescent="0.25">
      <c r="B8564" s="257">
        <v>8501</v>
      </c>
      <c r="C8564" s="256">
        <v>166.99763724813928</v>
      </c>
    </row>
    <row r="8565" spans="2:3" x14ac:dyDescent="0.25">
      <c r="B8565" s="257">
        <v>8502</v>
      </c>
      <c r="C8565" s="256">
        <v>100.76205920351752</v>
      </c>
    </row>
    <row r="8566" spans="2:3" x14ac:dyDescent="0.25">
      <c r="B8566" s="257">
        <v>8503</v>
      </c>
      <c r="C8566" s="256">
        <v>111.85207580236472</v>
      </c>
    </row>
    <row r="8567" spans="2:3" x14ac:dyDescent="0.25">
      <c r="B8567" s="257">
        <v>8504</v>
      </c>
      <c r="C8567" s="256">
        <v>78.097410923495559</v>
      </c>
    </row>
    <row r="8568" spans="2:3" x14ac:dyDescent="0.25">
      <c r="B8568" s="257">
        <v>8505</v>
      </c>
      <c r="C8568" s="256">
        <v>116.73791203636358</v>
      </c>
    </row>
    <row r="8569" spans="2:3" x14ac:dyDescent="0.25">
      <c r="B8569" s="257">
        <v>8506</v>
      </c>
      <c r="C8569" s="256">
        <v>111.7812572459504</v>
      </c>
    </row>
    <row r="8570" spans="2:3" x14ac:dyDescent="0.25">
      <c r="B8570" s="257">
        <v>8507</v>
      </c>
      <c r="C8570" s="256">
        <v>121.57251921238219</v>
      </c>
    </row>
    <row r="8571" spans="2:3" x14ac:dyDescent="0.25">
      <c r="B8571" s="257">
        <v>8508</v>
      </c>
      <c r="C8571" s="256">
        <v>127.50646814058729</v>
      </c>
    </row>
    <row r="8572" spans="2:3" x14ac:dyDescent="0.25">
      <c r="B8572" s="257">
        <v>8509</v>
      </c>
      <c r="C8572" s="256">
        <v>113.6866320695602</v>
      </c>
    </row>
    <row r="8573" spans="2:3" x14ac:dyDescent="0.25">
      <c r="B8573" s="257">
        <v>8510</v>
      </c>
      <c r="C8573" s="256">
        <v>139.31203200214713</v>
      </c>
    </row>
    <row r="8574" spans="2:3" x14ac:dyDescent="0.25">
      <c r="B8574" s="257">
        <v>8511</v>
      </c>
      <c r="C8574" s="256">
        <v>153.91043259445891</v>
      </c>
    </row>
    <row r="8575" spans="2:3" x14ac:dyDescent="0.25">
      <c r="B8575" s="257">
        <v>8512</v>
      </c>
      <c r="C8575" s="256">
        <v>128.7610592273447</v>
      </c>
    </row>
    <row r="8576" spans="2:3" x14ac:dyDescent="0.25">
      <c r="B8576" s="257">
        <v>8513</v>
      </c>
      <c r="C8576" s="256">
        <v>137.34095891853349</v>
      </c>
    </row>
    <row r="8577" spans="2:3" x14ac:dyDescent="0.25">
      <c r="B8577" s="257">
        <v>8514</v>
      </c>
      <c r="C8577" s="256">
        <v>112.88452465766673</v>
      </c>
    </row>
    <row r="8578" spans="2:3" x14ac:dyDescent="0.25">
      <c r="B8578" s="257">
        <v>8515</v>
      </c>
      <c r="C8578" s="256">
        <v>141.17727192240329</v>
      </c>
    </row>
    <row r="8579" spans="2:3" x14ac:dyDescent="0.25">
      <c r="B8579" s="257">
        <v>8516</v>
      </c>
      <c r="C8579" s="256">
        <v>146.62111033467659</v>
      </c>
    </row>
    <row r="8580" spans="2:3" x14ac:dyDescent="0.25">
      <c r="B8580" s="257">
        <v>8517</v>
      </c>
      <c r="C8580" s="256">
        <v>68.268712655507272</v>
      </c>
    </row>
    <row r="8581" spans="2:3" x14ac:dyDescent="0.25">
      <c r="B8581" s="257">
        <v>8518</v>
      </c>
      <c r="C8581" s="256">
        <v>70.045047953862522</v>
      </c>
    </row>
    <row r="8582" spans="2:3" x14ac:dyDescent="0.25">
      <c r="B8582" s="257">
        <v>8519</v>
      </c>
      <c r="C8582" s="256">
        <v>103.76249412549595</v>
      </c>
    </row>
    <row r="8583" spans="2:3" x14ac:dyDescent="0.25">
      <c r="B8583" s="257">
        <v>8520</v>
      </c>
      <c r="C8583" s="256">
        <v>75.725115016829861</v>
      </c>
    </row>
    <row r="8584" spans="2:3" x14ac:dyDescent="0.25">
      <c r="B8584" s="257">
        <v>8521</v>
      </c>
      <c r="C8584" s="256">
        <v>97.006539293797644</v>
      </c>
    </row>
    <row r="8585" spans="2:3" x14ac:dyDescent="0.25">
      <c r="B8585" s="257">
        <v>8522</v>
      </c>
      <c r="C8585" s="256">
        <v>156.72352289129543</v>
      </c>
    </row>
    <row r="8586" spans="2:3" x14ac:dyDescent="0.25">
      <c r="B8586" s="257">
        <v>8523</v>
      </c>
      <c r="C8586" s="256">
        <v>113.50520260342584</v>
      </c>
    </row>
    <row r="8587" spans="2:3" x14ac:dyDescent="0.25">
      <c r="B8587" s="257">
        <v>8524</v>
      </c>
      <c r="C8587" s="256">
        <v>124.10327328927264</v>
      </c>
    </row>
    <row r="8588" spans="2:3" x14ac:dyDescent="0.25">
      <c r="B8588" s="257">
        <v>8525</v>
      </c>
      <c r="C8588" s="256">
        <v>134.78289075170849</v>
      </c>
    </row>
    <row r="8589" spans="2:3" x14ac:dyDescent="0.25">
      <c r="B8589" s="257">
        <v>8526</v>
      </c>
      <c r="C8589" s="256">
        <v>69.909058527507113</v>
      </c>
    </row>
    <row r="8590" spans="2:3" x14ac:dyDescent="0.25">
      <c r="B8590" s="257">
        <v>8527</v>
      </c>
      <c r="C8590" s="256">
        <v>120.26185244786622</v>
      </c>
    </row>
    <row r="8591" spans="2:3" x14ac:dyDescent="0.25">
      <c r="B8591" s="257">
        <v>8528</v>
      </c>
      <c r="C8591" s="256">
        <v>131.46340025613117</v>
      </c>
    </row>
    <row r="8592" spans="2:3" x14ac:dyDescent="0.25">
      <c r="B8592" s="257">
        <v>8529</v>
      </c>
      <c r="C8592" s="256">
        <v>122.52334619002592</v>
      </c>
    </row>
    <row r="8593" spans="2:3" x14ac:dyDescent="0.25">
      <c r="B8593" s="257">
        <v>8530</v>
      </c>
      <c r="C8593" s="256">
        <v>110.1028481613364</v>
      </c>
    </row>
    <row r="8594" spans="2:3" x14ac:dyDescent="0.25">
      <c r="B8594" s="257">
        <v>8531</v>
      </c>
      <c r="C8594" s="256">
        <v>120.82632888626617</v>
      </c>
    </row>
    <row r="8595" spans="2:3" x14ac:dyDescent="0.25">
      <c r="B8595" s="257">
        <v>8532</v>
      </c>
      <c r="C8595" s="256">
        <v>120.31494930119155</v>
      </c>
    </row>
    <row r="8596" spans="2:3" x14ac:dyDescent="0.25">
      <c r="B8596" s="257">
        <v>8533</v>
      </c>
      <c r="C8596" s="256">
        <v>140.76503885498698</v>
      </c>
    </row>
    <row r="8597" spans="2:3" x14ac:dyDescent="0.25">
      <c r="B8597" s="257">
        <v>8534</v>
      </c>
      <c r="C8597" s="256">
        <v>110.92531162195044</v>
      </c>
    </row>
    <row r="8598" spans="2:3" x14ac:dyDescent="0.25">
      <c r="B8598" s="257">
        <v>8535</v>
      </c>
      <c r="C8598" s="256">
        <v>145.85714434884071</v>
      </c>
    </row>
    <row r="8599" spans="2:3" x14ac:dyDescent="0.25">
      <c r="B8599" s="257">
        <v>8536</v>
      </c>
      <c r="C8599" s="256">
        <v>118.8510908751029</v>
      </c>
    </row>
    <row r="8600" spans="2:3" x14ac:dyDescent="0.25">
      <c r="B8600" s="257">
        <v>8537</v>
      </c>
      <c r="C8600" s="256">
        <v>126.50181738915275</v>
      </c>
    </row>
    <row r="8601" spans="2:3" x14ac:dyDescent="0.25">
      <c r="B8601" s="257">
        <v>8538</v>
      </c>
      <c r="C8601" s="256">
        <v>112.59271697102936</v>
      </c>
    </row>
    <row r="8602" spans="2:3" x14ac:dyDescent="0.25">
      <c r="B8602" s="257">
        <v>8539</v>
      </c>
      <c r="C8602" s="256">
        <v>141.11036477359792</v>
      </c>
    </row>
    <row r="8603" spans="2:3" x14ac:dyDescent="0.25">
      <c r="B8603" s="257">
        <v>8540</v>
      </c>
      <c r="C8603" s="256">
        <v>120.88456305336616</v>
      </c>
    </row>
    <row r="8604" spans="2:3" x14ac:dyDescent="0.25">
      <c r="B8604" s="257">
        <v>8541</v>
      </c>
      <c r="C8604" s="256">
        <v>67.686338732185376</v>
      </c>
    </row>
    <row r="8605" spans="2:3" x14ac:dyDescent="0.25">
      <c r="B8605" s="257">
        <v>8542</v>
      </c>
      <c r="C8605" s="256">
        <v>71.042586358671869</v>
      </c>
    </row>
    <row r="8606" spans="2:3" x14ac:dyDescent="0.25">
      <c r="B8606" s="257">
        <v>8543</v>
      </c>
      <c r="C8606" s="256">
        <v>148.06569246930911</v>
      </c>
    </row>
    <row r="8607" spans="2:3" x14ac:dyDescent="0.25">
      <c r="B8607" s="257">
        <v>8544</v>
      </c>
      <c r="C8607" s="256">
        <v>130.09252457529718</v>
      </c>
    </row>
    <row r="8608" spans="2:3" x14ac:dyDescent="0.25">
      <c r="B8608" s="257">
        <v>8545</v>
      </c>
      <c r="C8608" s="256">
        <v>140.44521481972788</v>
      </c>
    </row>
    <row r="8609" spans="2:3" x14ac:dyDescent="0.25">
      <c r="B8609" s="257">
        <v>8546</v>
      </c>
      <c r="C8609" s="256">
        <v>166.92981473264118</v>
      </c>
    </row>
    <row r="8610" spans="2:3" x14ac:dyDescent="0.25">
      <c r="B8610" s="257">
        <v>8547</v>
      </c>
      <c r="C8610" s="256">
        <v>70.511521696630894</v>
      </c>
    </row>
    <row r="8611" spans="2:3" x14ac:dyDescent="0.25">
      <c r="B8611" s="257">
        <v>8548</v>
      </c>
      <c r="C8611" s="256">
        <v>102.63957837369752</v>
      </c>
    </row>
    <row r="8612" spans="2:3" x14ac:dyDescent="0.25">
      <c r="B8612" s="257">
        <v>8549</v>
      </c>
      <c r="C8612" s="256">
        <v>156.17260818833171</v>
      </c>
    </row>
    <row r="8613" spans="2:3" x14ac:dyDescent="0.25">
      <c r="B8613" s="257">
        <v>8550</v>
      </c>
      <c r="C8613" s="256">
        <v>126.67243200952804</v>
      </c>
    </row>
    <row r="8614" spans="2:3" x14ac:dyDescent="0.25">
      <c r="B8614" s="257">
        <v>8551</v>
      </c>
      <c r="C8614" s="256">
        <v>140.67286180732214</v>
      </c>
    </row>
    <row r="8615" spans="2:3" x14ac:dyDescent="0.25">
      <c r="B8615" s="257">
        <v>8552</v>
      </c>
      <c r="C8615" s="256">
        <v>104.17144044911318</v>
      </c>
    </row>
    <row r="8616" spans="2:3" x14ac:dyDescent="0.25">
      <c r="B8616" s="257">
        <v>8553</v>
      </c>
      <c r="C8616" s="256">
        <v>137.28636022262106</v>
      </c>
    </row>
    <row r="8617" spans="2:3" x14ac:dyDescent="0.25">
      <c r="B8617" s="257">
        <v>8554</v>
      </c>
      <c r="C8617" s="256">
        <v>102.78870813158646</v>
      </c>
    </row>
    <row r="8618" spans="2:3" x14ac:dyDescent="0.25">
      <c r="B8618" s="257">
        <v>8555</v>
      </c>
      <c r="C8618" s="256">
        <v>83.861352234934174</v>
      </c>
    </row>
    <row r="8619" spans="2:3" x14ac:dyDescent="0.25">
      <c r="B8619" s="257">
        <v>8556</v>
      </c>
      <c r="C8619" s="256">
        <v>145.04517577328855</v>
      </c>
    </row>
    <row r="8620" spans="2:3" x14ac:dyDescent="0.25">
      <c r="B8620" s="257">
        <v>8557</v>
      </c>
      <c r="C8620" s="256">
        <v>120.55977435673663</v>
      </c>
    </row>
    <row r="8621" spans="2:3" x14ac:dyDescent="0.25">
      <c r="B8621" s="257">
        <v>8558</v>
      </c>
      <c r="C8621" s="256">
        <v>96.12486669268614</v>
      </c>
    </row>
    <row r="8622" spans="2:3" x14ac:dyDescent="0.25">
      <c r="B8622" s="257">
        <v>8559</v>
      </c>
      <c r="C8622" s="256">
        <v>128.58847264955662</v>
      </c>
    </row>
    <row r="8623" spans="2:3" x14ac:dyDescent="0.25">
      <c r="B8623" s="257">
        <v>8560</v>
      </c>
      <c r="C8623" s="256">
        <v>121.84210704975739</v>
      </c>
    </row>
    <row r="8624" spans="2:3" x14ac:dyDescent="0.25">
      <c r="B8624" s="257">
        <v>8561</v>
      </c>
      <c r="C8624" s="256">
        <v>125.76734781049427</v>
      </c>
    </row>
    <row r="8625" spans="2:3" x14ac:dyDescent="0.25">
      <c r="B8625" s="257">
        <v>8562</v>
      </c>
      <c r="C8625" s="256">
        <v>132.49064737832825</v>
      </c>
    </row>
    <row r="8626" spans="2:3" x14ac:dyDescent="0.25">
      <c r="B8626" s="257">
        <v>8563</v>
      </c>
      <c r="C8626" s="256">
        <v>109.95524989398547</v>
      </c>
    </row>
    <row r="8627" spans="2:3" x14ac:dyDescent="0.25">
      <c r="B8627" s="257">
        <v>8564</v>
      </c>
      <c r="C8627" s="256">
        <v>124.11265609680029</v>
      </c>
    </row>
    <row r="8628" spans="2:3" x14ac:dyDescent="0.25">
      <c r="B8628" s="257">
        <v>8565</v>
      </c>
      <c r="C8628" s="256">
        <v>134.19479664709962</v>
      </c>
    </row>
    <row r="8629" spans="2:3" x14ac:dyDescent="0.25">
      <c r="B8629" s="257">
        <v>8566</v>
      </c>
      <c r="C8629" s="256">
        <v>119.3565150109103</v>
      </c>
    </row>
    <row r="8630" spans="2:3" x14ac:dyDescent="0.25">
      <c r="B8630" s="257">
        <v>8567</v>
      </c>
      <c r="C8630" s="256">
        <v>111.04092845334917</v>
      </c>
    </row>
    <row r="8631" spans="2:3" x14ac:dyDescent="0.25">
      <c r="B8631" s="257">
        <v>8568</v>
      </c>
      <c r="C8631" s="256">
        <v>132.47019352793012</v>
      </c>
    </row>
    <row r="8632" spans="2:3" x14ac:dyDescent="0.25">
      <c r="B8632" s="257">
        <v>8569</v>
      </c>
      <c r="C8632" s="256">
        <v>154.89014014397759</v>
      </c>
    </row>
    <row r="8633" spans="2:3" x14ac:dyDescent="0.25">
      <c r="B8633" s="257">
        <v>8570</v>
      </c>
      <c r="C8633" s="256">
        <v>135.03439786633959</v>
      </c>
    </row>
    <row r="8634" spans="2:3" x14ac:dyDescent="0.25">
      <c r="B8634" s="257">
        <v>8571</v>
      </c>
      <c r="C8634" s="256">
        <v>95.969388047594023</v>
      </c>
    </row>
    <row r="8635" spans="2:3" x14ac:dyDescent="0.25">
      <c r="B8635" s="257">
        <v>8572</v>
      </c>
      <c r="C8635" s="256">
        <v>164.14298354461127</v>
      </c>
    </row>
    <row r="8636" spans="2:3" x14ac:dyDescent="0.25">
      <c r="B8636" s="257">
        <v>8573</v>
      </c>
      <c r="C8636" s="256">
        <v>138.55590205069018</v>
      </c>
    </row>
    <row r="8637" spans="2:3" x14ac:dyDescent="0.25">
      <c r="B8637" s="257">
        <v>8574</v>
      </c>
      <c r="C8637" s="256">
        <v>114.47848317828634</v>
      </c>
    </row>
    <row r="8638" spans="2:3" x14ac:dyDescent="0.25">
      <c r="B8638" s="257">
        <v>8575</v>
      </c>
      <c r="C8638" s="256">
        <v>156.82809038599575</v>
      </c>
    </row>
    <row r="8639" spans="2:3" x14ac:dyDescent="0.25">
      <c r="B8639" s="257">
        <v>8576</v>
      </c>
      <c r="C8639" s="256">
        <v>133.78006447184418</v>
      </c>
    </row>
    <row r="8640" spans="2:3" x14ac:dyDescent="0.25">
      <c r="B8640" s="257">
        <v>8577</v>
      </c>
      <c r="C8640" s="256">
        <v>113.48733439584039</v>
      </c>
    </row>
    <row r="8641" spans="2:3" x14ac:dyDescent="0.25">
      <c r="B8641" s="257">
        <v>8578</v>
      </c>
      <c r="C8641" s="256">
        <v>83.806661645747283</v>
      </c>
    </row>
    <row r="8642" spans="2:3" x14ac:dyDescent="0.25">
      <c r="B8642" s="257">
        <v>8579</v>
      </c>
      <c r="C8642" s="256">
        <v>87.303687856541117</v>
      </c>
    </row>
    <row r="8643" spans="2:3" x14ac:dyDescent="0.25">
      <c r="B8643" s="257">
        <v>8580</v>
      </c>
      <c r="C8643" s="256">
        <v>125.55538793822254</v>
      </c>
    </row>
    <row r="8644" spans="2:3" x14ac:dyDescent="0.25">
      <c r="B8644" s="257">
        <v>8581</v>
      </c>
      <c r="C8644" s="256">
        <v>123.72929889872793</v>
      </c>
    </row>
    <row r="8645" spans="2:3" x14ac:dyDescent="0.25">
      <c r="B8645" s="257">
        <v>8582</v>
      </c>
      <c r="C8645" s="256">
        <v>133.29634096153018</v>
      </c>
    </row>
    <row r="8646" spans="2:3" x14ac:dyDescent="0.25">
      <c r="B8646" s="257">
        <v>8583</v>
      </c>
      <c r="C8646" s="256">
        <v>109.95350055141377</v>
      </c>
    </row>
    <row r="8647" spans="2:3" x14ac:dyDescent="0.25">
      <c r="B8647" s="257">
        <v>8584</v>
      </c>
      <c r="C8647" s="256">
        <v>111.78980341863314</v>
      </c>
    </row>
    <row r="8648" spans="2:3" x14ac:dyDescent="0.25">
      <c r="B8648" s="257">
        <v>8585</v>
      </c>
      <c r="C8648" s="256">
        <v>111.20791079780412</v>
      </c>
    </row>
    <row r="8649" spans="2:3" x14ac:dyDescent="0.25">
      <c r="B8649" s="257">
        <v>8586</v>
      </c>
      <c r="C8649" s="256">
        <v>133.74897009826998</v>
      </c>
    </row>
    <row r="8650" spans="2:3" x14ac:dyDescent="0.25">
      <c r="B8650" s="257">
        <v>8587</v>
      </c>
      <c r="C8650" s="256">
        <v>78.071315519131829</v>
      </c>
    </row>
    <row r="8651" spans="2:3" x14ac:dyDescent="0.25">
      <c r="B8651" s="257">
        <v>8588</v>
      </c>
      <c r="C8651" s="256">
        <v>129.23799753893368</v>
      </c>
    </row>
    <row r="8652" spans="2:3" x14ac:dyDescent="0.25">
      <c r="B8652" s="257">
        <v>8589</v>
      </c>
      <c r="C8652" s="256">
        <v>93.671585028443502</v>
      </c>
    </row>
    <row r="8653" spans="2:3" x14ac:dyDescent="0.25">
      <c r="B8653" s="257">
        <v>8590</v>
      </c>
      <c r="C8653" s="256">
        <v>147.313129458605</v>
      </c>
    </row>
    <row r="8654" spans="2:3" x14ac:dyDescent="0.25">
      <c r="B8654" s="257">
        <v>8591</v>
      </c>
      <c r="C8654" s="256">
        <v>110.26698149433071</v>
      </c>
    </row>
    <row r="8655" spans="2:3" x14ac:dyDescent="0.25">
      <c r="B8655" s="257">
        <v>8592</v>
      </c>
      <c r="C8655" s="256">
        <v>126.53153659502391</v>
      </c>
    </row>
    <row r="8656" spans="2:3" x14ac:dyDescent="0.25">
      <c r="B8656" s="257">
        <v>8593</v>
      </c>
      <c r="C8656" s="256">
        <v>189.51625115547083</v>
      </c>
    </row>
    <row r="8657" spans="2:3" x14ac:dyDescent="0.25">
      <c r="B8657" s="257">
        <v>8594</v>
      </c>
      <c r="C8657" s="256">
        <v>112.37788802410337</v>
      </c>
    </row>
    <row r="8658" spans="2:3" x14ac:dyDescent="0.25">
      <c r="B8658" s="257">
        <v>8595</v>
      </c>
      <c r="C8658" s="256">
        <v>133.06831390028864</v>
      </c>
    </row>
    <row r="8659" spans="2:3" x14ac:dyDescent="0.25">
      <c r="B8659" s="257">
        <v>8596</v>
      </c>
      <c r="C8659" s="256">
        <v>133.20035322554497</v>
      </c>
    </row>
    <row r="8660" spans="2:3" x14ac:dyDescent="0.25">
      <c r="B8660" s="257">
        <v>8597</v>
      </c>
      <c r="C8660" s="256">
        <v>112.69433362025511</v>
      </c>
    </row>
    <row r="8661" spans="2:3" x14ac:dyDescent="0.25">
      <c r="B8661" s="257">
        <v>8598</v>
      </c>
      <c r="C8661" s="256">
        <v>149.67117805162064</v>
      </c>
    </row>
    <row r="8662" spans="2:3" x14ac:dyDescent="0.25">
      <c r="B8662" s="257">
        <v>8599</v>
      </c>
      <c r="C8662" s="256">
        <v>173.79429621522559</v>
      </c>
    </row>
    <row r="8663" spans="2:3" x14ac:dyDescent="0.25">
      <c r="B8663" s="257">
        <v>8600</v>
      </c>
      <c r="C8663" s="256">
        <v>121.65382036674055</v>
      </c>
    </row>
    <row r="8664" spans="2:3" x14ac:dyDescent="0.25">
      <c r="B8664" s="257">
        <v>8601</v>
      </c>
      <c r="C8664" s="256">
        <v>132.05993482138402</v>
      </c>
    </row>
    <row r="8665" spans="2:3" x14ac:dyDescent="0.25">
      <c r="B8665" s="257">
        <v>8602</v>
      </c>
      <c r="C8665" s="256">
        <v>141.25374640072806</v>
      </c>
    </row>
    <row r="8666" spans="2:3" x14ac:dyDescent="0.25">
      <c r="B8666" s="257">
        <v>8603</v>
      </c>
      <c r="C8666" s="256">
        <v>112.19770748903234</v>
      </c>
    </row>
    <row r="8667" spans="2:3" x14ac:dyDescent="0.25">
      <c r="B8667" s="257">
        <v>8604</v>
      </c>
      <c r="C8667" s="256">
        <v>136.94958299838385</v>
      </c>
    </row>
    <row r="8668" spans="2:3" x14ac:dyDescent="0.25">
      <c r="B8668" s="257">
        <v>8605</v>
      </c>
      <c r="C8668" s="256">
        <v>115.16530909502497</v>
      </c>
    </row>
    <row r="8669" spans="2:3" x14ac:dyDescent="0.25">
      <c r="B8669" s="257">
        <v>8606</v>
      </c>
      <c r="C8669" s="256">
        <v>119.9359572574167</v>
      </c>
    </row>
    <row r="8670" spans="2:3" x14ac:dyDescent="0.25">
      <c r="B8670" s="257">
        <v>8607</v>
      </c>
      <c r="C8670" s="256">
        <v>140.4146185623411</v>
      </c>
    </row>
    <row r="8671" spans="2:3" x14ac:dyDescent="0.25">
      <c r="B8671" s="257">
        <v>8608</v>
      </c>
      <c r="C8671" s="256">
        <v>92.882833620739831</v>
      </c>
    </row>
    <row r="8672" spans="2:3" x14ac:dyDescent="0.25">
      <c r="B8672" s="257">
        <v>8609</v>
      </c>
      <c r="C8672" s="256">
        <v>140.98908604581015</v>
      </c>
    </row>
    <row r="8673" spans="2:3" x14ac:dyDescent="0.25">
      <c r="B8673" s="257">
        <v>8610</v>
      </c>
      <c r="C8673" s="256">
        <v>113.57780620426031</v>
      </c>
    </row>
    <row r="8674" spans="2:3" x14ac:dyDescent="0.25">
      <c r="B8674" s="257">
        <v>8611</v>
      </c>
      <c r="C8674" s="256">
        <v>133.79881219165043</v>
      </c>
    </row>
    <row r="8675" spans="2:3" x14ac:dyDescent="0.25">
      <c r="B8675" s="257">
        <v>8612</v>
      </c>
      <c r="C8675" s="256">
        <v>110.22691934339088</v>
      </c>
    </row>
    <row r="8676" spans="2:3" x14ac:dyDescent="0.25">
      <c r="B8676" s="257">
        <v>8613</v>
      </c>
      <c r="C8676" s="256">
        <v>138.45677652082085</v>
      </c>
    </row>
    <row r="8677" spans="2:3" x14ac:dyDescent="0.25">
      <c r="B8677" s="257">
        <v>8614</v>
      </c>
      <c r="C8677" s="256">
        <v>155.56007962512189</v>
      </c>
    </row>
    <row r="8678" spans="2:3" x14ac:dyDescent="0.25">
      <c r="B8678" s="257">
        <v>8615</v>
      </c>
      <c r="C8678" s="256">
        <v>84.550272961224238</v>
      </c>
    </row>
    <row r="8679" spans="2:3" x14ac:dyDescent="0.25">
      <c r="B8679" s="257">
        <v>8616</v>
      </c>
      <c r="C8679" s="256">
        <v>116.73165264355205</v>
      </c>
    </row>
    <row r="8680" spans="2:3" x14ac:dyDescent="0.25">
      <c r="B8680" s="257">
        <v>8617</v>
      </c>
      <c r="C8680" s="256">
        <v>123.59389697897761</v>
      </c>
    </row>
    <row r="8681" spans="2:3" x14ac:dyDescent="0.25">
      <c r="B8681" s="257">
        <v>8618</v>
      </c>
      <c r="C8681" s="256">
        <v>92.726303501239897</v>
      </c>
    </row>
    <row r="8682" spans="2:3" x14ac:dyDescent="0.25">
      <c r="B8682" s="257">
        <v>8619</v>
      </c>
      <c r="C8682" s="256">
        <v>160.73012257458379</v>
      </c>
    </row>
    <row r="8683" spans="2:3" x14ac:dyDescent="0.25">
      <c r="B8683" s="257">
        <v>8620</v>
      </c>
      <c r="C8683" s="256">
        <v>121.52908277265817</v>
      </c>
    </row>
    <row r="8684" spans="2:3" x14ac:dyDescent="0.25">
      <c r="B8684" s="257">
        <v>8621</v>
      </c>
      <c r="C8684" s="256">
        <v>106.66609103492286</v>
      </c>
    </row>
    <row r="8685" spans="2:3" x14ac:dyDescent="0.25">
      <c r="B8685" s="257">
        <v>8622</v>
      </c>
      <c r="C8685" s="256">
        <v>137.07665612496854</v>
      </c>
    </row>
    <row r="8686" spans="2:3" x14ac:dyDescent="0.25">
      <c r="B8686" s="257">
        <v>8623</v>
      </c>
      <c r="C8686" s="256">
        <v>120.45415038925293</v>
      </c>
    </row>
    <row r="8687" spans="2:3" x14ac:dyDescent="0.25">
      <c r="B8687" s="257">
        <v>8624</v>
      </c>
      <c r="C8687" s="256">
        <v>107.4213733957049</v>
      </c>
    </row>
    <row r="8688" spans="2:3" x14ac:dyDescent="0.25">
      <c r="B8688" s="257">
        <v>8625</v>
      </c>
      <c r="C8688" s="256">
        <v>130.26465448803464</v>
      </c>
    </row>
    <row r="8689" spans="2:3" x14ac:dyDescent="0.25">
      <c r="B8689" s="257">
        <v>8626</v>
      </c>
      <c r="C8689" s="256">
        <v>111.66258273594339</v>
      </c>
    </row>
    <row r="8690" spans="2:3" x14ac:dyDescent="0.25">
      <c r="B8690" s="257">
        <v>8627</v>
      </c>
      <c r="C8690" s="256">
        <v>112.89648755472687</v>
      </c>
    </row>
    <row r="8691" spans="2:3" x14ac:dyDescent="0.25">
      <c r="B8691" s="257">
        <v>8628</v>
      </c>
      <c r="C8691" s="256">
        <v>119.12450115705448</v>
      </c>
    </row>
    <row r="8692" spans="2:3" x14ac:dyDescent="0.25">
      <c r="B8692" s="257">
        <v>8629</v>
      </c>
      <c r="C8692" s="256">
        <v>169.40648915928097</v>
      </c>
    </row>
    <row r="8693" spans="2:3" x14ac:dyDescent="0.25">
      <c r="B8693" s="257">
        <v>8630</v>
      </c>
      <c r="C8693" s="256">
        <v>107.0614596735161</v>
      </c>
    </row>
    <row r="8694" spans="2:3" x14ac:dyDescent="0.25">
      <c r="B8694" s="257">
        <v>8631</v>
      </c>
      <c r="C8694" s="256">
        <v>126.18653636456311</v>
      </c>
    </row>
    <row r="8695" spans="2:3" x14ac:dyDescent="0.25">
      <c r="B8695" s="257">
        <v>8632</v>
      </c>
      <c r="C8695" s="256">
        <v>116.0925738269588</v>
      </c>
    </row>
    <row r="8696" spans="2:3" x14ac:dyDescent="0.25">
      <c r="B8696" s="257">
        <v>8633</v>
      </c>
      <c r="C8696" s="256">
        <v>100.31024764252329</v>
      </c>
    </row>
    <row r="8697" spans="2:3" x14ac:dyDescent="0.25">
      <c r="B8697" s="257">
        <v>8634</v>
      </c>
      <c r="C8697" s="256">
        <v>65.940812053247669</v>
      </c>
    </row>
    <row r="8698" spans="2:3" x14ac:dyDescent="0.25">
      <c r="B8698" s="257">
        <v>8635</v>
      </c>
      <c r="C8698" s="256">
        <v>109.29669937739595</v>
      </c>
    </row>
    <row r="8699" spans="2:3" x14ac:dyDescent="0.25">
      <c r="B8699" s="257">
        <v>8636</v>
      </c>
      <c r="C8699" s="256">
        <v>74.472303493950704</v>
      </c>
    </row>
    <row r="8700" spans="2:3" x14ac:dyDescent="0.25">
      <c r="B8700" s="257">
        <v>8637</v>
      </c>
      <c r="C8700" s="256">
        <v>92.557269854417527</v>
      </c>
    </row>
    <row r="8701" spans="2:3" x14ac:dyDescent="0.25">
      <c r="B8701" s="257">
        <v>8638</v>
      </c>
      <c r="C8701" s="256">
        <v>102.12341264806031</v>
      </c>
    </row>
    <row r="8702" spans="2:3" x14ac:dyDescent="0.25">
      <c r="B8702" s="257">
        <v>8639</v>
      </c>
      <c r="C8702" s="256">
        <v>111.77714362787442</v>
      </c>
    </row>
    <row r="8703" spans="2:3" x14ac:dyDescent="0.25">
      <c r="B8703" s="257">
        <v>8640</v>
      </c>
      <c r="C8703" s="256">
        <v>128.30741473139611</v>
      </c>
    </row>
    <row r="8704" spans="2:3" x14ac:dyDescent="0.25">
      <c r="B8704" s="257">
        <v>8641</v>
      </c>
      <c r="C8704" s="256">
        <v>105.58254531437204</v>
      </c>
    </row>
    <row r="8705" spans="2:3" x14ac:dyDescent="0.25">
      <c r="B8705" s="257">
        <v>8642</v>
      </c>
      <c r="C8705" s="256">
        <v>133.70965640464036</v>
      </c>
    </row>
    <row r="8706" spans="2:3" x14ac:dyDescent="0.25">
      <c r="B8706" s="257">
        <v>8643</v>
      </c>
      <c r="C8706" s="256">
        <v>135.91727753547877</v>
      </c>
    </row>
    <row r="8707" spans="2:3" x14ac:dyDescent="0.25">
      <c r="B8707" s="257">
        <v>8644</v>
      </c>
      <c r="C8707" s="256">
        <v>123.95624937304859</v>
      </c>
    </row>
    <row r="8708" spans="2:3" x14ac:dyDescent="0.25">
      <c r="B8708" s="257">
        <v>8645</v>
      </c>
      <c r="C8708" s="256">
        <v>183.07384678702829</v>
      </c>
    </row>
    <row r="8709" spans="2:3" x14ac:dyDescent="0.25">
      <c r="B8709" s="257">
        <v>8646</v>
      </c>
      <c r="C8709" s="256">
        <v>105.89411871614044</v>
      </c>
    </row>
    <row r="8710" spans="2:3" x14ac:dyDescent="0.25">
      <c r="B8710" s="257">
        <v>8647</v>
      </c>
      <c r="C8710" s="256">
        <v>103.64647636311187</v>
      </c>
    </row>
    <row r="8711" spans="2:3" x14ac:dyDescent="0.25">
      <c r="B8711" s="257">
        <v>8648</v>
      </c>
      <c r="C8711" s="256">
        <v>141.76776078330263</v>
      </c>
    </row>
    <row r="8712" spans="2:3" x14ac:dyDescent="0.25">
      <c r="B8712" s="257">
        <v>8649</v>
      </c>
      <c r="C8712" s="256">
        <v>121.0850157508395</v>
      </c>
    </row>
    <row r="8713" spans="2:3" x14ac:dyDescent="0.25">
      <c r="B8713" s="257">
        <v>8650</v>
      </c>
      <c r="C8713" s="256">
        <v>159.08116775849311</v>
      </c>
    </row>
    <row r="8714" spans="2:3" x14ac:dyDescent="0.25">
      <c r="B8714" s="257">
        <v>8651</v>
      </c>
      <c r="C8714" s="256">
        <v>105.78650664649858</v>
      </c>
    </row>
    <row r="8715" spans="2:3" x14ac:dyDescent="0.25">
      <c r="B8715" s="257">
        <v>8652</v>
      </c>
      <c r="C8715" s="256">
        <v>86.507381569469146</v>
      </c>
    </row>
    <row r="8716" spans="2:3" x14ac:dyDescent="0.25">
      <c r="B8716" s="257">
        <v>8653</v>
      </c>
      <c r="C8716" s="256">
        <v>142.25358354041362</v>
      </c>
    </row>
    <row r="8717" spans="2:3" x14ac:dyDescent="0.25">
      <c r="B8717" s="257">
        <v>8654</v>
      </c>
      <c r="C8717" s="256">
        <v>113.83171724966844</v>
      </c>
    </row>
    <row r="8718" spans="2:3" x14ac:dyDescent="0.25">
      <c r="B8718" s="257">
        <v>8655</v>
      </c>
      <c r="C8718" s="256">
        <v>116.48593481204733</v>
      </c>
    </row>
    <row r="8719" spans="2:3" x14ac:dyDescent="0.25">
      <c r="B8719" s="257">
        <v>8656</v>
      </c>
      <c r="C8719" s="256">
        <v>129.75152418973872</v>
      </c>
    </row>
    <row r="8720" spans="2:3" x14ac:dyDescent="0.25">
      <c r="B8720" s="257">
        <v>8657</v>
      </c>
      <c r="C8720" s="256">
        <v>123.07923431732875</v>
      </c>
    </row>
    <row r="8721" spans="2:3" x14ac:dyDescent="0.25">
      <c r="B8721" s="257">
        <v>8658</v>
      </c>
      <c r="C8721" s="256">
        <v>95.96923758395333</v>
      </c>
    </row>
    <row r="8722" spans="2:3" x14ac:dyDescent="0.25">
      <c r="B8722" s="257">
        <v>8659</v>
      </c>
      <c r="C8722" s="256">
        <v>139.43741551556562</v>
      </c>
    </row>
    <row r="8723" spans="2:3" x14ac:dyDescent="0.25">
      <c r="B8723" s="257">
        <v>8660</v>
      </c>
      <c r="C8723" s="256">
        <v>134.16651777650418</v>
      </c>
    </row>
    <row r="8724" spans="2:3" x14ac:dyDescent="0.25">
      <c r="B8724" s="257">
        <v>8661</v>
      </c>
      <c r="C8724" s="256">
        <v>92.987084423510652</v>
      </c>
    </row>
    <row r="8725" spans="2:3" x14ac:dyDescent="0.25">
      <c r="B8725" s="257">
        <v>8662</v>
      </c>
      <c r="C8725" s="256">
        <v>126.81568732735138</v>
      </c>
    </row>
    <row r="8726" spans="2:3" x14ac:dyDescent="0.25">
      <c r="B8726" s="257">
        <v>8663</v>
      </c>
      <c r="C8726" s="256">
        <v>161.92198232614277</v>
      </c>
    </row>
    <row r="8727" spans="2:3" x14ac:dyDescent="0.25">
      <c r="B8727" s="257">
        <v>8664</v>
      </c>
      <c r="C8727" s="256">
        <v>145.91058005904688</v>
      </c>
    </row>
    <row r="8728" spans="2:3" x14ac:dyDescent="0.25">
      <c r="B8728" s="257">
        <v>8665</v>
      </c>
      <c r="C8728" s="256">
        <v>116.5690684072533</v>
      </c>
    </row>
    <row r="8729" spans="2:3" x14ac:dyDescent="0.25">
      <c r="B8729" s="257">
        <v>8666</v>
      </c>
      <c r="C8729" s="256">
        <v>75.273326875878908</v>
      </c>
    </row>
    <row r="8730" spans="2:3" x14ac:dyDescent="0.25">
      <c r="B8730" s="257">
        <v>8667</v>
      </c>
      <c r="C8730" s="256">
        <v>131.20999718279748</v>
      </c>
    </row>
    <row r="8731" spans="2:3" x14ac:dyDescent="0.25">
      <c r="B8731" s="257">
        <v>8668</v>
      </c>
      <c r="C8731" s="256">
        <v>109.94019704196242</v>
      </c>
    </row>
    <row r="8732" spans="2:3" x14ac:dyDescent="0.25">
      <c r="B8732" s="257">
        <v>8669</v>
      </c>
      <c r="C8732" s="256">
        <v>139.20727445964573</v>
      </c>
    </row>
    <row r="8733" spans="2:3" x14ac:dyDescent="0.25">
      <c r="B8733" s="257">
        <v>8670</v>
      </c>
      <c r="C8733" s="256">
        <v>104.53078283816077</v>
      </c>
    </row>
    <row r="8734" spans="2:3" x14ac:dyDescent="0.25">
      <c r="B8734" s="257">
        <v>8671</v>
      </c>
      <c r="C8734" s="256">
        <v>180.96288125344557</v>
      </c>
    </row>
    <row r="8735" spans="2:3" x14ac:dyDescent="0.25">
      <c r="B8735" s="257">
        <v>8672</v>
      </c>
      <c r="C8735" s="256">
        <v>113.21491053593611</v>
      </c>
    </row>
    <row r="8736" spans="2:3" x14ac:dyDescent="0.25">
      <c r="B8736" s="257">
        <v>8673</v>
      </c>
      <c r="C8736" s="256">
        <v>88.750122443788115</v>
      </c>
    </row>
    <row r="8737" spans="2:3" x14ac:dyDescent="0.25">
      <c r="B8737" s="257">
        <v>8674</v>
      </c>
      <c r="C8737" s="256">
        <v>139.14464329673717</v>
      </c>
    </row>
    <row r="8738" spans="2:3" x14ac:dyDescent="0.25">
      <c r="B8738" s="257">
        <v>8675</v>
      </c>
      <c r="C8738" s="256">
        <v>106.9897534474383</v>
      </c>
    </row>
    <row r="8739" spans="2:3" x14ac:dyDescent="0.25">
      <c r="B8739" s="257">
        <v>8676</v>
      </c>
      <c r="C8739" s="256">
        <v>165.41846747657036</v>
      </c>
    </row>
    <row r="8740" spans="2:3" x14ac:dyDescent="0.25">
      <c r="B8740" s="257">
        <v>8677</v>
      </c>
      <c r="C8740" s="256">
        <v>145.95414694279916</v>
      </c>
    </row>
    <row r="8741" spans="2:3" x14ac:dyDescent="0.25">
      <c r="B8741" s="257">
        <v>8678</v>
      </c>
      <c r="C8741" s="256">
        <v>87.172048377849421</v>
      </c>
    </row>
    <row r="8742" spans="2:3" x14ac:dyDescent="0.25">
      <c r="B8742" s="257">
        <v>8679</v>
      </c>
      <c r="C8742" s="256">
        <v>106.86027146619969</v>
      </c>
    </row>
    <row r="8743" spans="2:3" x14ac:dyDescent="0.25">
      <c r="B8743" s="257">
        <v>8680</v>
      </c>
      <c r="C8743" s="256">
        <v>86.123687412533954</v>
      </c>
    </row>
    <row r="8744" spans="2:3" x14ac:dyDescent="0.25">
      <c r="B8744" s="257">
        <v>8681</v>
      </c>
      <c r="C8744" s="256">
        <v>146.79703455442996</v>
      </c>
    </row>
    <row r="8745" spans="2:3" x14ac:dyDescent="0.25">
      <c r="B8745" s="257">
        <v>8682</v>
      </c>
      <c r="C8745" s="256">
        <v>124.07214221310586</v>
      </c>
    </row>
    <row r="8746" spans="2:3" x14ac:dyDescent="0.25">
      <c r="B8746" s="257">
        <v>8683</v>
      </c>
      <c r="C8746" s="256">
        <v>126.05504929509814</v>
      </c>
    </row>
    <row r="8747" spans="2:3" x14ac:dyDescent="0.25">
      <c r="B8747" s="257">
        <v>8684</v>
      </c>
      <c r="C8747" s="256">
        <v>127.41392607385548</v>
      </c>
    </row>
    <row r="8748" spans="2:3" x14ac:dyDescent="0.25">
      <c r="B8748" s="257">
        <v>8685</v>
      </c>
      <c r="C8748" s="256">
        <v>120.06883130203508</v>
      </c>
    </row>
    <row r="8749" spans="2:3" x14ac:dyDescent="0.25">
      <c r="B8749" s="257">
        <v>8686</v>
      </c>
      <c r="C8749" s="256">
        <v>167.11900004578411</v>
      </c>
    </row>
    <row r="8750" spans="2:3" x14ac:dyDescent="0.25">
      <c r="B8750" s="257">
        <v>8687</v>
      </c>
      <c r="C8750" s="256">
        <v>121.96614617556861</v>
      </c>
    </row>
    <row r="8751" spans="2:3" x14ac:dyDescent="0.25">
      <c r="B8751" s="257">
        <v>8688</v>
      </c>
      <c r="C8751" s="256">
        <v>139.44757439159835</v>
      </c>
    </row>
    <row r="8752" spans="2:3" x14ac:dyDescent="0.25">
      <c r="B8752" s="257">
        <v>8689</v>
      </c>
      <c r="C8752" s="256">
        <v>129.62297962639786</v>
      </c>
    </row>
    <row r="8753" spans="2:3" x14ac:dyDescent="0.25">
      <c r="B8753" s="257">
        <v>8690</v>
      </c>
      <c r="C8753" s="256">
        <v>130.11081191028478</v>
      </c>
    </row>
    <row r="8754" spans="2:3" x14ac:dyDescent="0.25">
      <c r="B8754" s="257">
        <v>8691</v>
      </c>
      <c r="C8754" s="256">
        <v>146.93033213994636</v>
      </c>
    </row>
    <row r="8755" spans="2:3" x14ac:dyDescent="0.25">
      <c r="B8755" s="257">
        <v>8692</v>
      </c>
      <c r="C8755" s="256">
        <v>139.60399511826441</v>
      </c>
    </row>
    <row r="8756" spans="2:3" x14ac:dyDescent="0.25">
      <c r="B8756" s="257">
        <v>8693</v>
      </c>
      <c r="C8756" s="256">
        <v>148.27902722311734</v>
      </c>
    </row>
    <row r="8757" spans="2:3" x14ac:dyDescent="0.25">
      <c r="B8757" s="257">
        <v>8694</v>
      </c>
      <c r="C8757" s="256">
        <v>105.5756072793491</v>
      </c>
    </row>
    <row r="8758" spans="2:3" x14ac:dyDescent="0.25">
      <c r="B8758" s="257">
        <v>8695</v>
      </c>
      <c r="C8758" s="256">
        <v>155.67179466110164</v>
      </c>
    </row>
    <row r="8759" spans="2:3" x14ac:dyDescent="0.25">
      <c r="B8759" s="257">
        <v>8696</v>
      </c>
      <c r="C8759" s="256">
        <v>99.385560851157265</v>
      </c>
    </row>
    <row r="8760" spans="2:3" x14ac:dyDescent="0.25">
      <c r="B8760" s="257">
        <v>8697</v>
      </c>
      <c r="C8760" s="256">
        <v>121.12226980689231</v>
      </c>
    </row>
    <row r="8761" spans="2:3" x14ac:dyDescent="0.25">
      <c r="B8761" s="257">
        <v>8698</v>
      </c>
      <c r="C8761" s="256">
        <v>164.29640394829846</v>
      </c>
    </row>
    <row r="8762" spans="2:3" x14ac:dyDescent="0.25">
      <c r="B8762" s="257">
        <v>8699</v>
      </c>
      <c r="C8762" s="256">
        <v>139.16750462678218</v>
      </c>
    </row>
    <row r="8763" spans="2:3" x14ac:dyDescent="0.25">
      <c r="B8763" s="257">
        <v>8700</v>
      </c>
      <c r="C8763" s="256">
        <v>103.41760869775442</v>
      </c>
    </row>
    <row r="8764" spans="2:3" x14ac:dyDescent="0.25">
      <c r="B8764" s="257">
        <v>8701</v>
      </c>
      <c r="C8764" s="256">
        <v>97.119365364042523</v>
      </c>
    </row>
    <row r="8765" spans="2:3" x14ac:dyDescent="0.25">
      <c r="B8765" s="257">
        <v>8702</v>
      </c>
      <c r="C8765" s="256">
        <v>95.087333250699004</v>
      </c>
    </row>
    <row r="8766" spans="2:3" x14ac:dyDescent="0.25">
      <c r="B8766" s="257">
        <v>8703</v>
      </c>
      <c r="C8766" s="256">
        <v>121.08025844578192</v>
      </c>
    </row>
    <row r="8767" spans="2:3" x14ac:dyDescent="0.25">
      <c r="B8767" s="257">
        <v>8704</v>
      </c>
      <c r="C8767" s="256">
        <v>163.92716654175499</v>
      </c>
    </row>
    <row r="8768" spans="2:3" x14ac:dyDescent="0.25">
      <c r="B8768" s="257">
        <v>8705</v>
      </c>
      <c r="C8768" s="256">
        <v>95.834992284264729</v>
      </c>
    </row>
    <row r="8769" spans="2:3" x14ac:dyDescent="0.25">
      <c r="B8769" s="257">
        <v>8706</v>
      </c>
      <c r="C8769" s="256">
        <v>106.25576994741442</v>
      </c>
    </row>
    <row r="8770" spans="2:3" x14ac:dyDescent="0.25">
      <c r="B8770" s="257">
        <v>8707</v>
      </c>
      <c r="C8770" s="256">
        <v>120.21118852368849</v>
      </c>
    </row>
    <row r="8771" spans="2:3" x14ac:dyDescent="0.25">
      <c r="B8771" s="257">
        <v>8708</v>
      </c>
      <c r="C8771" s="256">
        <v>137.64496075719268</v>
      </c>
    </row>
    <row r="8772" spans="2:3" x14ac:dyDescent="0.25">
      <c r="B8772" s="257">
        <v>8709</v>
      </c>
      <c r="C8772" s="256">
        <v>120.90226180902199</v>
      </c>
    </row>
    <row r="8773" spans="2:3" x14ac:dyDescent="0.25">
      <c r="B8773" s="257">
        <v>8710</v>
      </c>
      <c r="C8773" s="256">
        <v>148.26673181159089</v>
      </c>
    </row>
    <row r="8774" spans="2:3" x14ac:dyDescent="0.25">
      <c r="B8774" s="257">
        <v>8711</v>
      </c>
      <c r="C8774" s="256">
        <v>152.93354287078228</v>
      </c>
    </row>
    <row r="8775" spans="2:3" x14ac:dyDescent="0.25">
      <c r="B8775" s="257">
        <v>8712</v>
      </c>
      <c r="C8775" s="256">
        <v>156.24037442820537</v>
      </c>
    </row>
    <row r="8776" spans="2:3" x14ac:dyDescent="0.25">
      <c r="B8776" s="257">
        <v>8713</v>
      </c>
      <c r="C8776" s="256">
        <v>112.6231492338144</v>
      </c>
    </row>
    <row r="8777" spans="2:3" x14ac:dyDescent="0.25">
      <c r="B8777" s="257">
        <v>8714</v>
      </c>
      <c r="C8777" s="256">
        <v>103.88908080477208</v>
      </c>
    </row>
    <row r="8778" spans="2:3" x14ac:dyDescent="0.25">
      <c r="B8778" s="257">
        <v>8715</v>
      </c>
      <c r="C8778" s="256">
        <v>84.739964728409859</v>
      </c>
    </row>
    <row r="8779" spans="2:3" x14ac:dyDescent="0.25">
      <c r="B8779" s="257">
        <v>8716</v>
      </c>
      <c r="C8779" s="256">
        <v>64.146353533883101</v>
      </c>
    </row>
    <row r="8780" spans="2:3" x14ac:dyDescent="0.25">
      <c r="B8780" s="257">
        <v>8717</v>
      </c>
      <c r="C8780" s="256">
        <v>130.41817353530672</v>
      </c>
    </row>
    <row r="8781" spans="2:3" x14ac:dyDescent="0.25">
      <c r="B8781" s="257">
        <v>8718</v>
      </c>
      <c r="C8781" s="256">
        <v>85.378996486612422</v>
      </c>
    </row>
    <row r="8782" spans="2:3" x14ac:dyDescent="0.25">
      <c r="B8782" s="257">
        <v>8719</v>
      </c>
      <c r="C8782" s="256">
        <v>141.96964567990318</v>
      </c>
    </row>
    <row r="8783" spans="2:3" x14ac:dyDescent="0.25">
      <c r="B8783" s="257">
        <v>8720</v>
      </c>
      <c r="C8783" s="256">
        <v>131.65375599897459</v>
      </c>
    </row>
    <row r="8784" spans="2:3" x14ac:dyDescent="0.25">
      <c r="B8784" s="257">
        <v>8721</v>
      </c>
      <c r="C8784" s="256">
        <v>108.79110866817065</v>
      </c>
    </row>
    <row r="8785" spans="2:3" x14ac:dyDescent="0.25">
      <c r="B8785" s="257">
        <v>8722</v>
      </c>
      <c r="C8785" s="256">
        <v>104.05509485088201</v>
      </c>
    </row>
    <row r="8786" spans="2:3" x14ac:dyDescent="0.25">
      <c r="B8786" s="257">
        <v>8723</v>
      </c>
      <c r="C8786" s="256">
        <v>149.70313214180428</v>
      </c>
    </row>
    <row r="8787" spans="2:3" x14ac:dyDescent="0.25">
      <c r="B8787" s="257">
        <v>8724</v>
      </c>
      <c r="C8787" s="256">
        <v>135.03171267071824</v>
      </c>
    </row>
    <row r="8788" spans="2:3" x14ac:dyDescent="0.25">
      <c r="B8788" s="257">
        <v>8725</v>
      </c>
      <c r="C8788" s="256">
        <v>109.90700950270056</v>
      </c>
    </row>
    <row r="8789" spans="2:3" x14ac:dyDescent="0.25">
      <c r="B8789" s="257">
        <v>8726</v>
      </c>
      <c r="C8789" s="256">
        <v>103.10747629381162</v>
      </c>
    </row>
    <row r="8790" spans="2:3" x14ac:dyDescent="0.25">
      <c r="B8790" s="257">
        <v>8727</v>
      </c>
      <c r="C8790" s="256">
        <v>130.92860503520814</v>
      </c>
    </row>
    <row r="8791" spans="2:3" x14ac:dyDescent="0.25">
      <c r="B8791" s="257">
        <v>8728</v>
      </c>
      <c r="C8791" s="256">
        <v>86.581734243019227</v>
      </c>
    </row>
    <row r="8792" spans="2:3" x14ac:dyDescent="0.25">
      <c r="B8792" s="257">
        <v>8729</v>
      </c>
      <c r="C8792" s="256">
        <v>104.39808822985228</v>
      </c>
    </row>
    <row r="8793" spans="2:3" x14ac:dyDescent="0.25">
      <c r="B8793" s="257">
        <v>8730</v>
      </c>
      <c r="C8793" s="256">
        <v>119.93071521277135</v>
      </c>
    </row>
    <row r="8794" spans="2:3" x14ac:dyDescent="0.25">
      <c r="B8794" s="257">
        <v>8731</v>
      </c>
      <c r="C8794" s="256">
        <v>133.94674204276214</v>
      </c>
    </row>
    <row r="8795" spans="2:3" x14ac:dyDescent="0.25">
      <c r="B8795" s="257">
        <v>8732</v>
      </c>
      <c r="C8795" s="256">
        <v>154.17391563725675</v>
      </c>
    </row>
    <row r="8796" spans="2:3" x14ac:dyDescent="0.25">
      <c r="B8796" s="257">
        <v>8733</v>
      </c>
      <c r="C8796" s="256">
        <v>113.04947092766811</v>
      </c>
    </row>
    <row r="8797" spans="2:3" x14ac:dyDescent="0.25">
      <c r="B8797" s="257">
        <v>8734</v>
      </c>
      <c r="C8797" s="256">
        <v>151.5677531493196</v>
      </c>
    </row>
    <row r="8798" spans="2:3" x14ac:dyDescent="0.25">
      <c r="B8798" s="257">
        <v>8735</v>
      </c>
      <c r="C8798" s="256">
        <v>168.16381347773259</v>
      </c>
    </row>
    <row r="8799" spans="2:3" x14ac:dyDescent="0.25">
      <c r="B8799" s="257">
        <v>8736</v>
      </c>
      <c r="C8799" s="256">
        <v>118.39890903061486</v>
      </c>
    </row>
    <row r="8800" spans="2:3" x14ac:dyDescent="0.25">
      <c r="B8800" s="257">
        <v>8737</v>
      </c>
      <c r="C8800" s="256">
        <v>113.71481468920811</v>
      </c>
    </row>
    <row r="8801" spans="2:3" x14ac:dyDescent="0.25">
      <c r="B8801" s="257">
        <v>8738</v>
      </c>
      <c r="C8801" s="256">
        <v>98.674111007875453</v>
      </c>
    </row>
    <row r="8802" spans="2:3" x14ac:dyDescent="0.25">
      <c r="B8802" s="257">
        <v>8739</v>
      </c>
      <c r="C8802" s="256">
        <v>116.53502778560566</v>
      </c>
    </row>
    <row r="8803" spans="2:3" x14ac:dyDescent="0.25">
      <c r="B8803" s="257">
        <v>8740</v>
      </c>
      <c r="C8803" s="256">
        <v>126.40685908356878</v>
      </c>
    </row>
    <row r="8804" spans="2:3" x14ac:dyDescent="0.25">
      <c r="B8804" s="257">
        <v>8741</v>
      </c>
      <c r="C8804" s="256">
        <v>139.54890183882753</v>
      </c>
    </row>
    <row r="8805" spans="2:3" x14ac:dyDescent="0.25">
      <c r="B8805" s="257">
        <v>8742</v>
      </c>
      <c r="C8805" s="256">
        <v>128.13839430931699</v>
      </c>
    </row>
    <row r="8806" spans="2:3" x14ac:dyDescent="0.25">
      <c r="B8806" s="257">
        <v>8743</v>
      </c>
      <c r="C8806" s="256">
        <v>98.429060575209064</v>
      </c>
    </row>
    <row r="8807" spans="2:3" x14ac:dyDescent="0.25">
      <c r="B8807" s="257">
        <v>8744</v>
      </c>
      <c r="C8807" s="256">
        <v>70.097606534790629</v>
      </c>
    </row>
    <row r="8808" spans="2:3" x14ac:dyDescent="0.25">
      <c r="B8808" s="257">
        <v>8745</v>
      </c>
      <c r="C8808" s="256">
        <v>134.88171514469911</v>
      </c>
    </row>
    <row r="8809" spans="2:3" x14ac:dyDescent="0.25">
      <c r="B8809" s="257">
        <v>8746</v>
      </c>
      <c r="C8809" s="256">
        <v>70.761669778204563</v>
      </c>
    </row>
    <row r="8810" spans="2:3" x14ac:dyDescent="0.25">
      <c r="B8810" s="257">
        <v>8747</v>
      </c>
      <c r="C8810" s="256">
        <v>124.99993736527829</v>
      </c>
    </row>
    <row r="8811" spans="2:3" x14ac:dyDescent="0.25">
      <c r="B8811" s="257">
        <v>8748</v>
      </c>
      <c r="C8811" s="256">
        <v>107.06091488028274</v>
      </c>
    </row>
    <row r="8812" spans="2:3" x14ac:dyDescent="0.25">
      <c r="B8812" s="257">
        <v>8749</v>
      </c>
      <c r="C8812" s="256">
        <v>127.43748999119973</v>
      </c>
    </row>
    <row r="8813" spans="2:3" x14ac:dyDescent="0.25">
      <c r="B8813" s="257">
        <v>8750</v>
      </c>
      <c r="C8813" s="256">
        <v>162.00044356614239</v>
      </c>
    </row>
    <row r="8814" spans="2:3" x14ac:dyDescent="0.25">
      <c r="B8814" s="257">
        <v>8751</v>
      </c>
      <c r="C8814" s="256">
        <v>89.76405526874214</v>
      </c>
    </row>
    <row r="8815" spans="2:3" x14ac:dyDescent="0.25">
      <c r="B8815" s="257">
        <v>8752</v>
      </c>
      <c r="C8815" s="256">
        <v>152.5569786120858</v>
      </c>
    </row>
    <row r="8816" spans="2:3" x14ac:dyDescent="0.25">
      <c r="B8816" s="257">
        <v>8753</v>
      </c>
      <c r="C8816" s="256">
        <v>158.4263091245997</v>
      </c>
    </row>
    <row r="8817" spans="2:3" x14ac:dyDescent="0.25">
      <c r="B8817" s="257">
        <v>8754</v>
      </c>
      <c r="C8817" s="256">
        <v>110.77323021810177</v>
      </c>
    </row>
    <row r="8818" spans="2:3" x14ac:dyDescent="0.25">
      <c r="B8818" s="257">
        <v>8755</v>
      </c>
      <c r="C8818" s="256">
        <v>138.51904939305746</v>
      </c>
    </row>
    <row r="8819" spans="2:3" x14ac:dyDescent="0.25">
      <c r="B8819" s="257">
        <v>8756</v>
      </c>
      <c r="C8819" s="256">
        <v>116.16218120251665</v>
      </c>
    </row>
    <row r="8820" spans="2:3" x14ac:dyDescent="0.25">
      <c r="B8820" s="257">
        <v>8757</v>
      </c>
      <c r="C8820" s="256">
        <v>95.930628476369066</v>
      </c>
    </row>
    <row r="8821" spans="2:3" x14ac:dyDescent="0.25">
      <c r="B8821" s="257">
        <v>8758</v>
      </c>
      <c r="C8821" s="256">
        <v>52.976504862069419</v>
      </c>
    </row>
    <row r="8822" spans="2:3" x14ac:dyDescent="0.25">
      <c r="B8822" s="257">
        <v>8759</v>
      </c>
      <c r="C8822" s="256">
        <v>73.535429096479646</v>
      </c>
    </row>
    <row r="8823" spans="2:3" x14ac:dyDescent="0.25">
      <c r="B8823" s="257">
        <v>8760</v>
      </c>
      <c r="C8823" s="256">
        <v>105.8610820875782</v>
      </c>
    </row>
    <row r="8824" spans="2:3" x14ac:dyDescent="0.25">
      <c r="B8824" s="257">
        <v>8761</v>
      </c>
      <c r="C8824" s="256">
        <v>112.68675264478632</v>
      </c>
    </row>
    <row r="8825" spans="2:3" x14ac:dyDescent="0.25">
      <c r="B8825" s="257">
        <v>8762</v>
      </c>
      <c r="C8825" s="256">
        <v>107.3049434381678</v>
      </c>
    </row>
    <row r="8826" spans="2:3" x14ac:dyDescent="0.25">
      <c r="B8826" s="257">
        <v>8763</v>
      </c>
      <c r="C8826" s="256">
        <v>138.25789797215845</v>
      </c>
    </row>
    <row r="8827" spans="2:3" x14ac:dyDescent="0.25">
      <c r="B8827" s="257">
        <v>8764</v>
      </c>
      <c r="C8827" s="256">
        <v>127.67019730433174</v>
      </c>
    </row>
    <row r="8828" spans="2:3" x14ac:dyDescent="0.25">
      <c r="B8828" s="257">
        <v>8765</v>
      </c>
      <c r="C8828" s="256">
        <v>123.0060780950742</v>
      </c>
    </row>
    <row r="8829" spans="2:3" x14ac:dyDescent="0.25">
      <c r="B8829" s="257">
        <v>8766</v>
      </c>
      <c r="C8829" s="256">
        <v>136.71181705179987</v>
      </c>
    </row>
    <row r="8830" spans="2:3" x14ac:dyDescent="0.25">
      <c r="B8830" s="257">
        <v>8767</v>
      </c>
      <c r="C8830" s="256">
        <v>115.61874509832326</v>
      </c>
    </row>
    <row r="8831" spans="2:3" x14ac:dyDescent="0.25">
      <c r="B8831" s="257">
        <v>8768</v>
      </c>
      <c r="C8831" s="256">
        <v>101.72290154886404</v>
      </c>
    </row>
    <row r="8832" spans="2:3" x14ac:dyDescent="0.25">
      <c r="B8832" s="257">
        <v>8769</v>
      </c>
      <c r="C8832" s="256">
        <v>104.12906821302093</v>
      </c>
    </row>
    <row r="8833" spans="2:3" x14ac:dyDescent="0.25">
      <c r="B8833" s="257">
        <v>8770</v>
      </c>
      <c r="C8833" s="256">
        <v>102.11446870492334</v>
      </c>
    </row>
    <row r="8834" spans="2:3" x14ac:dyDescent="0.25">
      <c r="B8834" s="257">
        <v>8771</v>
      </c>
      <c r="C8834" s="256">
        <v>105.33948635194291</v>
      </c>
    </row>
    <row r="8835" spans="2:3" x14ac:dyDescent="0.25">
      <c r="B8835" s="257">
        <v>8772</v>
      </c>
      <c r="C8835" s="256">
        <v>121.28529134953834</v>
      </c>
    </row>
    <row r="8836" spans="2:3" x14ac:dyDescent="0.25">
      <c r="B8836" s="257">
        <v>8773</v>
      </c>
      <c r="C8836" s="256">
        <v>88.544585631755183</v>
      </c>
    </row>
    <row r="8837" spans="2:3" x14ac:dyDescent="0.25">
      <c r="B8837" s="257">
        <v>8774</v>
      </c>
      <c r="C8837" s="256">
        <v>136.73152565611241</v>
      </c>
    </row>
    <row r="8838" spans="2:3" x14ac:dyDescent="0.25">
      <c r="B8838" s="257">
        <v>8775</v>
      </c>
      <c r="C8838" s="256">
        <v>129.42038935613206</v>
      </c>
    </row>
    <row r="8839" spans="2:3" x14ac:dyDescent="0.25">
      <c r="B8839" s="257">
        <v>8776</v>
      </c>
      <c r="C8839" s="256">
        <v>130.78423027722215</v>
      </c>
    </row>
    <row r="8840" spans="2:3" x14ac:dyDescent="0.25">
      <c r="B8840" s="257">
        <v>8777</v>
      </c>
      <c r="C8840" s="256">
        <v>121.92134134257989</v>
      </c>
    </row>
    <row r="8841" spans="2:3" x14ac:dyDescent="0.25">
      <c r="B8841" s="257">
        <v>8778</v>
      </c>
      <c r="C8841" s="256">
        <v>105.12389878670436</v>
      </c>
    </row>
    <row r="8842" spans="2:3" x14ac:dyDescent="0.25">
      <c r="B8842" s="257">
        <v>8779</v>
      </c>
      <c r="C8842" s="256">
        <v>134.24784661088512</v>
      </c>
    </row>
    <row r="8843" spans="2:3" x14ac:dyDescent="0.25">
      <c r="B8843" s="257">
        <v>8780</v>
      </c>
      <c r="C8843" s="256">
        <v>96.143396721216533</v>
      </c>
    </row>
    <row r="8844" spans="2:3" x14ac:dyDescent="0.25">
      <c r="B8844" s="257">
        <v>8781</v>
      </c>
      <c r="C8844" s="256">
        <v>130.88325996855065</v>
      </c>
    </row>
    <row r="8845" spans="2:3" x14ac:dyDescent="0.25">
      <c r="B8845" s="257">
        <v>8782</v>
      </c>
      <c r="C8845" s="256">
        <v>94.498008054128647</v>
      </c>
    </row>
    <row r="8846" spans="2:3" x14ac:dyDescent="0.25">
      <c r="B8846" s="257">
        <v>8783</v>
      </c>
      <c r="C8846" s="256">
        <v>128.79340067169318</v>
      </c>
    </row>
    <row r="8847" spans="2:3" x14ac:dyDescent="0.25">
      <c r="B8847" s="257">
        <v>8784</v>
      </c>
      <c r="C8847" s="256">
        <v>72.381195862454604</v>
      </c>
    </row>
    <row r="8848" spans="2:3" x14ac:dyDescent="0.25">
      <c r="B8848" s="257">
        <v>8785</v>
      </c>
      <c r="C8848" s="256">
        <v>100.76182916378201</v>
      </c>
    </row>
    <row r="8849" spans="2:3" x14ac:dyDescent="0.25">
      <c r="B8849" s="257">
        <v>8786</v>
      </c>
      <c r="C8849" s="256">
        <v>124.32930397537505</v>
      </c>
    </row>
    <row r="8850" spans="2:3" x14ac:dyDescent="0.25">
      <c r="B8850" s="257">
        <v>8787</v>
      </c>
      <c r="C8850" s="256">
        <v>118.49928802449814</v>
      </c>
    </row>
    <row r="8851" spans="2:3" x14ac:dyDescent="0.25">
      <c r="B8851" s="257">
        <v>8788</v>
      </c>
      <c r="C8851" s="256">
        <v>96.864945161744771</v>
      </c>
    </row>
    <row r="8852" spans="2:3" x14ac:dyDescent="0.25">
      <c r="B8852" s="257">
        <v>8789</v>
      </c>
      <c r="C8852" s="256">
        <v>114.10528804210406</v>
      </c>
    </row>
    <row r="8853" spans="2:3" x14ac:dyDescent="0.25">
      <c r="B8853" s="257">
        <v>8790</v>
      </c>
      <c r="C8853" s="256">
        <v>125.18511534699914</v>
      </c>
    </row>
    <row r="8854" spans="2:3" x14ac:dyDescent="0.25">
      <c r="B8854" s="257">
        <v>8791</v>
      </c>
      <c r="C8854" s="256">
        <v>137.77075764829431</v>
      </c>
    </row>
    <row r="8855" spans="2:3" x14ac:dyDescent="0.25">
      <c r="B8855" s="257">
        <v>8792</v>
      </c>
      <c r="C8855" s="256">
        <v>120.49560089354405</v>
      </c>
    </row>
    <row r="8856" spans="2:3" x14ac:dyDescent="0.25">
      <c r="B8856" s="257">
        <v>8793</v>
      </c>
      <c r="C8856" s="256">
        <v>141.28510171067927</v>
      </c>
    </row>
    <row r="8857" spans="2:3" x14ac:dyDescent="0.25">
      <c r="B8857" s="257">
        <v>8794</v>
      </c>
      <c r="C8857" s="256">
        <v>132.78868809113595</v>
      </c>
    </row>
    <row r="8858" spans="2:3" x14ac:dyDescent="0.25">
      <c r="B8858" s="257">
        <v>8795</v>
      </c>
      <c r="C8858" s="256">
        <v>103.85854954842885</v>
      </c>
    </row>
    <row r="8859" spans="2:3" x14ac:dyDescent="0.25">
      <c r="B8859" s="257">
        <v>8796</v>
      </c>
      <c r="C8859" s="256">
        <v>103.45764334418763</v>
      </c>
    </row>
    <row r="8860" spans="2:3" x14ac:dyDescent="0.25">
      <c r="B8860" s="257">
        <v>8797</v>
      </c>
      <c r="C8860" s="256">
        <v>141.46861521514603</v>
      </c>
    </row>
    <row r="8861" spans="2:3" x14ac:dyDescent="0.25">
      <c r="B8861" s="257">
        <v>8798</v>
      </c>
      <c r="C8861" s="256">
        <v>132.55056562464995</v>
      </c>
    </row>
    <row r="8862" spans="2:3" x14ac:dyDescent="0.25">
      <c r="B8862" s="257">
        <v>8799</v>
      </c>
      <c r="C8862" s="256">
        <v>88.86712827164294</v>
      </c>
    </row>
    <row r="8863" spans="2:3" x14ac:dyDescent="0.25">
      <c r="B8863" s="257">
        <v>8800</v>
      </c>
      <c r="C8863" s="256">
        <v>111.03649213365502</v>
      </c>
    </row>
    <row r="8864" spans="2:3" x14ac:dyDescent="0.25">
      <c r="B8864" s="257">
        <v>8801</v>
      </c>
      <c r="C8864" s="256">
        <v>104.45596219377995</v>
      </c>
    </row>
    <row r="8865" spans="2:3" x14ac:dyDescent="0.25">
      <c r="B8865" s="257">
        <v>8802</v>
      </c>
      <c r="C8865" s="256">
        <v>126.3281141683008</v>
      </c>
    </row>
    <row r="8866" spans="2:3" x14ac:dyDescent="0.25">
      <c r="B8866" s="257">
        <v>8803</v>
      </c>
      <c r="C8866" s="256">
        <v>139.24052406780532</v>
      </c>
    </row>
    <row r="8867" spans="2:3" x14ac:dyDescent="0.25">
      <c r="B8867" s="257">
        <v>8804</v>
      </c>
      <c r="C8867" s="256">
        <v>164.35421175074305</v>
      </c>
    </row>
    <row r="8868" spans="2:3" x14ac:dyDescent="0.25">
      <c r="B8868" s="257">
        <v>8805</v>
      </c>
      <c r="C8868" s="256">
        <v>91.938370604774448</v>
      </c>
    </row>
    <row r="8869" spans="2:3" x14ac:dyDescent="0.25">
      <c r="B8869" s="257">
        <v>8806</v>
      </c>
      <c r="C8869" s="256">
        <v>109.64912166767242</v>
      </c>
    </row>
    <row r="8870" spans="2:3" x14ac:dyDescent="0.25">
      <c r="B8870" s="257">
        <v>8807</v>
      </c>
      <c r="C8870" s="256">
        <v>123.21768708064762</v>
      </c>
    </row>
    <row r="8871" spans="2:3" x14ac:dyDescent="0.25">
      <c r="B8871" s="257">
        <v>8808</v>
      </c>
      <c r="C8871" s="256">
        <v>162.38089816650205</v>
      </c>
    </row>
    <row r="8872" spans="2:3" x14ac:dyDescent="0.25">
      <c r="B8872" s="257">
        <v>8809</v>
      </c>
      <c r="C8872" s="256">
        <v>123.26722050088638</v>
      </c>
    </row>
    <row r="8873" spans="2:3" x14ac:dyDescent="0.25">
      <c r="B8873" s="257">
        <v>8810</v>
      </c>
      <c r="C8873" s="256">
        <v>58.432956209553865</v>
      </c>
    </row>
    <row r="8874" spans="2:3" x14ac:dyDescent="0.25">
      <c r="B8874" s="257">
        <v>8811</v>
      </c>
      <c r="C8874" s="256">
        <v>117.1767827210647</v>
      </c>
    </row>
    <row r="8875" spans="2:3" x14ac:dyDescent="0.25">
      <c r="B8875" s="257">
        <v>8812</v>
      </c>
      <c r="C8875" s="256">
        <v>131.03075215170955</v>
      </c>
    </row>
    <row r="8876" spans="2:3" x14ac:dyDescent="0.25">
      <c r="B8876" s="257">
        <v>8813</v>
      </c>
      <c r="C8876" s="256">
        <v>112.00905017114779</v>
      </c>
    </row>
    <row r="8877" spans="2:3" x14ac:dyDescent="0.25">
      <c r="B8877" s="257">
        <v>8814</v>
      </c>
      <c r="C8877" s="256">
        <v>149.39479631572624</v>
      </c>
    </row>
    <row r="8878" spans="2:3" x14ac:dyDescent="0.25">
      <c r="B8878" s="257">
        <v>8815</v>
      </c>
      <c r="C8878" s="256">
        <v>155.918322247969</v>
      </c>
    </row>
    <row r="8879" spans="2:3" x14ac:dyDescent="0.25">
      <c r="B8879" s="257">
        <v>8816</v>
      </c>
      <c r="C8879" s="256">
        <v>105.51800216540605</v>
      </c>
    </row>
    <row r="8880" spans="2:3" x14ac:dyDescent="0.25">
      <c r="B8880" s="257">
        <v>8817</v>
      </c>
      <c r="C8880" s="256">
        <v>127.4531969424077</v>
      </c>
    </row>
    <row r="8881" spans="2:3" x14ac:dyDescent="0.25">
      <c r="B8881" s="257">
        <v>8818</v>
      </c>
      <c r="C8881" s="256">
        <v>145.40211678599931</v>
      </c>
    </row>
    <row r="8882" spans="2:3" x14ac:dyDescent="0.25">
      <c r="B8882" s="257">
        <v>8819</v>
      </c>
      <c r="C8882" s="256">
        <v>135.0440425940225</v>
      </c>
    </row>
    <row r="8883" spans="2:3" x14ac:dyDescent="0.25">
      <c r="B8883" s="257">
        <v>8820</v>
      </c>
      <c r="C8883" s="256">
        <v>128.02941240835506</v>
      </c>
    </row>
    <row r="8884" spans="2:3" x14ac:dyDescent="0.25">
      <c r="B8884" s="257">
        <v>8821</v>
      </c>
      <c r="C8884" s="256">
        <v>139.04570618274261</v>
      </c>
    </row>
    <row r="8885" spans="2:3" x14ac:dyDescent="0.25">
      <c r="B8885" s="257">
        <v>8822</v>
      </c>
      <c r="C8885" s="256">
        <v>74.868759357974852</v>
      </c>
    </row>
    <row r="8886" spans="2:3" x14ac:dyDescent="0.25">
      <c r="B8886" s="257">
        <v>8823</v>
      </c>
      <c r="C8886" s="256">
        <v>138.08897062825596</v>
      </c>
    </row>
    <row r="8887" spans="2:3" x14ac:dyDescent="0.25">
      <c r="B8887" s="257">
        <v>8824</v>
      </c>
      <c r="C8887" s="256">
        <v>113.486341086427</v>
      </c>
    </row>
    <row r="8888" spans="2:3" x14ac:dyDescent="0.25">
      <c r="B8888" s="257">
        <v>8825</v>
      </c>
      <c r="C8888" s="256">
        <v>103.86384013670343</v>
      </c>
    </row>
    <row r="8889" spans="2:3" x14ac:dyDescent="0.25">
      <c r="B8889" s="257">
        <v>8826</v>
      </c>
      <c r="C8889" s="256">
        <v>111.92702245043587</v>
      </c>
    </row>
    <row r="8890" spans="2:3" x14ac:dyDescent="0.25">
      <c r="B8890" s="257">
        <v>8827</v>
      </c>
      <c r="C8890" s="256">
        <v>115.94516653850552</v>
      </c>
    </row>
    <row r="8891" spans="2:3" x14ac:dyDescent="0.25">
      <c r="B8891" s="257">
        <v>8828</v>
      </c>
      <c r="C8891" s="256">
        <v>156.07322235862068</v>
      </c>
    </row>
    <row r="8892" spans="2:3" x14ac:dyDescent="0.25">
      <c r="B8892" s="257">
        <v>8829</v>
      </c>
      <c r="C8892" s="256">
        <v>85.152384197799066</v>
      </c>
    </row>
    <row r="8893" spans="2:3" x14ac:dyDescent="0.25">
      <c r="B8893" s="257">
        <v>8830</v>
      </c>
      <c r="C8893" s="256">
        <v>148.57641558454264</v>
      </c>
    </row>
    <row r="8894" spans="2:3" x14ac:dyDescent="0.25">
      <c r="B8894" s="257">
        <v>8831</v>
      </c>
      <c r="C8894" s="256">
        <v>138.92546442256796</v>
      </c>
    </row>
    <row r="8895" spans="2:3" x14ac:dyDescent="0.25">
      <c r="B8895" s="257">
        <v>8832</v>
      </c>
      <c r="C8895" s="256">
        <v>105.97830481930205</v>
      </c>
    </row>
    <row r="8896" spans="2:3" x14ac:dyDescent="0.25">
      <c r="B8896" s="257">
        <v>8833</v>
      </c>
      <c r="C8896" s="256">
        <v>112.12470386179818</v>
      </c>
    </row>
    <row r="8897" spans="2:3" x14ac:dyDescent="0.25">
      <c r="B8897" s="257">
        <v>8834</v>
      </c>
      <c r="C8897" s="256">
        <v>132.74053314981666</v>
      </c>
    </row>
    <row r="8898" spans="2:3" x14ac:dyDescent="0.25">
      <c r="B8898" s="257">
        <v>8835</v>
      </c>
      <c r="C8898" s="256">
        <v>117.17637771652005</v>
      </c>
    </row>
    <row r="8899" spans="2:3" x14ac:dyDescent="0.25">
      <c r="B8899" s="257">
        <v>8836</v>
      </c>
      <c r="C8899" s="256">
        <v>135.48864333357625</v>
      </c>
    </row>
    <row r="8900" spans="2:3" x14ac:dyDescent="0.25">
      <c r="B8900" s="257">
        <v>8837</v>
      </c>
      <c r="C8900" s="256">
        <v>136.55318683425619</v>
      </c>
    </row>
    <row r="8901" spans="2:3" x14ac:dyDescent="0.25">
      <c r="B8901" s="257">
        <v>8838</v>
      </c>
      <c r="C8901" s="256">
        <v>133.25026270563598</v>
      </c>
    </row>
    <row r="8902" spans="2:3" x14ac:dyDescent="0.25">
      <c r="B8902" s="257">
        <v>8839</v>
      </c>
      <c r="C8902" s="256">
        <v>114.28459057065764</v>
      </c>
    </row>
    <row r="8903" spans="2:3" x14ac:dyDescent="0.25">
      <c r="B8903" s="257">
        <v>8840</v>
      </c>
      <c r="C8903" s="256">
        <v>106.19673628256885</v>
      </c>
    </row>
    <row r="8904" spans="2:3" x14ac:dyDescent="0.25">
      <c r="B8904" s="257">
        <v>8841</v>
      </c>
      <c r="C8904" s="256">
        <v>142.66382098105473</v>
      </c>
    </row>
    <row r="8905" spans="2:3" x14ac:dyDescent="0.25">
      <c r="B8905" s="257">
        <v>8842</v>
      </c>
      <c r="C8905" s="256">
        <v>121.05446855567192</v>
      </c>
    </row>
    <row r="8906" spans="2:3" x14ac:dyDescent="0.25">
      <c r="B8906" s="257">
        <v>8843</v>
      </c>
      <c r="C8906" s="256">
        <v>156.14487009855611</v>
      </c>
    </row>
    <row r="8907" spans="2:3" x14ac:dyDescent="0.25">
      <c r="B8907" s="257">
        <v>8844</v>
      </c>
      <c r="C8907" s="256">
        <v>82.458798016918763</v>
      </c>
    </row>
    <row r="8908" spans="2:3" x14ac:dyDescent="0.25">
      <c r="B8908" s="257">
        <v>8845</v>
      </c>
      <c r="C8908" s="256">
        <v>128.53751473185571</v>
      </c>
    </row>
    <row r="8909" spans="2:3" x14ac:dyDescent="0.25">
      <c r="B8909" s="257">
        <v>8846</v>
      </c>
      <c r="C8909" s="256">
        <v>121.99075386855426</v>
      </c>
    </row>
    <row r="8910" spans="2:3" x14ac:dyDescent="0.25">
      <c r="B8910" s="257">
        <v>8847</v>
      </c>
      <c r="C8910" s="256">
        <v>67.49152171718373</v>
      </c>
    </row>
    <row r="8911" spans="2:3" x14ac:dyDescent="0.25">
      <c r="B8911" s="257">
        <v>8848</v>
      </c>
      <c r="C8911" s="256">
        <v>95.58151132075065</v>
      </c>
    </row>
    <row r="8912" spans="2:3" x14ac:dyDescent="0.25">
      <c r="B8912" s="257">
        <v>8849</v>
      </c>
      <c r="C8912" s="256">
        <v>102.2815926163118</v>
      </c>
    </row>
    <row r="8913" spans="2:3" x14ac:dyDescent="0.25">
      <c r="B8913" s="257">
        <v>8850</v>
      </c>
      <c r="C8913" s="256">
        <v>131.65910957001438</v>
      </c>
    </row>
    <row r="8914" spans="2:3" x14ac:dyDescent="0.25">
      <c r="B8914" s="257">
        <v>8851</v>
      </c>
      <c r="C8914" s="256">
        <v>103.55054732961517</v>
      </c>
    </row>
    <row r="8915" spans="2:3" x14ac:dyDescent="0.25">
      <c r="B8915" s="257">
        <v>8852</v>
      </c>
      <c r="C8915" s="256">
        <v>147.33516828583618</v>
      </c>
    </row>
    <row r="8916" spans="2:3" x14ac:dyDescent="0.25">
      <c r="B8916" s="257">
        <v>8853</v>
      </c>
      <c r="C8916" s="256">
        <v>151.61922370596957</v>
      </c>
    </row>
    <row r="8917" spans="2:3" x14ac:dyDescent="0.25">
      <c r="B8917" s="257">
        <v>8854</v>
      </c>
      <c r="C8917" s="256">
        <v>141.96165201384304</v>
      </c>
    </row>
    <row r="8918" spans="2:3" x14ac:dyDescent="0.25">
      <c r="B8918" s="257">
        <v>8855</v>
      </c>
      <c r="C8918" s="256">
        <v>156.26333918203161</v>
      </c>
    </row>
    <row r="8919" spans="2:3" x14ac:dyDescent="0.25">
      <c r="B8919" s="257">
        <v>8856</v>
      </c>
      <c r="C8919" s="256">
        <v>145.91153127207161</v>
      </c>
    </row>
    <row r="8920" spans="2:3" x14ac:dyDescent="0.25">
      <c r="B8920" s="257">
        <v>8857</v>
      </c>
      <c r="C8920" s="256">
        <v>150.81821610414346</v>
      </c>
    </row>
    <row r="8921" spans="2:3" x14ac:dyDescent="0.25">
      <c r="B8921" s="257">
        <v>8858</v>
      </c>
      <c r="C8921" s="256">
        <v>119.66276959019888</v>
      </c>
    </row>
    <row r="8922" spans="2:3" x14ac:dyDescent="0.25">
      <c r="B8922" s="257">
        <v>8859</v>
      </c>
      <c r="C8922" s="256">
        <v>91.838463073660989</v>
      </c>
    </row>
    <row r="8923" spans="2:3" x14ac:dyDescent="0.25">
      <c r="B8923" s="257">
        <v>8860</v>
      </c>
      <c r="C8923" s="256">
        <v>118.14657049228647</v>
      </c>
    </row>
    <row r="8924" spans="2:3" x14ac:dyDescent="0.25">
      <c r="B8924" s="257">
        <v>8861</v>
      </c>
      <c r="C8924" s="256">
        <v>142.66793415115586</v>
      </c>
    </row>
    <row r="8925" spans="2:3" x14ac:dyDescent="0.25">
      <c r="B8925" s="257">
        <v>8862</v>
      </c>
      <c r="C8925" s="256">
        <v>90.782930273431859</v>
      </c>
    </row>
    <row r="8926" spans="2:3" x14ac:dyDescent="0.25">
      <c r="B8926" s="257">
        <v>8863</v>
      </c>
      <c r="C8926" s="256">
        <v>159.54474720496421</v>
      </c>
    </row>
    <row r="8927" spans="2:3" x14ac:dyDescent="0.25">
      <c r="B8927" s="257">
        <v>8864</v>
      </c>
      <c r="C8927" s="256">
        <v>143.98087776585936</v>
      </c>
    </row>
    <row r="8928" spans="2:3" x14ac:dyDescent="0.25">
      <c r="B8928" s="257">
        <v>8865</v>
      </c>
      <c r="C8928" s="256">
        <v>149.81265749522643</v>
      </c>
    </row>
    <row r="8929" spans="2:3" x14ac:dyDescent="0.25">
      <c r="B8929" s="257">
        <v>8866</v>
      </c>
      <c r="C8929" s="256">
        <v>86.621576768585385</v>
      </c>
    </row>
    <row r="8930" spans="2:3" x14ac:dyDescent="0.25">
      <c r="B8930" s="257">
        <v>8867</v>
      </c>
      <c r="C8930" s="256">
        <v>133.83875215918334</v>
      </c>
    </row>
    <row r="8931" spans="2:3" x14ac:dyDescent="0.25">
      <c r="B8931" s="257">
        <v>8868</v>
      </c>
      <c r="C8931" s="256">
        <v>123.28233189485827</v>
      </c>
    </row>
    <row r="8932" spans="2:3" x14ac:dyDescent="0.25">
      <c r="B8932" s="257">
        <v>8869</v>
      </c>
      <c r="C8932" s="256">
        <v>105.24593608376398</v>
      </c>
    </row>
    <row r="8933" spans="2:3" x14ac:dyDescent="0.25">
      <c r="B8933" s="257">
        <v>8870</v>
      </c>
      <c r="C8933" s="256">
        <v>119.37259065881042</v>
      </c>
    </row>
    <row r="8934" spans="2:3" x14ac:dyDescent="0.25">
      <c r="B8934" s="257">
        <v>8871</v>
      </c>
      <c r="C8934" s="256">
        <v>116.43052395877559</v>
      </c>
    </row>
    <row r="8935" spans="2:3" x14ac:dyDescent="0.25">
      <c r="B8935" s="257">
        <v>8872</v>
      </c>
      <c r="C8935" s="256">
        <v>152.56124715461732</v>
      </c>
    </row>
    <row r="8936" spans="2:3" x14ac:dyDescent="0.25">
      <c r="B8936" s="257">
        <v>8873</v>
      </c>
      <c r="C8936" s="256">
        <v>135.95478543109562</v>
      </c>
    </row>
    <row r="8937" spans="2:3" x14ac:dyDescent="0.25">
      <c r="B8937" s="257">
        <v>8874</v>
      </c>
      <c r="C8937" s="256">
        <v>103.34199854075356</v>
      </c>
    </row>
    <row r="8938" spans="2:3" x14ac:dyDescent="0.25">
      <c r="B8938" s="257">
        <v>8875</v>
      </c>
      <c r="C8938" s="256">
        <v>116.84533610369854</v>
      </c>
    </row>
    <row r="8939" spans="2:3" x14ac:dyDescent="0.25">
      <c r="B8939" s="257">
        <v>8876</v>
      </c>
      <c r="C8939" s="256">
        <v>97.57592269546754</v>
      </c>
    </row>
    <row r="8940" spans="2:3" x14ac:dyDescent="0.25">
      <c r="B8940" s="257">
        <v>8877</v>
      </c>
      <c r="C8940" s="256">
        <v>118.48352591425778</v>
      </c>
    </row>
    <row r="8941" spans="2:3" x14ac:dyDescent="0.25">
      <c r="B8941" s="257">
        <v>8878</v>
      </c>
      <c r="C8941" s="256">
        <v>116.18755877011964</v>
      </c>
    </row>
    <row r="8942" spans="2:3" x14ac:dyDescent="0.25">
      <c r="B8942" s="257">
        <v>8879</v>
      </c>
      <c r="C8942" s="256">
        <v>96.227857273981726</v>
      </c>
    </row>
    <row r="8943" spans="2:3" x14ac:dyDescent="0.25">
      <c r="B8943" s="257">
        <v>8880</v>
      </c>
      <c r="C8943" s="256">
        <v>140.4125555288403</v>
      </c>
    </row>
    <row r="8944" spans="2:3" x14ac:dyDescent="0.25">
      <c r="B8944" s="257">
        <v>8881</v>
      </c>
      <c r="C8944" s="256">
        <v>141.4577876044508</v>
      </c>
    </row>
    <row r="8945" spans="2:3" x14ac:dyDescent="0.25">
      <c r="B8945" s="257">
        <v>8882</v>
      </c>
      <c r="C8945" s="256">
        <v>89.11416684483558</v>
      </c>
    </row>
    <row r="8946" spans="2:3" x14ac:dyDescent="0.25">
      <c r="B8946" s="257">
        <v>8883</v>
      </c>
      <c r="C8946" s="256">
        <v>94.310347878656899</v>
      </c>
    </row>
    <row r="8947" spans="2:3" x14ac:dyDescent="0.25">
      <c r="B8947" s="257">
        <v>8884</v>
      </c>
      <c r="C8947" s="256">
        <v>118.10320474727286</v>
      </c>
    </row>
    <row r="8948" spans="2:3" x14ac:dyDescent="0.25">
      <c r="B8948" s="257">
        <v>8885</v>
      </c>
      <c r="C8948" s="256">
        <v>154.58961346807283</v>
      </c>
    </row>
    <row r="8949" spans="2:3" x14ac:dyDescent="0.25">
      <c r="B8949" s="257">
        <v>8886</v>
      </c>
      <c r="C8949" s="256">
        <v>106.24446447487395</v>
      </c>
    </row>
    <row r="8950" spans="2:3" x14ac:dyDescent="0.25">
      <c r="B8950" s="257">
        <v>8887</v>
      </c>
      <c r="C8950" s="256">
        <v>123.24694213541311</v>
      </c>
    </row>
    <row r="8951" spans="2:3" x14ac:dyDescent="0.25">
      <c r="B8951" s="257">
        <v>8888</v>
      </c>
      <c r="C8951" s="256">
        <v>124.71814828672635</v>
      </c>
    </row>
    <row r="8952" spans="2:3" x14ac:dyDescent="0.25">
      <c r="B8952" s="257">
        <v>8889</v>
      </c>
      <c r="C8952" s="256">
        <v>53.385871089812241</v>
      </c>
    </row>
    <row r="8953" spans="2:3" x14ac:dyDescent="0.25">
      <c r="B8953" s="257">
        <v>8890</v>
      </c>
      <c r="C8953" s="256">
        <v>100.74414358861142</v>
      </c>
    </row>
    <row r="8954" spans="2:3" x14ac:dyDescent="0.25">
      <c r="B8954" s="257">
        <v>8891</v>
      </c>
      <c r="C8954" s="256">
        <v>126.49984664868661</v>
      </c>
    </row>
    <row r="8955" spans="2:3" x14ac:dyDescent="0.25">
      <c r="B8955" s="257">
        <v>8892</v>
      </c>
      <c r="C8955" s="256">
        <v>158.38111807929204</v>
      </c>
    </row>
    <row r="8956" spans="2:3" x14ac:dyDescent="0.25">
      <c r="B8956" s="257">
        <v>8893</v>
      </c>
      <c r="C8956" s="256">
        <v>92.309687282150463</v>
      </c>
    </row>
    <row r="8957" spans="2:3" x14ac:dyDescent="0.25">
      <c r="B8957" s="257">
        <v>8894</v>
      </c>
      <c r="C8957" s="256">
        <v>93.104685484871581</v>
      </c>
    </row>
    <row r="8958" spans="2:3" x14ac:dyDescent="0.25">
      <c r="B8958" s="257">
        <v>8895</v>
      </c>
      <c r="C8958" s="256">
        <v>111.52215757056297</v>
      </c>
    </row>
    <row r="8959" spans="2:3" x14ac:dyDescent="0.25">
      <c r="B8959" s="257">
        <v>8896</v>
      </c>
      <c r="C8959" s="256">
        <v>123.70044581865672</v>
      </c>
    </row>
    <row r="8960" spans="2:3" x14ac:dyDescent="0.25">
      <c r="B8960" s="257">
        <v>8897</v>
      </c>
      <c r="C8960" s="256">
        <v>150.01994243063334</v>
      </c>
    </row>
    <row r="8961" spans="2:3" x14ac:dyDescent="0.25">
      <c r="B8961" s="257">
        <v>8898</v>
      </c>
      <c r="C8961" s="256">
        <v>161.0348992533024</v>
      </c>
    </row>
    <row r="8962" spans="2:3" x14ac:dyDescent="0.25">
      <c r="B8962" s="257">
        <v>8899</v>
      </c>
      <c r="C8962" s="256">
        <v>99.573196653979494</v>
      </c>
    </row>
    <row r="8963" spans="2:3" x14ac:dyDescent="0.25">
      <c r="B8963" s="257">
        <v>8900</v>
      </c>
      <c r="C8963" s="256">
        <v>139.28851219443413</v>
      </c>
    </row>
    <row r="8964" spans="2:3" x14ac:dyDescent="0.25">
      <c r="B8964" s="257">
        <v>8901</v>
      </c>
      <c r="C8964" s="256">
        <v>121.87884966421424</v>
      </c>
    </row>
    <row r="8965" spans="2:3" x14ac:dyDescent="0.25">
      <c r="B8965" s="257">
        <v>8902</v>
      </c>
      <c r="C8965" s="256">
        <v>90.952177038149415</v>
      </c>
    </row>
    <row r="8966" spans="2:3" x14ac:dyDescent="0.25">
      <c r="B8966" s="257">
        <v>8903</v>
      </c>
      <c r="C8966" s="256">
        <v>182.20494287751814</v>
      </c>
    </row>
    <row r="8967" spans="2:3" x14ac:dyDescent="0.25">
      <c r="B8967" s="257">
        <v>8904</v>
      </c>
      <c r="C8967" s="256">
        <v>148.71400277573053</v>
      </c>
    </row>
    <row r="8968" spans="2:3" x14ac:dyDescent="0.25">
      <c r="B8968" s="257">
        <v>8905</v>
      </c>
      <c r="C8968" s="256">
        <v>140.22883090478129</v>
      </c>
    </row>
    <row r="8969" spans="2:3" x14ac:dyDescent="0.25">
      <c r="B8969" s="257">
        <v>8906</v>
      </c>
      <c r="C8969" s="256">
        <v>86.39298184060911</v>
      </c>
    </row>
    <row r="8970" spans="2:3" x14ac:dyDescent="0.25">
      <c r="B8970" s="257">
        <v>8907</v>
      </c>
      <c r="C8970" s="256">
        <v>134.69008246515605</v>
      </c>
    </row>
    <row r="8971" spans="2:3" x14ac:dyDescent="0.25">
      <c r="B8971" s="257">
        <v>8908</v>
      </c>
      <c r="C8971" s="256">
        <v>141.40470208107419</v>
      </c>
    </row>
    <row r="8972" spans="2:3" x14ac:dyDescent="0.25">
      <c r="B8972" s="257">
        <v>8909</v>
      </c>
      <c r="C8972" s="256">
        <v>148.29810794689712</v>
      </c>
    </row>
    <row r="8973" spans="2:3" x14ac:dyDescent="0.25">
      <c r="B8973" s="257">
        <v>8910</v>
      </c>
      <c r="C8973" s="256">
        <v>137.45694066470017</v>
      </c>
    </row>
    <row r="8974" spans="2:3" x14ac:dyDescent="0.25">
      <c r="B8974" s="257">
        <v>8911</v>
      </c>
      <c r="C8974" s="256">
        <v>143.58294169493416</v>
      </c>
    </row>
    <row r="8975" spans="2:3" x14ac:dyDescent="0.25">
      <c r="B8975" s="257">
        <v>8912</v>
      </c>
      <c r="C8975" s="256">
        <v>133.91376816430014</v>
      </c>
    </row>
    <row r="8976" spans="2:3" x14ac:dyDescent="0.25">
      <c r="B8976" s="257">
        <v>8913</v>
      </c>
      <c r="C8976" s="256">
        <v>117.42020516551804</v>
      </c>
    </row>
    <row r="8977" spans="2:3" x14ac:dyDescent="0.25">
      <c r="B8977" s="257">
        <v>8914</v>
      </c>
      <c r="C8977" s="256">
        <v>84.592626699515137</v>
      </c>
    </row>
    <row r="8978" spans="2:3" x14ac:dyDescent="0.25">
      <c r="B8978" s="257">
        <v>8915</v>
      </c>
      <c r="C8978" s="256">
        <v>112.02716631649264</v>
      </c>
    </row>
    <row r="8979" spans="2:3" x14ac:dyDescent="0.25">
      <c r="B8979" s="257">
        <v>8916</v>
      </c>
      <c r="C8979" s="256">
        <v>129.92345729522035</v>
      </c>
    </row>
    <row r="8980" spans="2:3" x14ac:dyDescent="0.25">
      <c r="B8980" s="257">
        <v>8917</v>
      </c>
      <c r="C8980" s="256">
        <v>147.49544242762596</v>
      </c>
    </row>
    <row r="8981" spans="2:3" x14ac:dyDescent="0.25">
      <c r="B8981" s="257">
        <v>8918</v>
      </c>
      <c r="C8981" s="256">
        <v>119.74321822547785</v>
      </c>
    </row>
    <row r="8982" spans="2:3" x14ac:dyDescent="0.25">
      <c r="B8982" s="257">
        <v>8919</v>
      </c>
      <c r="C8982" s="256">
        <v>94.638969820899888</v>
      </c>
    </row>
    <row r="8983" spans="2:3" x14ac:dyDescent="0.25">
      <c r="B8983" s="257">
        <v>8920</v>
      </c>
      <c r="C8983" s="256">
        <v>117.00440191173855</v>
      </c>
    </row>
    <row r="8984" spans="2:3" x14ac:dyDescent="0.25">
      <c r="B8984" s="257">
        <v>8921</v>
      </c>
      <c r="C8984" s="256">
        <v>103.76763179011536</v>
      </c>
    </row>
    <row r="8985" spans="2:3" x14ac:dyDescent="0.25">
      <c r="B8985" s="257">
        <v>8922</v>
      </c>
      <c r="C8985" s="256">
        <v>95.284665678886299</v>
      </c>
    </row>
    <row r="8986" spans="2:3" x14ac:dyDescent="0.25">
      <c r="B8986" s="257">
        <v>8923</v>
      </c>
      <c r="C8986" s="256">
        <v>165.05191647163267</v>
      </c>
    </row>
    <row r="8987" spans="2:3" x14ac:dyDescent="0.25">
      <c r="B8987" s="257">
        <v>8924</v>
      </c>
      <c r="C8987" s="256">
        <v>116.50550815396106</v>
      </c>
    </row>
    <row r="8988" spans="2:3" x14ac:dyDescent="0.25">
      <c r="B8988" s="257">
        <v>8925</v>
      </c>
      <c r="C8988" s="256">
        <v>65.236603979696525</v>
      </c>
    </row>
    <row r="8989" spans="2:3" x14ac:dyDescent="0.25">
      <c r="B8989" s="257">
        <v>8926</v>
      </c>
      <c r="C8989" s="256">
        <v>121.91922188419373</v>
      </c>
    </row>
    <row r="8990" spans="2:3" x14ac:dyDescent="0.25">
      <c r="B8990" s="257">
        <v>8927</v>
      </c>
      <c r="C8990" s="256">
        <v>147.5797795551168</v>
      </c>
    </row>
    <row r="8991" spans="2:3" x14ac:dyDescent="0.25">
      <c r="B8991" s="257">
        <v>8928</v>
      </c>
      <c r="C8991" s="256">
        <v>149.55766792370358</v>
      </c>
    </row>
    <row r="8992" spans="2:3" x14ac:dyDescent="0.25">
      <c r="B8992" s="257">
        <v>8929</v>
      </c>
      <c r="C8992" s="256">
        <v>111.06011244019898</v>
      </c>
    </row>
    <row r="8993" spans="2:3" x14ac:dyDescent="0.25">
      <c r="B8993" s="257">
        <v>8930</v>
      </c>
      <c r="C8993" s="256">
        <v>150.19900942734489</v>
      </c>
    </row>
    <row r="8994" spans="2:3" x14ac:dyDescent="0.25">
      <c r="B8994" s="257">
        <v>8931</v>
      </c>
      <c r="C8994" s="256">
        <v>125.74506683699107</v>
      </c>
    </row>
    <row r="8995" spans="2:3" x14ac:dyDescent="0.25">
      <c r="B8995" s="257">
        <v>8932</v>
      </c>
      <c r="C8995" s="256">
        <v>168.76355495126384</v>
      </c>
    </row>
    <row r="8996" spans="2:3" x14ac:dyDescent="0.25">
      <c r="B8996" s="257">
        <v>8933</v>
      </c>
      <c r="C8996" s="256">
        <v>99.562709743550556</v>
      </c>
    </row>
    <row r="8997" spans="2:3" x14ac:dyDescent="0.25">
      <c r="B8997" s="257">
        <v>8934</v>
      </c>
      <c r="C8997" s="256">
        <v>147.99609774246628</v>
      </c>
    </row>
    <row r="8998" spans="2:3" x14ac:dyDescent="0.25">
      <c r="B8998" s="257">
        <v>8935</v>
      </c>
      <c r="C8998" s="256">
        <v>165.82435258438187</v>
      </c>
    </row>
    <row r="8999" spans="2:3" x14ac:dyDescent="0.25">
      <c r="B8999" s="257">
        <v>8936</v>
      </c>
      <c r="C8999" s="256">
        <v>104.92563454491747</v>
      </c>
    </row>
    <row r="9000" spans="2:3" x14ac:dyDescent="0.25">
      <c r="B9000" s="257">
        <v>8937</v>
      </c>
      <c r="C9000" s="256">
        <v>122.66932604522856</v>
      </c>
    </row>
    <row r="9001" spans="2:3" x14ac:dyDescent="0.25">
      <c r="B9001" s="257">
        <v>8938</v>
      </c>
      <c r="C9001" s="256">
        <v>98.206021711335552</v>
      </c>
    </row>
    <row r="9002" spans="2:3" x14ac:dyDescent="0.25">
      <c r="B9002" s="257">
        <v>8939</v>
      </c>
      <c r="C9002" s="256">
        <v>125.60237883318574</v>
      </c>
    </row>
    <row r="9003" spans="2:3" x14ac:dyDescent="0.25">
      <c r="B9003" s="257">
        <v>8940</v>
      </c>
      <c r="C9003" s="256">
        <v>183.69889554319326</v>
      </c>
    </row>
    <row r="9004" spans="2:3" x14ac:dyDescent="0.25">
      <c r="B9004" s="257">
        <v>8941</v>
      </c>
      <c r="C9004" s="256">
        <v>130.00769825923322</v>
      </c>
    </row>
    <row r="9005" spans="2:3" x14ac:dyDescent="0.25">
      <c r="B9005" s="257">
        <v>8942</v>
      </c>
      <c r="C9005" s="256">
        <v>88.047225143008006</v>
      </c>
    </row>
    <row r="9006" spans="2:3" x14ac:dyDescent="0.25">
      <c r="B9006" s="257">
        <v>8943</v>
      </c>
      <c r="C9006" s="256">
        <v>165.37123869575805</v>
      </c>
    </row>
    <row r="9007" spans="2:3" x14ac:dyDescent="0.25">
      <c r="B9007" s="257">
        <v>8944</v>
      </c>
      <c r="C9007" s="256">
        <v>108.31824076318486</v>
      </c>
    </row>
    <row r="9008" spans="2:3" x14ac:dyDescent="0.25">
      <c r="B9008" s="257">
        <v>8945</v>
      </c>
      <c r="C9008" s="256">
        <v>164.48999327582615</v>
      </c>
    </row>
    <row r="9009" spans="2:3" x14ac:dyDescent="0.25">
      <c r="B9009" s="257">
        <v>8946</v>
      </c>
      <c r="C9009" s="256">
        <v>101.89322678174312</v>
      </c>
    </row>
    <row r="9010" spans="2:3" x14ac:dyDescent="0.25">
      <c r="B9010" s="257">
        <v>8947</v>
      </c>
      <c r="C9010" s="256">
        <v>134.33715578309142</v>
      </c>
    </row>
    <row r="9011" spans="2:3" x14ac:dyDescent="0.25">
      <c r="B9011" s="257">
        <v>8948</v>
      </c>
      <c r="C9011" s="256">
        <v>115.21087449119982</v>
      </c>
    </row>
    <row r="9012" spans="2:3" x14ac:dyDescent="0.25">
      <c r="B9012" s="257">
        <v>8949</v>
      </c>
      <c r="C9012" s="256">
        <v>153.14007329517042</v>
      </c>
    </row>
    <row r="9013" spans="2:3" x14ac:dyDescent="0.25">
      <c r="B9013" s="257">
        <v>8950</v>
      </c>
      <c r="C9013" s="256">
        <v>130.19480997827114</v>
      </c>
    </row>
    <row r="9014" spans="2:3" x14ac:dyDescent="0.25">
      <c r="B9014" s="257">
        <v>8951</v>
      </c>
      <c r="C9014" s="256">
        <v>146.55952923025174</v>
      </c>
    </row>
    <row r="9015" spans="2:3" x14ac:dyDescent="0.25">
      <c r="B9015" s="257">
        <v>8952</v>
      </c>
      <c r="C9015" s="256">
        <v>88.006131051890833</v>
      </c>
    </row>
    <row r="9016" spans="2:3" x14ac:dyDescent="0.25">
      <c r="B9016" s="257">
        <v>8953</v>
      </c>
      <c r="C9016" s="256">
        <v>139.85660520379173</v>
      </c>
    </row>
    <row r="9017" spans="2:3" x14ac:dyDescent="0.25">
      <c r="B9017" s="257">
        <v>8954</v>
      </c>
      <c r="C9017" s="256">
        <v>144.65962410624101</v>
      </c>
    </row>
    <row r="9018" spans="2:3" x14ac:dyDescent="0.25">
      <c r="B9018" s="257">
        <v>8955</v>
      </c>
      <c r="C9018" s="256">
        <v>135.04642800282514</v>
      </c>
    </row>
    <row r="9019" spans="2:3" x14ac:dyDescent="0.25">
      <c r="B9019" s="257">
        <v>8956</v>
      </c>
      <c r="C9019" s="256">
        <v>132.43293759116978</v>
      </c>
    </row>
    <row r="9020" spans="2:3" x14ac:dyDescent="0.25">
      <c r="B9020" s="257">
        <v>8957</v>
      </c>
      <c r="C9020" s="256">
        <v>118.30451386886911</v>
      </c>
    </row>
    <row r="9021" spans="2:3" x14ac:dyDescent="0.25">
      <c r="B9021" s="257">
        <v>8958</v>
      </c>
      <c r="C9021" s="256">
        <v>112.23460942357485</v>
      </c>
    </row>
    <row r="9022" spans="2:3" x14ac:dyDescent="0.25">
      <c r="B9022" s="257">
        <v>8959</v>
      </c>
      <c r="C9022" s="256">
        <v>104.61220788233875</v>
      </c>
    </row>
    <row r="9023" spans="2:3" x14ac:dyDescent="0.25">
      <c r="B9023" s="257">
        <v>8960</v>
      </c>
      <c r="C9023" s="256">
        <v>154.40818095915941</v>
      </c>
    </row>
    <row r="9024" spans="2:3" x14ac:dyDescent="0.25">
      <c r="B9024" s="257">
        <v>8961</v>
      </c>
      <c r="C9024" s="256">
        <v>145.48487061960489</v>
      </c>
    </row>
    <row r="9025" spans="2:3" x14ac:dyDescent="0.25">
      <c r="B9025" s="257">
        <v>8962</v>
      </c>
      <c r="C9025" s="256">
        <v>89.484291279545118</v>
      </c>
    </row>
    <row r="9026" spans="2:3" x14ac:dyDescent="0.25">
      <c r="B9026" s="257">
        <v>8963</v>
      </c>
      <c r="C9026" s="256">
        <v>150.32923967854526</v>
      </c>
    </row>
    <row r="9027" spans="2:3" x14ac:dyDescent="0.25">
      <c r="B9027" s="257">
        <v>8964</v>
      </c>
      <c r="C9027" s="256">
        <v>111.94320507714743</v>
      </c>
    </row>
    <row r="9028" spans="2:3" x14ac:dyDescent="0.25">
      <c r="B9028" s="257">
        <v>8965</v>
      </c>
      <c r="C9028" s="256">
        <v>145.5839676746119</v>
      </c>
    </row>
    <row r="9029" spans="2:3" x14ac:dyDescent="0.25">
      <c r="B9029" s="257">
        <v>8966</v>
      </c>
      <c r="C9029" s="256">
        <v>156.17770764004706</v>
      </c>
    </row>
    <row r="9030" spans="2:3" x14ac:dyDescent="0.25">
      <c r="B9030" s="257">
        <v>8967</v>
      </c>
      <c r="C9030" s="256">
        <v>135.26251110561313</v>
      </c>
    </row>
    <row r="9031" spans="2:3" x14ac:dyDescent="0.25">
      <c r="B9031" s="257">
        <v>8968</v>
      </c>
      <c r="C9031" s="256">
        <v>129.23652607971536</v>
      </c>
    </row>
    <row r="9032" spans="2:3" x14ac:dyDescent="0.25">
      <c r="B9032" s="257">
        <v>8969</v>
      </c>
      <c r="C9032" s="256">
        <v>158.85798976477079</v>
      </c>
    </row>
    <row r="9033" spans="2:3" x14ac:dyDescent="0.25">
      <c r="B9033" s="257">
        <v>8970</v>
      </c>
      <c r="C9033" s="256">
        <v>121.08976321573995</v>
      </c>
    </row>
    <row r="9034" spans="2:3" x14ac:dyDescent="0.25">
      <c r="B9034" s="257">
        <v>8971</v>
      </c>
      <c r="C9034" s="256">
        <v>155.38529186850724</v>
      </c>
    </row>
    <row r="9035" spans="2:3" x14ac:dyDescent="0.25">
      <c r="B9035" s="257">
        <v>8972</v>
      </c>
      <c r="C9035" s="256">
        <v>67.579372306231463</v>
      </c>
    </row>
    <row r="9036" spans="2:3" x14ac:dyDescent="0.25">
      <c r="B9036" s="257">
        <v>8973</v>
      </c>
      <c r="C9036" s="256">
        <v>119.50901673664639</v>
      </c>
    </row>
    <row r="9037" spans="2:3" x14ac:dyDescent="0.25">
      <c r="B9037" s="257">
        <v>8974</v>
      </c>
      <c r="C9037" s="256">
        <v>97.528661100248797</v>
      </c>
    </row>
    <row r="9038" spans="2:3" x14ac:dyDescent="0.25">
      <c r="B9038" s="257">
        <v>8975</v>
      </c>
      <c r="C9038" s="256">
        <v>123.40070592726337</v>
      </c>
    </row>
    <row r="9039" spans="2:3" x14ac:dyDescent="0.25">
      <c r="B9039" s="257">
        <v>8976</v>
      </c>
      <c r="C9039" s="256">
        <v>99.197590299873056</v>
      </c>
    </row>
    <row r="9040" spans="2:3" x14ac:dyDescent="0.25">
      <c r="B9040" s="257">
        <v>8977</v>
      </c>
      <c r="C9040" s="256">
        <v>131.57189297910125</v>
      </c>
    </row>
    <row r="9041" spans="2:3" x14ac:dyDescent="0.25">
      <c r="B9041" s="257">
        <v>8978</v>
      </c>
      <c r="C9041" s="256">
        <v>136.46130764866689</v>
      </c>
    </row>
    <row r="9042" spans="2:3" x14ac:dyDescent="0.25">
      <c r="B9042" s="257">
        <v>8979</v>
      </c>
      <c r="C9042" s="256">
        <v>165.59680286453798</v>
      </c>
    </row>
    <row r="9043" spans="2:3" x14ac:dyDescent="0.25">
      <c r="B9043" s="257">
        <v>8980</v>
      </c>
      <c r="C9043" s="256">
        <v>163.31113711813268</v>
      </c>
    </row>
    <row r="9044" spans="2:3" x14ac:dyDescent="0.25">
      <c r="B9044" s="257">
        <v>8981</v>
      </c>
      <c r="C9044" s="256">
        <v>102.69750805933953</v>
      </c>
    </row>
    <row r="9045" spans="2:3" x14ac:dyDescent="0.25">
      <c r="B9045" s="257">
        <v>8982</v>
      </c>
      <c r="C9045" s="256">
        <v>138.30442310960956</v>
      </c>
    </row>
    <row r="9046" spans="2:3" x14ac:dyDescent="0.25">
      <c r="B9046" s="257">
        <v>8983</v>
      </c>
      <c r="C9046" s="256">
        <v>91.281474584899925</v>
      </c>
    </row>
    <row r="9047" spans="2:3" x14ac:dyDescent="0.25">
      <c r="B9047" s="257">
        <v>8984</v>
      </c>
      <c r="C9047" s="256">
        <v>126.5391142441141</v>
      </c>
    </row>
    <row r="9048" spans="2:3" x14ac:dyDescent="0.25">
      <c r="B9048" s="257">
        <v>8985</v>
      </c>
      <c r="C9048" s="256">
        <v>59.41024098163934</v>
      </c>
    </row>
    <row r="9049" spans="2:3" x14ac:dyDescent="0.25">
      <c r="B9049" s="257">
        <v>8986</v>
      </c>
      <c r="C9049" s="256">
        <v>140.58132009604154</v>
      </c>
    </row>
    <row r="9050" spans="2:3" x14ac:dyDescent="0.25">
      <c r="B9050" s="257">
        <v>8987</v>
      </c>
      <c r="C9050" s="256">
        <v>118.35035767539517</v>
      </c>
    </row>
    <row r="9051" spans="2:3" x14ac:dyDescent="0.25">
      <c r="B9051" s="257">
        <v>8988</v>
      </c>
      <c r="C9051" s="256">
        <v>108.76987254790028</v>
      </c>
    </row>
    <row r="9052" spans="2:3" x14ac:dyDescent="0.25">
      <c r="B9052" s="257">
        <v>8989</v>
      </c>
      <c r="C9052" s="256">
        <v>69.063443914869325</v>
      </c>
    </row>
    <row r="9053" spans="2:3" x14ac:dyDescent="0.25">
      <c r="B9053" s="257">
        <v>8990</v>
      </c>
      <c r="C9053" s="256">
        <v>97.994223931763244</v>
      </c>
    </row>
    <row r="9054" spans="2:3" x14ac:dyDescent="0.25">
      <c r="B9054" s="257">
        <v>8991</v>
      </c>
      <c r="C9054" s="256">
        <v>145.50797873774042</v>
      </c>
    </row>
    <row r="9055" spans="2:3" x14ac:dyDescent="0.25">
      <c r="B9055" s="257">
        <v>8992</v>
      </c>
      <c r="C9055" s="256">
        <v>131.07329769018219</v>
      </c>
    </row>
    <row r="9056" spans="2:3" x14ac:dyDescent="0.25">
      <c r="B9056" s="257">
        <v>8993</v>
      </c>
      <c r="C9056" s="256">
        <v>111.68135455728977</v>
      </c>
    </row>
    <row r="9057" spans="2:3" x14ac:dyDescent="0.25">
      <c r="B9057" s="257">
        <v>8994</v>
      </c>
      <c r="C9057" s="256">
        <v>140.02955707966817</v>
      </c>
    </row>
    <row r="9058" spans="2:3" x14ac:dyDescent="0.25">
      <c r="B9058" s="257">
        <v>8995</v>
      </c>
      <c r="C9058" s="256">
        <v>136.92838467057115</v>
      </c>
    </row>
    <row r="9059" spans="2:3" x14ac:dyDescent="0.25">
      <c r="B9059" s="257">
        <v>8996</v>
      </c>
      <c r="C9059" s="256">
        <v>151.57212077355314</v>
      </c>
    </row>
    <row r="9060" spans="2:3" x14ac:dyDescent="0.25">
      <c r="B9060" s="257">
        <v>8997</v>
      </c>
      <c r="C9060" s="256">
        <v>124.65841375155823</v>
      </c>
    </row>
    <row r="9061" spans="2:3" x14ac:dyDescent="0.25">
      <c r="B9061" s="257">
        <v>8998</v>
      </c>
      <c r="C9061" s="256">
        <v>140.6804584992916</v>
      </c>
    </row>
    <row r="9062" spans="2:3" x14ac:dyDescent="0.25">
      <c r="B9062" s="257">
        <v>8999</v>
      </c>
      <c r="C9062" s="256">
        <v>86.35130135536879</v>
      </c>
    </row>
    <row r="9063" spans="2:3" x14ac:dyDescent="0.25">
      <c r="B9063" s="257">
        <v>9000</v>
      </c>
      <c r="C9063" s="256">
        <v>123.59471928937519</v>
      </c>
    </row>
    <row r="9064" spans="2:3" x14ac:dyDescent="0.25">
      <c r="B9064" s="257">
        <v>9001</v>
      </c>
      <c r="C9064" s="256">
        <v>129.18229004266121</v>
      </c>
    </row>
    <row r="9065" spans="2:3" x14ac:dyDescent="0.25">
      <c r="B9065" s="257">
        <v>9002</v>
      </c>
      <c r="C9065" s="256">
        <v>135.3642712502961</v>
      </c>
    </row>
    <row r="9066" spans="2:3" x14ac:dyDescent="0.25">
      <c r="B9066" s="257">
        <v>9003</v>
      </c>
      <c r="C9066" s="256">
        <v>137.72290491238678</v>
      </c>
    </row>
    <row r="9067" spans="2:3" x14ac:dyDescent="0.25">
      <c r="B9067" s="257">
        <v>9004</v>
      </c>
      <c r="C9067" s="256">
        <v>162.01394249623121</v>
      </c>
    </row>
    <row r="9068" spans="2:3" x14ac:dyDescent="0.25">
      <c r="B9068" s="257">
        <v>9005</v>
      </c>
      <c r="C9068" s="256">
        <v>97.046161569631437</v>
      </c>
    </row>
    <row r="9069" spans="2:3" x14ac:dyDescent="0.25">
      <c r="B9069" s="257">
        <v>9006</v>
      </c>
      <c r="C9069" s="256">
        <v>125.0814726538586</v>
      </c>
    </row>
    <row r="9070" spans="2:3" x14ac:dyDescent="0.25">
      <c r="B9070" s="257">
        <v>9007</v>
      </c>
      <c r="C9070" s="256">
        <v>181.82372078018597</v>
      </c>
    </row>
    <row r="9071" spans="2:3" x14ac:dyDescent="0.25">
      <c r="B9071" s="257">
        <v>9008</v>
      </c>
      <c r="C9071" s="256">
        <v>103.53075013426411</v>
      </c>
    </row>
    <row r="9072" spans="2:3" x14ac:dyDescent="0.25">
      <c r="B9072" s="257">
        <v>9009</v>
      </c>
      <c r="C9072" s="256">
        <v>117.65426632307179</v>
      </c>
    </row>
    <row r="9073" spans="2:3" x14ac:dyDescent="0.25">
      <c r="B9073" s="257">
        <v>9010</v>
      </c>
      <c r="C9073" s="256">
        <v>99.222861859857716</v>
      </c>
    </row>
    <row r="9074" spans="2:3" x14ac:dyDescent="0.25">
      <c r="B9074" s="257">
        <v>9011</v>
      </c>
      <c r="C9074" s="256">
        <v>153.15725652472335</v>
      </c>
    </row>
    <row r="9075" spans="2:3" x14ac:dyDescent="0.25">
      <c r="B9075" s="257">
        <v>9012</v>
      </c>
      <c r="C9075" s="256">
        <v>158.92277114790284</v>
      </c>
    </row>
    <row r="9076" spans="2:3" x14ac:dyDescent="0.25">
      <c r="B9076" s="257">
        <v>9013</v>
      </c>
      <c r="C9076" s="256">
        <v>150.77904459819541</v>
      </c>
    </row>
    <row r="9077" spans="2:3" x14ac:dyDescent="0.25">
      <c r="B9077" s="257">
        <v>9014</v>
      </c>
      <c r="C9077" s="256">
        <v>102.00156088697938</v>
      </c>
    </row>
    <row r="9078" spans="2:3" x14ac:dyDescent="0.25">
      <c r="B9078" s="257">
        <v>9015</v>
      </c>
      <c r="C9078" s="256">
        <v>122.20287626306244</v>
      </c>
    </row>
    <row r="9079" spans="2:3" x14ac:dyDescent="0.25">
      <c r="B9079" s="257">
        <v>9016</v>
      </c>
      <c r="C9079" s="256">
        <v>91.005278374444202</v>
      </c>
    </row>
    <row r="9080" spans="2:3" x14ac:dyDescent="0.25">
      <c r="B9080" s="257">
        <v>9017</v>
      </c>
      <c r="C9080" s="256">
        <v>134.18477387683902</v>
      </c>
    </row>
    <row r="9081" spans="2:3" x14ac:dyDescent="0.25">
      <c r="B9081" s="257">
        <v>9018</v>
      </c>
      <c r="C9081" s="256">
        <v>110.97322456359491</v>
      </c>
    </row>
    <row r="9082" spans="2:3" x14ac:dyDescent="0.25">
      <c r="B9082" s="257">
        <v>9019</v>
      </c>
      <c r="C9082" s="256">
        <v>97.107304298341774</v>
      </c>
    </row>
    <row r="9083" spans="2:3" x14ac:dyDescent="0.25">
      <c r="B9083" s="257">
        <v>9020</v>
      </c>
      <c r="C9083" s="256">
        <v>119.63744448525502</v>
      </c>
    </row>
    <row r="9084" spans="2:3" x14ac:dyDescent="0.25">
      <c r="B9084" s="257">
        <v>9021</v>
      </c>
      <c r="C9084" s="256">
        <v>119.22386961756793</v>
      </c>
    </row>
    <row r="9085" spans="2:3" x14ac:dyDescent="0.25">
      <c r="B9085" s="257">
        <v>9022</v>
      </c>
      <c r="C9085" s="256">
        <v>113.56558018723491</v>
      </c>
    </row>
    <row r="9086" spans="2:3" x14ac:dyDescent="0.25">
      <c r="B9086" s="257">
        <v>9023</v>
      </c>
      <c r="C9086" s="256">
        <v>73.274379452145254</v>
      </c>
    </row>
    <row r="9087" spans="2:3" x14ac:dyDescent="0.25">
      <c r="B9087" s="257">
        <v>9024</v>
      </c>
      <c r="C9087" s="256">
        <v>138.45788921228842</v>
      </c>
    </row>
    <row r="9088" spans="2:3" x14ac:dyDescent="0.25">
      <c r="B9088" s="257">
        <v>9025</v>
      </c>
      <c r="C9088" s="256">
        <v>147.9594046167395</v>
      </c>
    </row>
    <row r="9089" spans="2:3" x14ac:dyDescent="0.25">
      <c r="B9089" s="257">
        <v>9026</v>
      </c>
      <c r="C9089" s="256">
        <v>176.87024976198489</v>
      </c>
    </row>
    <row r="9090" spans="2:3" x14ac:dyDescent="0.25">
      <c r="B9090" s="257">
        <v>9027</v>
      </c>
      <c r="C9090" s="256">
        <v>112.06498304792966</v>
      </c>
    </row>
    <row r="9091" spans="2:3" x14ac:dyDescent="0.25">
      <c r="B9091" s="257">
        <v>9028</v>
      </c>
      <c r="C9091" s="256">
        <v>119.9847439955854</v>
      </c>
    </row>
    <row r="9092" spans="2:3" x14ac:dyDescent="0.25">
      <c r="B9092" s="257">
        <v>9029</v>
      </c>
      <c r="C9092" s="256">
        <v>153.21169531085815</v>
      </c>
    </row>
    <row r="9093" spans="2:3" x14ac:dyDescent="0.25">
      <c r="B9093" s="257">
        <v>9030</v>
      </c>
      <c r="C9093" s="256">
        <v>69.000141204228882</v>
      </c>
    </row>
    <row r="9094" spans="2:3" x14ac:dyDescent="0.25">
      <c r="B9094" s="257">
        <v>9031</v>
      </c>
      <c r="C9094" s="256">
        <v>144.28621500018698</v>
      </c>
    </row>
    <row r="9095" spans="2:3" x14ac:dyDescent="0.25">
      <c r="B9095" s="257">
        <v>9032</v>
      </c>
      <c r="C9095" s="256">
        <v>118.74346205812543</v>
      </c>
    </row>
    <row r="9096" spans="2:3" x14ac:dyDescent="0.25">
      <c r="B9096" s="257">
        <v>9033</v>
      </c>
      <c r="C9096" s="256">
        <v>104.25493110415533</v>
      </c>
    </row>
    <row r="9097" spans="2:3" x14ac:dyDescent="0.25">
      <c r="B9097" s="257">
        <v>9034</v>
      </c>
      <c r="C9097" s="256">
        <v>106.72018319386385</v>
      </c>
    </row>
    <row r="9098" spans="2:3" x14ac:dyDescent="0.25">
      <c r="B9098" s="257">
        <v>9035</v>
      </c>
      <c r="C9098" s="256">
        <v>167.32501025245142</v>
      </c>
    </row>
    <row r="9099" spans="2:3" x14ac:dyDescent="0.25">
      <c r="B9099" s="257">
        <v>9036</v>
      </c>
      <c r="C9099" s="256">
        <v>123.98820649110584</v>
      </c>
    </row>
    <row r="9100" spans="2:3" x14ac:dyDescent="0.25">
      <c r="B9100" s="257">
        <v>9037</v>
      </c>
      <c r="C9100" s="256">
        <v>113.37797739422852</v>
      </c>
    </row>
    <row r="9101" spans="2:3" x14ac:dyDescent="0.25">
      <c r="B9101" s="257">
        <v>9038</v>
      </c>
      <c r="C9101" s="256">
        <v>140.19357134232183</v>
      </c>
    </row>
    <row r="9102" spans="2:3" x14ac:dyDescent="0.25">
      <c r="B9102" s="257">
        <v>9039</v>
      </c>
      <c r="C9102" s="256">
        <v>118.46535231233473</v>
      </c>
    </row>
    <row r="9103" spans="2:3" x14ac:dyDescent="0.25">
      <c r="B9103" s="257">
        <v>9040</v>
      </c>
      <c r="C9103" s="256">
        <v>98.022976362129612</v>
      </c>
    </row>
    <row r="9104" spans="2:3" x14ac:dyDescent="0.25">
      <c r="B9104" s="257">
        <v>9041</v>
      </c>
      <c r="C9104" s="256">
        <v>96.147450213758404</v>
      </c>
    </row>
    <row r="9105" spans="2:3" x14ac:dyDescent="0.25">
      <c r="B9105" s="257">
        <v>9042</v>
      </c>
      <c r="C9105" s="256">
        <v>110.57334933225818</v>
      </c>
    </row>
    <row r="9106" spans="2:3" x14ac:dyDescent="0.25">
      <c r="B9106" s="257">
        <v>9043</v>
      </c>
      <c r="C9106" s="256">
        <v>124.22393941096247</v>
      </c>
    </row>
    <row r="9107" spans="2:3" x14ac:dyDescent="0.25">
      <c r="B9107" s="257">
        <v>9044</v>
      </c>
      <c r="C9107" s="256">
        <v>128.11906814474239</v>
      </c>
    </row>
    <row r="9108" spans="2:3" x14ac:dyDescent="0.25">
      <c r="B9108" s="257">
        <v>9045</v>
      </c>
      <c r="C9108" s="256">
        <v>125.61862486747792</v>
      </c>
    </row>
    <row r="9109" spans="2:3" x14ac:dyDescent="0.25">
      <c r="B9109" s="257">
        <v>9046</v>
      </c>
      <c r="C9109" s="256">
        <v>159.1021164440057</v>
      </c>
    </row>
    <row r="9110" spans="2:3" x14ac:dyDescent="0.25">
      <c r="B9110" s="257">
        <v>9047</v>
      </c>
      <c r="C9110" s="256">
        <v>130.27140560318966</v>
      </c>
    </row>
    <row r="9111" spans="2:3" x14ac:dyDescent="0.25">
      <c r="B9111" s="257">
        <v>9048</v>
      </c>
      <c r="C9111" s="256">
        <v>75.664104755818229</v>
      </c>
    </row>
    <row r="9112" spans="2:3" x14ac:dyDescent="0.25">
      <c r="B9112" s="257">
        <v>9049</v>
      </c>
      <c r="C9112" s="256">
        <v>141.88433605739286</v>
      </c>
    </row>
    <row r="9113" spans="2:3" x14ac:dyDescent="0.25">
      <c r="B9113" s="257">
        <v>9050</v>
      </c>
      <c r="C9113" s="256">
        <v>109.05251044099791</v>
      </c>
    </row>
    <row r="9114" spans="2:3" x14ac:dyDescent="0.25">
      <c r="B9114" s="257">
        <v>9051</v>
      </c>
      <c r="C9114" s="256">
        <v>128.9993440986762</v>
      </c>
    </row>
    <row r="9115" spans="2:3" x14ac:dyDescent="0.25">
      <c r="B9115" s="257">
        <v>9052</v>
      </c>
      <c r="C9115" s="256">
        <v>152.39611210059428</v>
      </c>
    </row>
    <row r="9116" spans="2:3" x14ac:dyDescent="0.25">
      <c r="B9116" s="257">
        <v>9053</v>
      </c>
      <c r="C9116" s="256">
        <v>141.01221890959923</v>
      </c>
    </row>
    <row r="9117" spans="2:3" x14ac:dyDescent="0.25">
      <c r="B9117" s="257">
        <v>9054</v>
      </c>
      <c r="C9117" s="256">
        <v>127.76462872162824</v>
      </c>
    </row>
    <row r="9118" spans="2:3" x14ac:dyDescent="0.25">
      <c r="B9118" s="257">
        <v>9055</v>
      </c>
      <c r="C9118" s="256">
        <v>138.86236850059936</v>
      </c>
    </row>
    <row r="9119" spans="2:3" x14ac:dyDescent="0.25">
      <c r="B9119" s="257">
        <v>9056</v>
      </c>
      <c r="C9119" s="256">
        <v>131.75169438383685</v>
      </c>
    </row>
    <row r="9120" spans="2:3" x14ac:dyDescent="0.25">
      <c r="B9120" s="257">
        <v>9057</v>
      </c>
      <c r="C9120" s="256">
        <v>128.30994122308047</v>
      </c>
    </row>
    <row r="9121" spans="2:3" x14ac:dyDescent="0.25">
      <c r="B9121" s="257">
        <v>9058</v>
      </c>
      <c r="C9121" s="256">
        <v>178.49660735056619</v>
      </c>
    </row>
    <row r="9122" spans="2:3" x14ac:dyDescent="0.25">
      <c r="B9122" s="257">
        <v>9059</v>
      </c>
      <c r="C9122" s="256">
        <v>124.75805871157928</v>
      </c>
    </row>
    <row r="9123" spans="2:3" x14ac:dyDescent="0.25">
      <c r="B9123" s="257">
        <v>9060</v>
      </c>
      <c r="C9123" s="256">
        <v>101.08755442687978</v>
      </c>
    </row>
    <row r="9124" spans="2:3" x14ac:dyDescent="0.25">
      <c r="B9124" s="257">
        <v>9061</v>
      </c>
      <c r="C9124" s="256">
        <v>101.30980370658419</v>
      </c>
    </row>
    <row r="9125" spans="2:3" x14ac:dyDescent="0.25">
      <c r="B9125" s="257">
        <v>9062</v>
      </c>
      <c r="C9125" s="256">
        <v>68.402353203424227</v>
      </c>
    </row>
    <row r="9126" spans="2:3" x14ac:dyDescent="0.25">
      <c r="B9126" s="257">
        <v>9063</v>
      </c>
      <c r="C9126" s="256">
        <v>115.58209070097513</v>
      </c>
    </row>
    <row r="9127" spans="2:3" x14ac:dyDescent="0.25">
      <c r="B9127" s="257">
        <v>9064</v>
      </c>
      <c r="C9127" s="256">
        <v>159.3672831710733</v>
      </c>
    </row>
    <row r="9128" spans="2:3" x14ac:dyDescent="0.25">
      <c r="B9128" s="257">
        <v>9065</v>
      </c>
      <c r="C9128" s="256">
        <v>77.837317692068524</v>
      </c>
    </row>
    <row r="9129" spans="2:3" x14ac:dyDescent="0.25">
      <c r="B9129" s="257">
        <v>9066</v>
      </c>
      <c r="C9129" s="256">
        <v>109.70502434363739</v>
      </c>
    </row>
    <row r="9130" spans="2:3" x14ac:dyDescent="0.25">
      <c r="B9130" s="257">
        <v>9067</v>
      </c>
      <c r="C9130" s="256">
        <v>158.98344757138997</v>
      </c>
    </row>
    <row r="9131" spans="2:3" x14ac:dyDescent="0.25">
      <c r="B9131" s="257">
        <v>9068</v>
      </c>
      <c r="C9131" s="256">
        <v>130.84931351371935</v>
      </c>
    </row>
    <row r="9132" spans="2:3" x14ac:dyDescent="0.25">
      <c r="B9132" s="257">
        <v>9069</v>
      </c>
      <c r="C9132" s="256">
        <v>112.46514886369756</v>
      </c>
    </row>
    <row r="9133" spans="2:3" x14ac:dyDescent="0.25">
      <c r="B9133" s="257">
        <v>9070</v>
      </c>
      <c r="C9133" s="256">
        <v>118.86332380720975</v>
      </c>
    </row>
    <row r="9134" spans="2:3" x14ac:dyDescent="0.25">
      <c r="B9134" s="257">
        <v>9071</v>
      </c>
      <c r="C9134" s="256">
        <v>143.20100737775917</v>
      </c>
    </row>
    <row r="9135" spans="2:3" x14ac:dyDescent="0.25">
      <c r="B9135" s="257">
        <v>9072</v>
      </c>
      <c r="C9135" s="256">
        <v>107.35070843792774</v>
      </c>
    </row>
    <row r="9136" spans="2:3" x14ac:dyDescent="0.25">
      <c r="B9136" s="257">
        <v>9073</v>
      </c>
      <c r="C9136" s="256">
        <v>170.10396862154263</v>
      </c>
    </row>
    <row r="9137" spans="2:3" x14ac:dyDescent="0.25">
      <c r="B9137" s="257">
        <v>9074</v>
      </c>
      <c r="C9137" s="256">
        <v>67.530822680346816</v>
      </c>
    </row>
    <row r="9138" spans="2:3" x14ac:dyDescent="0.25">
      <c r="B9138" s="257">
        <v>9075</v>
      </c>
      <c r="C9138" s="256">
        <v>132.89760920287111</v>
      </c>
    </row>
    <row r="9139" spans="2:3" x14ac:dyDescent="0.25">
      <c r="B9139" s="257">
        <v>9076</v>
      </c>
      <c r="C9139" s="256">
        <v>122.54934350011926</v>
      </c>
    </row>
    <row r="9140" spans="2:3" x14ac:dyDescent="0.25">
      <c r="B9140" s="257">
        <v>9077</v>
      </c>
      <c r="C9140" s="256">
        <v>101.54649850726824</v>
      </c>
    </row>
    <row r="9141" spans="2:3" x14ac:dyDescent="0.25">
      <c r="B9141" s="257">
        <v>9078</v>
      </c>
      <c r="C9141" s="256">
        <v>107.81298728692883</v>
      </c>
    </row>
    <row r="9142" spans="2:3" x14ac:dyDescent="0.25">
      <c r="B9142" s="257">
        <v>9079</v>
      </c>
      <c r="C9142" s="256">
        <v>89.49945282136278</v>
      </c>
    </row>
    <row r="9143" spans="2:3" x14ac:dyDescent="0.25">
      <c r="B9143" s="257">
        <v>9080</v>
      </c>
      <c r="C9143" s="256">
        <v>120.98147352935653</v>
      </c>
    </row>
    <row r="9144" spans="2:3" x14ac:dyDescent="0.25">
      <c r="B9144" s="257">
        <v>9081</v>
      </c>
      <c r="C9144" s="256">
        <v>118.62609764639957</v>
      </c>
    </row>
    <row r="9145" spans="2:3" x14ac:dyDescent="0.25">
      <c r="B9145" s="257">
        <v>9082</v>
      </c>
      <c r="C9145" s="256">
        <v>133.59408405865935</v>
      </c>
    </row>
    <row r="9146" spans="2:3" x14ac:dyDescent="0.25">
      <c r="B9146" s="257">
        <v>9083</v>
      </c>
      <c r="C9146" s="256">
        <v>131.85615154064553</v>
      </c>
    </row>
    <row r="9147" spans="2:3" x14ac:dyDescent="0.25">
      <c r="B9147" s="257">
        <v>9084</v>
      </c>
      <c r="C9147" s="256">
        <v>89.136909074548839</v>
      </c>
    </row>
    <row r="9148" spans="2:3" x14ac:dyDescent="0.25">
      <c r="B9148" s="257">
        <v>9085</v>
      </c>
      <c r="C9148" s="256">
        <v>125.33079781503517</v>
      </c>
    </row>
    <row r="9149" spans="2:3" x14ac:dyDescent="0.25">
      <c r="B9149" s="257">
        <v>9086</v>
      </c>
      <c r="C9149" s="256">
        <v>155.89345594801088</v>
      </c>
    </row>
    <row r="9150" spans="2:3" x14ac:dyDescent="0.25">
      <c r="B9150" s="257">
        <v>9087</v>
      </c>
      <c r="C9150" s="256">
        <v>126.49949189052629</v>
      </c>
    </row>
    <row r="9151" spans="2:3" x14ac:dyDescent="0.25">
      <c r="B9151" s="257">
        <v>9088</v>
      </c>
      <c r="C9151" s="256">
        <v>171.1900657993136</v>
      </c>
    </row>
    <row r="9152" spans="2:3" x14ac:dyDescent="0.25">
      <c r="B9152" s="257">
        <v>9089</v>
      </c>
      <c r="C9152" s="256">
        <v>170.60837542069632</v>
      </c>
    </row>
    <row r="9153" spans="2:3" x14ac:dyDescent="0.25">
      <c r="B9153" s="257">
        <v>9090</v>
      </c>
      <c r="C9153" s="256">
        <v>128.40957545592269</v>
      </c>
    </row>
    <row r="9154" spans="2:3" x14ac:dyDescent="0.25">
      <c r="B9154" s="257">
        <v>9091</v>
      </c>
      <c r="C9154" s="256">
        <v>85.691383201806445</v>
      </c>
    </row>
    <row r="9155" spans="2:3" x14ac:dyDescent="0.25">
      <c r="B9155" s="257">
        <v>9092</v>
      </c>
      <c r="C9155" s="256">
        <v>109.90352403117319</v>
      </c>
    </row>
    <row r="9156" spans="2:3" x14ac:dyDescent="0.25">
      <c r="B9156" s="257">
        <v>9093</v>
      </c>
      <c r="C9156" s="256">
        <v>151.48113978186495</v>
      </c>
    </row>
    <row r="9157" spans="2:3" x14ac:dyDescent="0.25">
      <c r="B9157" s="257">
        <v>9094</v>
      </c>
      <c r="C9157" s="256">
        <v>150.01606101351783</v>
      </c>
    </row>
    <row r="9158" spans="2:3" x14ac:dyDescent="0.25">
      <c r="B9158" s="257">
        <v>9095</v>
      </c>
      <c r="C9158" s="256">
        <v>149.26033705713735</v>
      </c>
    </row>
    <row r="9159" spans="2:3" x14ac:dyDescent="0.25">
      <c r="B9159" s="257">
        <v>9096</v>
      </c>
      <c r="C9159" s="256">
        <v>127.37948857119336</v>
      </c>
    </row>
    <row r="9160" spans="2:3" x14ac:dyDescent="0.25">
      <c r="B9160" s="257">
        <v>9097</v>
      </c>
      <c r="C9160" s="256">
        <v>137.17222175578374</v>
      </c>
    </row>
    <row r="9161" spans="2:3" x14ac:dyDescent="0.25">
      <c r="B9161" s="257">
        <v>9098</v>
      </c>
      <c r="C9161" s="256">
        <v>114.61315291429914</v>
      </c>
    </row>
    <row r="9162" spans="2:3" x14ac:dyDescent="0.25">
      <c r="B9162" s="257">
        <v>9099</v>
      </c>
      <c r="C9162" s="256">
        <v>117.40354206712396</v>
      </c>
    </row>
    <row r="9163" spans="2:3" x14ac:dyDescent="0.25">
      <c r="B9163" s="257">
        <v>9100</v>
      </c>
      <c r="C9163" s="256">
        <v>127.72677716270947</v>
      </c>
    </row>
    <row r="9164" spans="2:3" x14ac:dyDescent="0.25">
      <c r="B9164" s="257">
        <v>9101</v>
      </c>
      <c r="C9164" s="256">
        <v>108.74520551579634</v>
      </c>
    </row>
    <row r="9165" spans="2:3" x14ac:dyDescent="0.25">
      <c r="B9165" s="257">
        <v>9102</v>
      </c>
      <c r="C9165" s="256">
        <v>118.65696116541184</v>
      </c>
    </row>
    <row r="9166" spans="2:3" x14ac:dyDescent="0.25">
      <c r="B9166" s="257">
        <v>9103</v>
      </c>
      <c r="C9166" s="256">
        <v>127.5761625771292</v>
      </c>
    </row>
    <row r="9167" spans="2:3" x14ac:dyDescent="0.25">
      <c r="B9167" s="257">
        <v>9104</v>
      </c>
      <c r="C9167" s="256">
        <v>114.05166341801662</v>
      </c>
    </row>
    <row r="9168" spans="2:3" x14ac:dyDescent="0.25">
      <c r="B9168" s="257">
        <v>9105</v>
      </c>
      <c r="C9168" s="256">
        <v>90.327019032155903</v>
      </c>
    </row>
    <row r="9169" spans="2:3" x14ac:dyDescent="0.25">
      <c r="B9169" s="257">
        <v>9106</v>
      </c>
      <c r="C9169" s="256">
        <v>117.97449038086346</v>
      </c>
    </row>
    <row r="9170" spans="2:3" x14ac:dyDescent="0.25">
      <c r="B9170" s="257">
        <v>9107</v>
      </c>
      <c r="C9170" s="256">
        <v>92.03730245481087</v>
      </c>
    </row>
    <row r="9171" spans="2:3" x14ac:dyDescent="0.25">
      <c r="B9171" s="257">
        <v>9108</v>
      </c>
      <c r="C9171" s="256">
        <v>126.70200285053852</v>
      </c>
    </row>
    <row r="9172" spans="2:3" x14ac:dyDescent="0.25">
      <c r="B9172" s="257">
        <v>9109</v>
      </c>
      <c r="C9172" s="256">
        <v>90.322287066459012</v>
      </c>
    </row>
    <row r="9173" spans="2:3" x14ac:dyDescent="0.25">
      <c r="B9173" s="257">
        <v>9110</v>
      </c>
      <c r="C9173" s="256">
        <v>140.80793208858427</v>
      </c>
    </row>
    <row r="9174" spans="2:3" x14ac:dyDescent="0.25">
      <c r="B9174" s="257">
        <v>9111</v>
      </c>
      <c r="C9174" s="256">
        <v>120.33103251390231</v>
      </c>
    </row>
    <row r="9175" spans="2:3" x14ac:dyDescent="0.25">
      <c r="B9175" s="257">
        <v>9112</v>
      </c>
      <c r="C9175" s="256">
        <v>145.89588163250497</v>
      </c>
    </row>
    <row r="9176" spans="2:3" x14ac:dyDescent="0.25">
      <c r="B9176" s="257">
        <v>9113</v>
      </c>
      <c r="C9176" s="256">
        <v>119.3972112638502</v>
      </c>
    </row>
    <row r="9177" spans="2:3" x14ac:dyDescent="0.25">
      <c r="B9177" s="257">
        <v>9114</v>
      </c>
      <c r="C9177" s="256">
        <v>115.81328146371152</v>
      </c>
    </row>
    <row r="9178" spans="2:3" x14ac:dyDescent="0.25">
      <c r="B9178" s="257">
        <v>9115</v>
      </c>
      <c r="C9178" s="256">
        <v>176.82943754744207</v>
      </c>
    </row>
    <row r="9179" spans="2:3" x14ac:dyDescent="0.25">
      <c r="B9179" s="257">
        <v>9116</v>
      </c>
      <c r="C9179" s="256">
        <v>127.41896301531041</v>
      </c>
    </row>
    <row r="9180" spans="2:3" x14ac:dyDescent="0.25">
      <c r="B9180" s="257">
        <v>9117</v>
      </c>
      <c r="C9180" s="256">
        <v>165.78187245121509</v>
      </c>
    </row>
    <row r="9181" spans="2:3" x14ac:dyDescent="0.25">
      <c r="B9181" s="257">
        <v>9118</v>
      </c>
      <c r="C9181" s="256">
        <v>97.891508481866637</v>
      </c>
    </row>
    <row r="9182" spans="2:3" x14ac:dyDescent="0.25">
      <c r="B9182" s="257">
        <v>9119</v>
      </c>
      <c r="C9182" s="256">
        <v>136.84060053721169</v>
      </c>
    </row>
    <row r="9183" spans="2:3" x14ac:dyDescent="0.25">
      <c r="B9183" s="257">
        <v>9120</v>
      </c>
      <c r="C9183" s="256">
        <v>106.20725940131933</v>
      </c>
    </row>
    <row r="9184" spans="2:3" x14ac:dyDescent="0.25">
      <c r="B9184" s="257">
        <v>9121</v>
      </c>
      <c r="C9184" s="256">
        <v>99.47498980405166</v>
      </c>
    </row>
    <row r="9185" spans="2:3" x14ac:dyDescent="0.25">
      <c r="B9185" s="257">
        <v>9122</v>
      </c>
      <c r="C9185" s="256">
        <v>80.468634396291435</v>
      </c>
    </row>
    <row r="9186" spans="2:3" x14ac:dyDescent="0.25">
      <c r="B9186" s="257">
        <v>9123</v>
      </c>
      <c r="C9186" s="256">
        <v>88.9603601670714</v>
      </c>
    </row>
    <row r="9187" spans="2:3" x14ac:dyDescent="0.25">
      <c r="B9187" s="257">
        <v>9124</v>
      </c>
      <c r="C9187" s="256">
        <v>180.04462569261125</v>
      </c>
    </row>
    <row r="9188" spans="2:3" x14ac:dyDescent="0.25">
      <c r="B9188" s="257">
        <v>9125</v>
      </c>
      <c r="C9188" s="256">
        <v>110.8149175477067</v>
      </c>
    </row>
    <row r="9189" spans="2:3" x14ac:dyDescent="0.25">
      <c r="B9189" s="257">
        <v>9126</v>
      </c>
      <c r="C9189" s="256">
        <v>88.34524141562953</v>
      </c>
    </row>
    <row r="9190" spans="2:3" x14ac:dyDescent="0.25">
      <c r="B9190" s="257">
        <v>9127</v>
      </c>
      <c r="C9190" s="256">
        <v>144.51982487371819</v>
      </c>
    </row>
    <row r="9191" spans="2:3" x14ac:dyDescent="0.25">
      <c r="B9191" s="257">
        <v>9128</v>
      </c>
      <c r="C9191" s="256">
        <v>78.249864233845116</v>
      </c>
    </row>
    <row r="9192" spans="2:3" x14ac:dyDescent="0.25">
      <c r="B9192" s="257">
        <v>9129</v>
      </c>
      <c r="C9192" s="256">
        <v>96.392686790020562</v>
      </c>
    </row>
    <row r="9193" spans="2:3" x14ac:dyDescent="0.25">
      <c r="B9193" s="257">
        <v>9130</v>
      </c>
      <c r="C9193" s="256">
        <v>122.11242334519589</v>
      </c>
    </row>
    <row r="9194" spans="2:3" x14ac:dyDescent="0.25">
      <c r="B9194" s="257">
        <v>9131</v>
      </c>
      <c r="C9194" s="256">
        <v>118.10680105104549</v>
      </c>
    </row>
    <row r="9195" spans="2:3" x14ac:dyDescent="0.25">
      <c r="B9195" s="257">
        <v>9132</v>
      </c>
      <c r="C9195" s="256">
        <v>104.25218978889129</v>
      </c>
    </row>
    <row r="9196" spans="2:3" x14ac:dyDescent="0.25">
      <c r="B9196" s="257">
        <v>9133</v>
      </c>
      <c r="C9196" s="256">
        <v>113.93558505452772</v>
      </c>
    </row>
    <row r="9197" spans="2:3" x14ac:dyDescent="0.25">
      <c r="B9197" s="257">
        <v>9134</v>
      </c>
      <c r="C9197" s="256">
        <v>100.8986531349897</v>
      </c>
    </row>
    <row r="9198" spans="2:3" x14ac:dyDescent="0.25">
      <c r="B9198" s="257">
        <v>9135</v>
      </c>
      <c r="C9198" s="256">
        <v>156.18862316632078</v>
      </c>
    </row>
    <row r="9199" spans="2:3" x14ac:dyDescent="0.25">
      <c r="B9199" s="257">
        <v>9136</v>
      </c>
      <c r="C9199" s="256">
        <v>96.942924270352762</v>
      </c>
    </row>
    <row r="9200" spans="2:3" x14ac:dyDescent="0.25">
      <c r="B9200" s="257">
        <v>9137</v>
      </c>
      <c r="C9200" s="256">
        <v>92.582071441302077</v>
      </c>
    </row>
    <row r="9201" spans="2:3" x14ac:dyDescent="0.25">
      <c r="B9201" s="257">
        <v>9138</v>
      </c>
      <c r="C9201" s="256">
        <v>141.79953155159512</v>
      </c>
    </row>
    <row r="9202" spans="2:3" x14ac:dyDescent="0.25">
      <c r="B9202" s="257">
        <v>9139</v>
      </c>
      <c r="C9202" s="256">
        <v>107.27277753366627</v>
      </c>
    </row>
    <row r="9203" spans="2:3" x14ac:dyDescent="0.25">
      <c r="B9203" s="257">
        <v>9140</v>
      </c>
      <c r="C9203" s="256">
        <v>160.23275696117798</v>
      </c>
    </row>
    <row r="9204" spans="2:3" x14ac:dyDescent="0.25">
      <c r="B9204" s="257">
        <v>9141</v>
      </c>
      <c r="C9204" s="256">
        <v>143.25086493761404</v>
      </c>
    </row>
    <row r="9205" spans="2:3" x14ac:dyDescent="0.25">
      <c r="B9205" s="257">
        <v>9142</v>
      </c>
      <c r="C9205" s="256">
        <v>105.94266721321655</v>
      </c>
    </row>
    <row r="9206" spans="2:3" x14ac:dyDescent="0.25">
      <c r="B9206" s="257">
        <v>9143</v>
      </c>
      <c r="C9206" s="256">
        <v>124.17608674744439</v>
      </c>
    </row>
    <row r="9207" spans="2:3" x14ac:dyDescent="0.25">
      <c r="B9207" s="257">
        <v>9144</v>
      </c>
      <c r="C9207" s="256">
        <v>115.36592471102026</v>
      </c>
    </row>
    <row r="9208" spans="2:3" x14ac:dyDescent="0.25">
      <c r="B9208" s="257">
        <v>9145</v>
      </c>
      <c r="C9208" s="256">
        <v>90.22314451705833</v>
      </c>
    </row>
    <row r="9209" spans="2:3" x14ac:dyDescent="0.25">
      <c r="B9209" s="257">
        <v>9146</v>
      </c>
      <c r="C9209" s="256">
        <v>71.826880099521375</v>
      </c>
    </row>
    <row r="9210" spans="2:3" x14ac:dyDescent="0.25">
      <c r="B9210" s="257">
        <v>9147</v>
      </c>
      <c r="C9210" s="256">
        <v>120.19812030220515</v>
      </c>
    </row>
    <row r="9211" spans="2:3" x14ac:dyDescent="0.25">
      <c r="B9211" s="257">
        <v>9148</v>
      </c>
      <c r="C9211" s="256">
        <v>120.36344364958218</v>
      </c>
    </row>
    <row r="9212" spans="2:3" x14ac:dyDescent="0.25">
      <c r="B9212" s="257">
        <v>9149</v>
      </c>
      <c r="C9212" s="256">
        <v>127.12006369748153</v>
      </c>
    </row>
    <row r="9213" spans="2:3" x14ac:dyDescent="0.25">
      <c r="B9213" s="257">
        <v>9150</v>
      </c>
      <c r="C9213" s="256">
        <v>85.120454328109417</v>
      </c>
    </row>
    <row r="9214" spans="2:3" x14ac:dyDescent="0.25">
      <c r="B9214" s="257">
        <v>9151</v>
      </c>
      <c r="C9214" s="256">
        <v>93.223614134235561</v>
      </c>
    </row>
    <row r="9215" spans="2:3" x14ac:dyDescent="0.25">
      <c r="B9215" s="257">
        <v>9152</v>
      </c>
      <c r="C9215" s="256">
        <v>107.51166710143025</v>
      </c>
    </row>
    <row r="9216" spans="2:3" x14ac:dyDescent="0.25">
      <c r="B9216" s="257">
        <v>9153</v>
      </c>
      <c r="C9216" s="256">
        <v>128.98061311535128</v>
      </c>
    </row>
    <row r="9217" spans="2:3" x14ac:dyDescent="0.25">
      <c r="B9217" s="257">
        <v>9154</v>
      </c>
      <c r="C9217" s="256">
        <v>61.982184899198515</v>
      </c>
    </row>
    <row r="9218" spans="2:3" x14ac:dyDescent="0.25">
      <c r="B9218" s="257">
        <v>9155</v>
      </c>
      <c r="C9218" s="256">
        <v>100.26902377903141</v>
      </c>
    </row>
    <row r="9219" spans="2:3" x14ac:dyDescent="0.25">
      <c r="B9219" s="257">
        <v>9156</v>
      </c>
      <c r="C9219" s="256">
        <v>102.70823915629028</v>
      </c>
    </row>
    <row r="9220" spans="2:3" x14ac:dyDescent="0.25">
      <c r="B9220" s="257">
        <v>9157</v>
      </c>
      <c r="C9220" s="256">
        <v>144.19497563044547</v>
      </c>
    </row>
    <row r="9221" spans="2:3" x14ac:dyDescent="0.25">
      <c r="B9221" s="257">
        <v>9158</v>
      </c>
      <c r="C9221" s="256">
        <v>110.55074041200757</v>
      </c>
    </row>
    <row r="9222" spans="2:3" x14ac:dyDescent="0.25">
      <c r="B9222" s="257">
        <v>9159</v>
      </c>
      <c r="C9222" s="256">
        <v>155.06914355248685</v>
      </c>
    </row>
    <row r="9223" spans="2:3" x14ac:dyDescent="0.25">
      <c r="B9223" s="257">
        <v>9160</v>
      </c>
      <c r="C9223" s="256">
        <v>132.26524482662211</v>
      </c>
    </row>
    <row r="9224" spans="2:3" x14ac:dyDescent="0.25">
      <c r="B9224" s="257">
        <v>9161</v>
      </c>
      <c r="C9224" s="256">
        <v>115.4287607814144</v>
      </c>
    </row>
    <row r="9225" spans="2:3" x14ac:dyDescent="0.25">
      <c r="B9225" s="257">
        <v>9162</v>
      </c>
      <c r="C9225" s="256">
        <v>141.49891862228375</v>
      </c>
    </row>
    <row r="9226" spans="2:3" x14ac:dyDescent="0.25">
      <c r="B9226" s="257">
        <v>9163</v>
      </c>
      <c r="C9226" s="256">
        <v>104.57387293049386</v>
      </c>
    </row>
    <row r="9227" spans="2:3" x14ac:dyDescent="0.25">
      <c r="B9227" s="257">
        <v>9164</v>
      </c>
      <c r="C9227" s="256">
        <v>96.308153384595514</v>
      </c>
    </row>
    <row r="9228" spans="2:3" x14ac:dyDescent="0.25">
      <c r="B9228" s="257">
        <v>9165</v>
      </c>
      <c r="C9228" s="256">
        <v>96.704274732862274</v>
      </c>
    </row>
    <row r="9229" spans="2:3" x14ac:dyDescent="0.25">
      <c r="B9229" s="257">
        <v>9166</v>
      </c>
      <c r="C9229" s="256">
        <v>145.13205498330396</v>
      </c>
    </row>
    <row r="9230" spans="2:3" x14ac:dyDescent="0.25">
      <c r="B9230" s="257">
        <v>9167</v>
      </c>
      <c r="C9230" s="256">
        <v>107.66241453496281</v>
      </c>
    </row>
    <row r="9231" spans="2:3" x14ac:dyDescent="0.25">
      <c r="B9231" s="257">
        <v>9168</v>
      </c>
      <c r="C9231" s="256">
        <v>91.534004192588469</v>
      </c>
    </row>
    <row r="9232" spans="2:3" x14ac:dyDescent="0.25">
      <c r="B9232" s="257">
        <v>9169</v>
      </c>
      <c r="C9232" s="256">
        <v>109.30698958955853</v>
      </c>
    </row>
    <row r="9233" spans="2:3" x14ac:dyDescent="0.25">
      <c r="B9233" s="257">
        <v>9170</v>
      </c>
      <c r="C9233" s="256">
        <v>111.62039251228418</v>
      </c>
    </row>
    <row r="9234" spans="2:3" x14ac:dyDescent="0.25">
      <c r="B9234" s="257">
        <v>9171</v>
      </c>
      <c r="C9234" s="256">
        <v>128.7434276396707</v>
      </c>
    </row>
    <row r="9235" spans="2:3" x14ac:dyDescent="0.25">
      <c r="B9235" s="257">
        <v>9172</v>
      </c>
      <c r="C9235" s="256">
        <v>116.75886763418613</v>
      </c>
    </row>
    <row r="9236" spans="2:3" x14ac:dyDescent="0.25">
      <c r="B9236" s="257">
        <v>9173</v>
      </c>
      <c r="C9236" s="256">
        <v>124.95745737073406</v>
      </c>
    </row>
    <row r="9237" spans="2:3" x14ac:dyDescent="0.25">
      <c r="B9237" s="257">
        <v>9174</v>
      </c>
      <c r="C9237" s="256">
        <v>97.634435204581678</v>
      </c>
    </row>
    <row r="9238" spans="2:3" x14ac:dyDescent="0.25">
      <c r="B9238" s="257">
        <v>9175</v>
      </c>
      <c r="C9238" s="256">
        <v>119.86065973130412</v>
      </c>
    </row>
    <row r="9239" spans="2:3" x14ac:dyDescent="0.25">
      <c r="B9239" s="257">
        <v>9176</v>
      </c>
      <c r="C9239" s="256">
        <v>94.922016782174268</v>
      </c>
    </row>
    <row r="9240" spans="2:3" x14ac:dyDescent="0.25">
      <c r="B9240" s="257">
        <v>9177</v>
      </c>
      <c r="C9240" s="256">
        <v>118.73107959977479</v>
      </c>
    </row>
    <row r="9241" spans="2:3" x14ac:dyDescent="0.25">
      <c r="B9241" s="257">
        <v>9178</v>
      </c>
      <c r="C9241" s="256">
        <v>119.014276751409</v>
      </c>
    </row>
    <row r="9242" spans="2:3" x14ac:dyDescent="0.25">
      <c r="B9242" s="257">
        <v>9179</v>
      </c>
      <c r="C9242" s="256">
        <v>114.58168457728921</v>
      </c>
    </row>
    <row r="9243" spans="2:3" x14ac:dyDescent="0.25">
      <c r="B9243" s="257">
        <v>9180</v>
      </c>
      <c r="C9243" s="256">
        <v>91.012052603426454</v>
      </c>
    </row>
    <row r="9244" spans="2:3" x14ac:dyDescent="0.25">
      <c r="B9244" s="257">
        <v>9181</v>
      </c>
      <c r="C9244" s="256">
        <v>121.03889030693188</v>
      </c>
    </row>
    <row r="9245" spans="2:3" x14ac:dyDescent="0.25">
      <c r="B9245" s="257">
        <v>9182</v>
      </c>
      <c r="C9245" s="256">
        <v>119.12374985502683</v>
      </c>
    </row>
    <row r="9246" spans="2:3" x14ac:dyDescent="0.25">
      <c r="B9246" s="257">
        <v>9183</v>
      </c>
      <c r="C9246" s="256">
        <v>158.79729606083885</v>
      </c>
    </row>
    <row r="9247" spans="2:3" x14ac:dyDescent="0.25">
      <c r="B9247" s="257">
        <v>9184</v>
      </c>
      <c r="C9247" s="256">
        <v>120.01544247670959</v>
      </c>
    </row>
    <row r="9248" spans="2:3" x14ac:dyDescent="0.25">
      <c r="B9248" s="257">
        <v>9185</v>
      </c>
      <c r="C9248" s="256">
        <v>118.1457930812912</v>
      </c>
    </row>
    <row r="9249" spans="2:3" x14ac:dyDescent="0.25">
      <c r="B9249" s="257">
        <v>9186</v>
      </c>
      <c r="C9249" s="256">
        <v>141.96522611408653</v>
      </c>
    </row>
    <row r="9250" spans="2:3" x14ac:dyDescent="0.25">
      <c r="B9250" s="257">
        <v>9187</v>
      </c>
      <c r="C9250" s="256">
        <v>93.272371307288154</v>
      </c>
    </row>
    <row r="9251" spans="2:3" x14ac:dyDescent="0.25">
      <c r="B9251" s="257">
        <v>9188</v>
      </c>
      <c r="C9251" s="256">
        <v>73.624196932173049</v>
      </c>
    </row>
    <row r="9252" spans="2:3" x14ac:dyDescent="0.25">
      <c r="B9252" s="257">
        <v>9189</v>
      </c>
      <c r="C9252" s="256">
        <v>113.55433917588348</v>
      </c>
    </row>
    <row r="9253" spans="2:3" x14ac:dyDescent="0.25">
      <c r="B9253" s="257">
        <v>9190</v>
      </c>
      <c r="C9253" s="256">
        <v>121.10278131806035</v>
      </c>
    </row>
    <row r="9254" spans="2:3" x14ac:dyDescent="0.25">
      <c r="B9254" s="257">
        <v>9191</v>
      </c>
      <c r="C9254" s="256">
        <v>144.61784739928527</v>
      </c>
    </row>
    <row r="9255" spans="2:3" x14ac:dyDescent="0.25">
      <c r="B9255" s="257">
        <v>9192</v>
      </c>
      <c r="C9255" s="256">
        <v>90.112037890442778</v>
      </c>
    </row>
    <row r="9256" spans="2:3" x14ac:dyDescent="0.25">
      <c r="B9256" s="257">
        <v>9193</v>
      </c>
      <c r="C9256" s="256">
        <v>113.68334444274396</v>
      </c>
    </row>
    <row r="9257" spans="2:3" x14ac:dyDescent="0.25">
      <c r="B9257" s="257">
        <v>9194</v>
      </c>
      <c r="C9257" s="256">
        <v>126.18074023221769</v>
      </c>
    </row>
    <row r="9258" spans="2:3" x14ac:dyDescent="0.25">
      <c r="B9258" s="257">
        <v>9195</v>
      </c>
      <c r="C9258" s="256">
        <v>107.98507585495572</v>
      </c>
    </row>
    <row r="9259" spans="2:3" x14ac:dyDescent="0.25">
      <c r="B9259" s="257">
        <v>9196</v>
      </c>
      <c r="C9259" s="256">
        <v>121.47010396380199</v>
      </c>
    </row>
    <row r="9260" spans="2:3" x14ac:dyDescent="0.25">
      <c r="B9260" s="257">
        <v>9197</v>
      </c>
      <c r="C9260" s="256">
        <v>169.67613278778936</v>
      </c>
    </row>
    <row r="9261" spans="2:3" x14ac:dyDescent="0.25">
      <c r="B9261" s="257">
        <v>9198</v>
      </c>
      <c r="C9261" s="256">
        <v>135.49171794585541</v>
      </c>
    </row>
    <row r="9262" spans="2:3" x14ac:dyDescent="0.25">
      <c r="B9262" s="257">
        <v>9199</v>
      </c>
      <c r="C9262" s="256">
        <v>122.77234069847646</v>
      </c>
    </row>
    <row r="9263" spans="2:3" x14ac:dyDescent="0.25">
      <c r="B9263" s="257">
        <v>9200</v>
      </c>
      <c r="C9263" s="256">
        <v>149.00812280492448</v>
      </c>
    </row>
    <row r="9264" spans="2:3" x14ac:dyDescent="0.25">
      <c r="B9264" s="257">
        <v>9201</v>
      </c>
      <c r="C9264" s="256">
        <v>164.7599491742655</v>
      </c>
    </row>
    <row r="9265" spans="2:3" x14ac:dyDescent="0.25">
      <c r="B9265" s="257">
        <v>9202</v>
      </c>
      <c r="C9265" s="256">
        <v>126.09900824410276</v>
      </c>
    </row>
    <row r="9266" spans="2:3" x14ac:dyDescent="0.25">
      <c r="B9266" s="257">
        <v>9203</v>
      </c>
      <c r="C9266" s="256">
        <v>88.174776930578076</v>
      </c>
    </row>
    <row r="9267" spans="2:3" x14ac:dyDescent="0.25">
      <c r="B9267" s="257">
        <v>9204</v>
      </c>
      <c r="C9267" s="256">
        <v>122.76977030395066</v>
      </c>
    </row>
    <row r="9268" spans="2:3" x14ac:dyDescent="0.25">
      <c r="B9268" s="257">
        <v>9205</v>
      </c>
      <c r="C9268" s="256">
        <v>141.07128621621479</v>
      </c>
    </row>
    <row r="9269" spans="2:3" x14ac:dyDescent="0.25">
      <c r="B9269" s="257">
        <v>9206</v>
      </c>
      <c r="C9269" s="256">
        <v>138.12770724944707</v>
      </c>
    </row>
    <row r="9270" spans="2:3" x14ac:dyDescent="0.25">
      <c r="B9270" s="257">
        <v>9207</v>
      </c>
      <c r="C9270" s="256">
        <v>95.841170276708425</v>
      </c>
    </row>
    <row r="9271" spans="2:3" x14ac:dyDescent="0.25">
      <c r="B9271" s="257">
        <v>9208</v>
      </c>
      <c r="C9271" s="256">
        <v>119.46900788346021</v>
      </c>
    </row>
    <row r="9272" spans="2:3" x14ac:dyDescent="0.25">
      <c r="B9272" s="257">
        <v>9209</v>
      </c>
      <c r="C9272" s="256">
        <v>112.83483504575442</v>
      </c>
    </row>
    <row r="9273" spans="2:3" x14ac:dyDescent="0.25">
      <c r="B9273" s="257">
        <v>9210</v>
      </c>
      <c r="C9273" s="256">
        <v>185.57515465167961</v>
      </c>
    </row>
    <row r="9274" spans="2:3" x14ac:dyDescent="0.25">
      <c r="B9274" s="257">
        <v>9211</v>
      </c>
      <c r="C9274" s="256">
        <v>91.061701535088162</v>
      </c>
    </row>
    <row r="9275" spans="2:3" x14ac:dyDescent="0.25">
      <c r="B9275" s="257">
        <v>9212</v>
      </c>
      <c r="C9275" s="256">
        <v>116.9885166949424</v>
      </c>
    </row>
    <row r="9276" spans="2:3" x14ac:dyDescent="0.25">
      <c r="B9276" s="257">
        <v>9213</v>
      </c>
      <c r="C9276" s="256">
        <v>134.68152276381127</v>
      </c>
    </row>
    <row r="9277" spans="2:3" x14ac:dyDescent="0.25">
      <c r="B9277" s="257">
        <v>9214</v>
      </c>
      <c r="C9277" s="256">
        <v>120.31933794426206</v>
      </c>
    </row>
    <row r="9278" spans="2:3" x14ac:dyDescent="0.25">
      <c r="B9278" s="257">
        <v>9215</v>
      </c>
      <c r="C9278" s="256">
        <v>143.70324339080435</v>
      </c>
    </row>
    <row r="9279" spans="2:3" x14ac:dyDescent="0.25">
      <c r="B9279" s="257">
        <v>9216</v>
      </c>
      <c r="C9279" s="256">
        <v>119.21100330785676</v>
      </c>
    </row>
    <row r="9280" spans="2:3" x14ac:dyDescent="0.25">
      <c r="B9280" s="257">
        <v>9217</v>
      </c>
      <c r="C9280" s="256">
        <v>131.6514388799701</v>
      </c>
    </row>
    <row r="9281" spans="2:3" x14ac:dyDescent="0.25">
      <c r="B9281" s="257">
        <v>9218</v>
      </c>
      <c r="C9281" s="256">
        <v>109.02983853574865</v>
      </c>
    </row>
    <row r="9282" spans="2:3" x14ac:dyDescent="0.25">
      <c r="B9282" s="257">
        <v>9219</v>
      </c>
      <c r="C9282" s="256">
        <v>115.90281783993916</v>
      </c>
    </row>
    <row r="9283" spans="2:3" x14ac:dyDescent="0.25">
      <c r="B9283" s="257">
        <v>9220</v>
      </c>
      <c r="C9283" s="256">
        <v>112.5163159110345</v>
      </c>
    </row>
    <row r="9284" spans="2:3" x14ac:dyDescent="0.25">
      <c r="B9284" s="257">
        <v>9221</v>
      </c>
      <c r="C9284" s="256">
        <v>103.10380825601328</v>
      </c>
    </row>
    <row r="9285" spans="2:3" x14ac:dyDescent="0.25">
      <c r="B9285" s="257">
        <v>9222</v>
      </c>
      <c r="C9285" s="256">
        <v>124.70571531638396</v>
      </c>
    </row>
    <row r="9286" spans="2:3" x14ac:dyDescent="0.25">
      <c r="B9286" s="257">
        <v>9223</v>
      </c>
      <c r="C9286" s="256">
        <v>107.03568648319225</v>
      </c>
    </row>
    <row r="9287" spans="2:3" x14ac:dyDescent="0.25">
      <c r="B9287" s="257">
        <v>9224</v>
      </c>
      <c r="C9287" s="256">
        <v>64.419174297552033</v>
      </c>
    </row>
    <row r="9288" spans="2:3" x14ac:dyDescent="0.25">
      <c r="B9288" s="257">
        <v>9225</v>
      </c>
      <c r="C9288" s="256">
        <v>89.604325828650957</v>
      </c>
    </row>
    <row r="9289" spans="2:3" x14ac:dyDescent="0.25">
      <c r="B9289" s="257">
        <v>9226</v>
      </c>
      <c r="C9289" s="256">
        <v>152.94388736700671</v>
      </c>
    </row>
    <row r="9290" spans="2:3" x14ac:dyDescent="0.25">
      <c r="B9290" s="257">
        <v>9227</v>
      </c>
      <c r="C9290" s="256">
        <v>116.78044305035446</v>
      </c>
    </row>
    <row r="9291" spans="2:3" x14ac:dyDescent="0.25">
      <c r="B9291" s="257">
        <v>9228</v>
      </c>
      <c r="C9291" s="256">
        <v>113.64222800302414</v>
      </c>
    </row>
    <row r="9292" spans="2:3" x14ac:dyDescent="0.25">
      <c r="B9292" s="257">
        <v>9229</v>
      </c>
      <c r="C9292" s="256">
        <v>133.54632396554319</v>
      </c>
    </row>
    <row r="9293" spans="2:3" x14ac:dyDescent="0.25">
      <c r="B9293" s="257">
        <v>9230</v>
      </c>
      <c r="C9293" s="256">
        <v>129.83472812131981</v>
      </c>
    </row>
    <row r="9294" spans="2:3" x14ac:dyDescent="0.25">
      <c r="B9294" s="257">
        <v>9231</v>
      </c>
      <c r="C9294" s="256">
        <v>75.611912243794109</v>
      </c>
    </row>
    <row r="9295" spans="2:3" x14ac:dyDescent="0.25">
      <c r="B9295" s="257">
        <v>9232</v>
      </c>
      <c r="C9295" s="256">
        <v>108.49563663365107</v>
      </c>
    </row>
    <row r="9296" spans="2:3" x14ac:dyDescent="0.25">
      <c r="B9296" s="257">
        <v>9233</v>
      </c>
      <c r="C9296" s="256">
        <v>113.88830603423766</v>
      </c>
    </row>
    <row r="9297" spans="2:3" x14ac:dyDescent="0.25">
      <c r="B9297" s="257">
        <v>9234</v>
      </c>
      <c r="C9297" s="256">
        <v>99.285370837304555</v>
      </c>
    </row>
    <row r="9298" spans="2:3" x14ac:dyDescent="0.25">
      <c r="B9298" s="257">
        <v>9235</v>
      </c>
      <c r="C9298" s="256">
        <v>109.02566057034664</v>
      </c>
    </row>
    <row r="9299" spans="2:3" x14ac:dyDescent="0.25">
      <c r="B9299" s="257">
        <v>9236</v>
      </c>
      <c r="C9299" s="256">
        <v>157.4661229213952</v>
      </c>
    </row>
    <row r="9300" spans="2:3" x14ac:dyDescent="0.25">
      <c r="B9300" s="257">
        <v>9237</v>
      </c>
      <c r="C9300" s="256">
        <v>118.76191869017984</v>
      </c>
    </row>
    <row r="9301" spans="2:3" x14ac:dyDescent="0.25">
      <c r="B9301" s="257">
        <v>9238</v>
      </c>
      <c r="C9301" s="256">
        <v>65.989050744375305</v>
      </c>
    </row>
    <row r="9302" spans="2:3" x14ac:dyDescent="0.25">
      <c r="B9302" s="257">
        <v>9239</v>
      </c>
      <c r="C9302" s="256">
        <v>99.248364959361439</v>
      </c>
    </row>
    <row r="9303" spans="2:3" x14ac:dyDescent="0.25">
      <c r="B9303" s="257">
        <v>9240</v>
      </c>
      <c r="C9303" s="256">
        <v>120.14231671294313</v>
      </c>
    </row>
    <row r="9304" spans="2:3" x14ac:dyDescent="0.25">
      <c r="B9304" s="257">
        <v>9241</v>
      </c>
      <c r="C9304" s="256">
        <v>150.54604764527053</v>
      </c>
    </row>
    <row r="9305" spans="2:3" x14ac:dyDescent="0.25">
      <c r="B9305" s="257">
        <v>9242</v>
      </c>
      <c r="C9305" s="256">
        <v>140.23033202944592</v>
      </c>
    </row>
    <row r="9306" spans="2:3" x14ac:dyDescent="0.25">
      <c r="B9306" s="257">
        <v>9243</v>
      </c>
      <c r="C9306" s="256">
        <v>109.98534389839779</v>
      </c>
    </row>
    <row r="9307" spans="2:3" x14ac:dyDescent="0.25">
      <c r="B9307" s="257">
        <v>9244</v>
      </c>
      <c r="C9307" s="256">
        <v>125.55383330152229</v>
      </c>
    </row>
    <row r="9308" spans="2:3" x14ac:dyDescent="0.25">
      <c r="B9308" s="257">
        <v>9245</v>
      </c>
      <c r="C9308" s="256">
        <v>137.65883158185034</v>
      </c>
    </row>
    <row r="9309" spans="2:3" x14ac:dyDescent="0.25">
      <c r="B9309" s="257">
        <v>9246</v>
      </c>
      <c r="C9309" s="256">
        <v>144.44436082350123</v>
      </c>
    </row>
    <row r="9310" spans="2:3" x14ac:dyDescent="0.25">
      <c r="B9310" s="257">
        <v>9247</v>
      </c>
      <c r="C9310" s="256">
        <v>117.25987013891374</v>
      </c>
    </row>
    <row r="9311" spans="2:3" x14ac:dyDescent="0.25">
      <c r="B9311" s="257">
        <v>9248</v>
      </c>
      <c r="C9311" s="256">
        <v>121.62711982430358</v>
      </c>
    </row>
    <row r="9312" spans="2:3" x14ac:dyDescent="0.25">
      <c r="B9312" s="257">
        <v>9249</v>
      </c>
      <c r="C9312" s="256">
        <v>136.92095042843482</v>
      </c>
    </row>
    <row r="9313" spans="2:3" x14ac:dyDescent="0.25">
      <c r="B9313" s="257">
        <v>9250</v>
      </c>
      <c r="C9313" s="256">
        <v>169.72412364655818</v>
      </c>
    </row>
    <row r="9314" spans="2:3" x14ac:dyDescent="0.25">
      <c r="B9314" s="257">
        <v>9251</v>
      </c>
      <c r="C9314" s="256">
        <v>122.49161810559112</v>
      </c>
    </row>
    <row r="9315" spans="2:3" x14ac:dyDescent="0.25">
      <c r="B9315" s="257">
        <v>9252</v>
      </c>
      <c r="C9315" s="256">
        <v>139.64539253210762</v>
      </c>
    </row>
    <row r="9316" spans="2:3" x14ac:dyDescent="0.25">
      <c r="B9316" s="257">
        <v>9253</v>
      </c>
      <c r="C9316" s="256">
        <v>184.83768005416974</v>
      </c>
    </row>
    <row r="9317" spans="2:3" x14ac:dyDescent="0.25">
      <c r="B9317" s="257">
        <v>9254</v>
      </c>
      <c r="C9317" s="256">
        <v>74.569036703666143</v>
      </c>
    </row>
    <row r="9318" spans="2:3" x14ac:dyDescent="0.25">
      <c r="B9318" s="257">
        <v>9255</v>
      </c>
      <c r="C9318" s="256">
        <v>123.16163115720711</v>
      </c>
    </row>
    <row r="9319" spans="2:3" x14ac:dyDescent="0.25">
      <c r="B9319" s="257">
        <v>9256</v>
      </c>
      <c r="C9319" s="256">
        <v>106.9648127106034</v>
      </c>
    </row>
    <row r="9320" spans="2:3" x14ac:dyDescent="0.25">
      <c r="B9320" s="257">
        <v>9257</v>
      </c>
      <c r="C9320" s="256">
        <v>128.93420983813093</v>
      </c>
    </row>
    <row r="9321" spans="2:3" x14ac:dyDescent="0.25">
      <c r="B9321" s="257">
        <v>9258</v>
      </c>
      <c r="C9321" s="256">
        <v>136.06604613453902</v>
      </c>
    </row>
    <row r="9322" spans="2:3" x14ac:dyDescent="0.25">
      <c r="B9322" s="257">
        <v>9259</v>
      </c>
      <c r="C9322" s="256">
        <v>147.57943953577697</v>
      </c>
    </row>
    <row r="9323" spans="2:3" x14ac:dyDescent="0.25">
      <c r="B9323" s="257">
        <v>9260</v>
      </c>
      <c r="C9323" s="256">
        <v>144.25727899079544</v>
      </c>
    </row>
    <row r="9324" spans="2:3" x14ac:dyDescent="0.25">
      <c r="B9324" s="257">
        <v>9261</v>
      </c>
      <c r="C9324" s="256">
        <v>122.47791383654477</v>
      </c>
    </row>
    <row r="9325" spans="2:3" x14ac:dyDescent="0.25">
      <c r="B9325" s="257">
        <v>9262</v>
      </c>
      <c r="C9325" s="256">
        <v>136.28708327361892</v>
      </c>
    </row>
    <row r="9326" spans="2:3" x14ac:dyDescent="0.25">
      <c r="B9326" s="257">
        <v>9263</v>
      </c>
      <c r="C9326" s="256">
        <v>104.36240353444398</v>
      </c>
    </row>
    <row r="9327" spans="2:3" x14ac:dyDescent="0.25">
      <c r="B9327" s="257">
        <v>9264</v>
      </c>
      <c r="C9327" s="256">
        <v>102.47799071047565</v>
      </c>
    </row>
    <row r="9328" spans="2:3" x14ac:dyDescent="0.25">
      <c r="B9328" s="257">
        <v>9265</v>
      </c>
      <c r="C9328" s="256">
        <v>120.82237964861041</v>
      </c>
    </row>
    <row r="9329" spans="2:3" x14ac:dyDescent="0.25">
      <c r="B9329" s="257">
        <v>9266</v>
      </c>
      <c r="C9329" s="256">
        <v>90.35655777422167</v>
      </c>
    </row>
    <row r="9330" spans="2:3" x14ac:dyDescent="0.25">
      <c r="B9330" s="257">
        <v>9267</v>
      </c>
      <c r="C9330" s="256">
        <v>99.407506463723251</v>
      </c>
    </row>
    <row r="9331" spans="2:3" x14ac:dyDescent="0.25">
      <c r="B9331" s="257">
        <v>9268</v>
      </c>
      <c r="C9331" s="256">
        <v>146.24097321836564</v>
      </c>
    </row>
    <row r="9332" spans="2:3" x14ac:dyDescent="0.25">
      <c r="B9332" s="257">
        <v>9269</v>
      </c>
      <c r="C9332" s="256">
        <v>113.39085997276938</v>
      </c>
    </row>
    <row r="9333" spans="2:3" x14ac:dyDescent="0.25">
      <c r="B9333" s="257">
        <v>9270</v>
      </c>
      <c r="C9333" s="256">
        <v>137.03322135656069</v>
      </c>
    </row>
    <row r="9334" spans="2:3" x14ac:dyDescent="0.25">
      <c r="B9334" s="257">
        <v>9271</v>
      </c>
      <c r="C9334" s="256">
        <v>152.77816134886842</v>
      </c>
    </row>
    <row r="9335" spans="2:3" x14ac:dyDescent="0.25">
      <c r="B9335" s="257">
        <v>9272</v>
      </c>
      <c r="C9335" s="256">
        <v>120.73583350693293</v>
      </c>
    </row>
    <row r="9336" spans="2:3" x14ac:dyDescent="0.25">
      <c r="B9336" s="257">
        <v>9273</v>
      </c>
      <c r="C9336" s="256">
        <v>145.84257784175466</v>
      </c>
    </row>
    <row r="9337" spans="2:3" x14ac:dyDescent="0.25">
      <c r="B9337" s="257">
        <v>9274</v>
      </c>
      <c r="C9337" s="256">
        <v>203.71065380274837</v>
      </c>
    </row>
    <row r="9338" spans="2:3" x14ac:dyDescent="0.25">
      <c r="B9338" s="257">
        <v>9275</v>
      </c>
      <c r="C9338" s="256">
        <v>142.42880709951618</v>
      </c>
    </row>
    <row r="9339" spans="2:3" x14ac:dyDescent="0.25">
      <c r="B9339" s="257">
        <v>9276</v>
      </c>
      <c r="C9339" s="256">
        <v>117.5270376662169</v>
      </c>
    </row>
    <row r="9340" spans="2:3" x14ac:dyDescent="0.25">
      <c r="B9340" s="257">
        <v>9277</v>
      </c>
      <c r="C9340" s="256">
        <v>142.09631492477615</v>
      </c>
    </row>
    <row r="9341" spans="2:3" x14ac:dyDescent="0.25">
      <c r="B9341" s="257">
        <v>9278</v>
      </c>
      <c r="C9341" s="256">
        <v>120.50251004312922</v>
      </c>
    </row>
    <row r="9342" spans="2:3" x14ac:dyDescent="0.25">
      <c r="B9342" s="257">
        <v>9279</v>
      </c>
      <c r="C9342" s="256">
        <v>135.04204448029981</v>
      </c>
    </row>
    <row r="9343" spans="2:3" x14ac:dyDescent="0.25">
      <c r="B9343" s="257">
        <v>9280</v>
      </c>
      <c r="C9343" s="256">
        <v>131.08685399660851</v>
      </c>
    </row>
    <row r="9344" spans="2:3" x14ac:dyDescent="0.25">
      <c r="B9344" s="257">
        <v>9281</v>
      </c>
      <c r="C9344" s="256">
        <v>119.88183458241654</v>
      </c>
    </row>
    <row r="9345" spans="2:3" x14ac:dyDescent="0.25">
      <c r="B9345" s="257">
        <v>9282</v>
      </c>
      <c r="C9345" s="256">
        <v>128.69136769197041</v>
      </c>
    </row>
    <row r="9346" spans="2:3" x14ac:dyDescent="0.25">
      <c r="B9346" s="257">
        <v>9283</v>
      </c>
      <c r="C9346" s="256">
        <v>154.01060586649226</v>
      </c>
    </row>
    <row r="9347" spans="2:3" x14ac:dyDescent="0.25">
      <c r="B9347" s="257">
        <v>9284</v>
      </c>
      <c r="C9347" s="256">
        <v>131.00065120397397</v>
      </c>
    </row>
    <row r="9348" spans="2:3" x14ac:dyDescent="0.25">
      <c r="B9348" s="257">
        <v>9285</v>
      </c>
      <c r="C9348" s="256">
        <v>79.563006352371303</v>
      </c>
    </row>
    <row r="9349" spans="2:3" x14ac:dyDescent="0.25">
      <c r="B9349" s="257">
        <v>9286</v>
      </c>
      <c r="C9349" s="256">
        <v>100.15397554612292</v>
      </c>
    </row>
    <row r="9350" spans="2:3" x14ac:dyDescent="0.25">
      <c r="B9350" s="257">
        <v>9287</v>
      </c>
      <c r="C9350" s="256">
        <v>108.75348168222959</v>
      </c>
    </row>
    <row r="9351" spans="2:3" x14ac:dyDescent="0.25">
      <c r="B9351" s="257">
        <v>9288</v>
      </c>
      <c r="C9351" s="256">
        <v>94.505786536227319</v>
      </c>
    </row>
    <row r="9352" spans="2:3" x14ac:dyDescent="0.25">
      <c r="B9352" s="257">
        <v>9289</v>
      </c>
      <c r="C9352" s="256">
        <v>120.32794940067582</v>
      </c>
    </row>
    <row r="9353" spans="2:3" x14ac:dyDescent="0.25">
      <c r="B9353" s="257">
        <v>9290</v>
      </c>
      <c r="C9353" s="256">
        <v>152.33532097590046</v>
      </c>
    </row>
    <row r="9354" spans="2:3" x14ac:dyDescent="0.25">
      <c r="B9354" s="257">
        <v>9291</v>
      </c>
      <c r="C9354" s="256">
        <v>124.06235856074115</v>
      </c>
    </row>
    <row r="9355" spans="2:3" x14ac:dyDescent="0.25">
      <c r="B9355" s="257">
        <v>9292</v>
      </c>
      <c r="C9355" s="256">
        <v>115.66980111547898</v>
      </c>
    </row>
    <row r="9356" spans="2:3" x14ac:dyDescent="0.25">
      <c r="B9356" s="257">
        <v>9293</v>
      </c>
      <c r="C9356" s="256">
        <v>139.26914466621628</v>
      </c>
    </row>
    <row r="9357" spans="2:3" x14ac:dyDescent="0.25">
      <c r="B9357" s="257">
        <v>9294</v>
      </c>
      <c r="C9357" s="256">
        <v>92.968453383891017</v>
      </c>
    </row>
    <row r="9358" spans="2:3" x14ac:dyDescent="0.25">
      <c r="B9358" s="257">
        <v>9295</v>
      </c>
      <c r="C9358" s="256">
        <v>125.45620387075672</v>
      </c>
    </row>
    <row r="9359" spans="2:3" x14ac:dyDescent="0.25">
      <c r="B9359" s="257">
        <v>9296</v>
      </c>
      <c r="C9359" s="256">
        <v>77.109628222483153</v>
      </c>
    </row>
    <row r="9360" spans="2:3" x14ac:dyDescent="0.25">
      <c r="B9360" s="257">
        <v>9297</v>
      </c>
      <c r="C9360" s="256">
        <v>145.10656752074684</v>
      </c>
    </row>
    <row r="9361" spans="2:3" x14ac:dyDescent="0.25">
      <c r="B9361" s="257">
        <v>9298</v>
      </c>
      <c r="C9361" s="256">
        <v>115.50833737633533</v>
      </c>
    </row>
    <row r="9362" spans="2:3" x14ac:dyDescent="0.25">
      <c r="B9362" s="257">
        <v>9299</v>
      </c>
      <c r="C9362" s="256">
        <v>121.60010132262806</v>
      </c>
    </row>
    <row r="9363" spans="2:3" x14ac:dyDescent="0.25">
      <c r="B9363" s="257">
        <v>9300</v>
      </c>
      <c r="C9363" s="256">
        <v>109.75344723079702</v>
      </c>
    </row>
    <row r="9364" spans="2:3" x14ac:dyDescent="0.25">
      <c r="B9364" s="257">
        <v>9301</v>
      </c>
      <c r="C9364" s="256">
        <v>101.11312834535521</v>
      </c>
    </row>
    <row r="9365" spans="2:3" x14ac:dyDescent="0.25">
      <c r="B9365" s="257">
        <v>9302</v>
      </c>
      <c r="C9365" s="256">
        <v>94.434659235534824</v>
      </c>
    </row>
    <row r="9366" spans="2:3" x14ac:dyDescent="0.25">
      <c r="B9366" s="257">
        <v>9303</v>
      </c>
      <c r="C9366" s="256">
        <v>76.553925815128707</v>
      </c>
    </row>
    <row r="9367" spans="2:3" x14ac:dyDescent="0.25">
      <c r="B9367" s="257">
        <v>9304</v>
      </c>
      <c r="C9367" s="256">
        <v>127.34812100854305</v>
      </c>
    </row>
    <row r="9368" spans="2:3" x14ac:dyDescent="0.25">
      <c r="B9368" s="257">
        <v>9305</v>
      </c>
      <c r="C9368" s="256">
        <v>120.50091211412168</v>
      </c>
    </row>
    <row r="9369" spans="2:3" x14ac:dyDescent="0.25">
      <c r="B9369" s="257">
        <v>9306</v>
      </c>
      <c r="C9369" s="256">
        <v>136.01931457156948</v>
      </c>
    </row>
    <row r="9370" spans="2:3" x14ac:dyDescent="0.25">
      <c r="B9370" s="257">
        <v>9307</v>
      </c>
      <c r="C9370" s="256">
        <v>119.52655624499788</v>
      </c>
    </row>
    <row r="9371" spans="2:3" x14ac:dyDescent="0.25">
      <c r="B9371" s="257">
        <v>9308</v>
      </c>
      <c r="C9371" s="256">
        <v>110.42275573934236</v>
      </c>
    </row>
    <row r="9372" spans="2:3" x14ac:dyDescent="0.25">
      <c r="B9372" s="257">
        <v>9309</v>
      </c>
      <c r="C9372" s="256">
        <v>97.556204322529396</v>
      </c>
    </row>
    <row r="9373" spans="2:3" x14ac:dyDescent="0.25">
      <c r="B9373" s="257">
        <v>9310</v>
      </c>
      <c r="C9373" s="256">
        <v>134.12005606209655</v>
      </c>
    </row>
    <row r="9374" spans="2:3" x14ac:dyDescent="0.25">
      <c r="B9374" s="257">
        <v>9311</v>
      </c>
      <c r="C9374" s="256">
        <v>113.85744168483852</v>
      </c>
    </row>
    <row r="9375" spans="2:3" x14ac:dyDescent="0.25">
      <c r="B9375" s="257">
        <v>9312</v>
      </c>
      <c r="C9375" s="256">
        <v>93.437406142947481</v>
      </c>
    </row>
    <row r="9376" spans="2:3" x14ac:dyDescent="0.25">
      <c r="B9376" s="257">
        <v>9313</v>
      </c>
      <c r="C9376" s="256">
        <v>136.71594970277874</v>
      </c>
    </row>
    <row r="9377" spans="2:3" x14ac:dyDescent="0.25">
      <c r="B9377" s="257">
        <v>9314</v>
      </c>
      <c r="C9377" s="256">
        <v>109.52315484031706</v>
      </c>
    </row>
    <row r="9378" spans="2:3" x14ac:dyDescent="0.25">
      <c r="B9378" s="257">
        <v>9315</v>
      </c>
      <c r="C9378" s="256">
        <v>108.81595604450166</v>
      </c>
    </row>
    <row r="9379" spans="2:3" x14ac:dyDescent="0.25">
      <c r="B9379" s="257">
        <v>9316</v>
      </c>
      <c r="C9379" s="256">
        <v>112.74337174569857</v>
      </c>
    </row>
    <row r="9380" spans="2:3" x14ac:dyDescent="0.25">
      <c r="B9380" s="257">
        <v>9317</v>
      </c>
      <c r="C9380" s="256">
        <v>136.4732558455151</v>
      </c>
    </row>
    <row r="9381" spans="2:3" x14ac:dyDescent="0.25">
      <c r="B9381" s="257">
        <v>9318</v>
      </c>
      <c r="C9381" s="256">
        <v>158.29452375277586</v>
      </c>
    </row>
    <row r="9382" spans="2:3" x14ac:dyDescent="0.25">
      <c r="B9382" s="257">
        <v>9319</v>
      </c>
      <c r="C9382" s="256">
        <v>115.99875637234435</v>
      </c>
    </row>
    <row r="9383" spans="2:3" x14ac:dyDescent="0.25">
      <c r="B9383" s="257">
        <v>9320</v>
      </c>
      <c r="C9383" s="256">
        <v>131.71216252844405</v>
      </c>
    </row>
    <row r="9384" spans="2:3" x14ac:dyDescent="0.25">
      <c r="B9384" s="257">
        <v>9321</v>
      </c>
      <c r="C9384" s="256">
        <v>75.24341713655609</v>
      </c>
    </row>
    <row r="9385" spans="2:3" x14ac:dyDescent="0.25">
      <c r="B9385" s="257">
        <v>9322</v>
      </c>
      <c r="C9385" s="256">
        <v>117.81502090409214</v>
      </c>
    </row>
    <row r="9386" spans="2:3" x14ac:dyDescent="0.25">
      <c r="B9386" s="257">
        <v>9323</v>
      </c>
      <c r="C9386" s="256">
        <v>103.59428777488637</v>
      </c>
    </row>
    <row r="9387" spans="2:3" x14ac:dyDescent="0.25">
      <c r="B9387" s="257">
        <v>9324</v>
      </c>
      <c r="C9387" s="256">
        <v>101.91976951636337</v>
      </c>
    </row>
    <row r="9388" spans="2:3" x14ac:dyDescent="0.25">
      <c r="B9388" s="257">
        <v>9325</v>
      </c>
      <c r="C9388" s="256">
        <v>109.49765546577814</v>
      </c>
    </row>
    <row r="9389" spans="2:3" x14ac:dyDescent="0.25">
      <c r="B9389" s="257">
        <v>9326</v>
      </c>
      <c r="C9389" s="256">
        <v>119.3779715849799</v>
      </c>
    </row>
    <row r="9390" spans="2:3" x14ac:dyDescent="0.25">
      <c r="B9390" s="257">
        <v>9327</v>
      </c>
      <c r="C9390" s="256">
        <v>104.42366683626153</v>
      </c>
    </row>
    <row r="9391" spans="2:3" x14ac:dyDescent="0.25">
      <c r="B9391" s="257">
        <v>9328</v>
      </c>
      <c r="C9391" s="256">
        <v>116.28332522147869</v>
      </c>
    </row>
    <row r="9392" spans="2:3" x14ac:dyDescent="0.25">
      <c r="B9392" s="257">
        <v>9329</v>
      </c>
      <c r="C9392" s="256">
        <v>56.130464732981366</v>
      </c>
    </row>
    <row r="9393" spans="2:3" x14ac:dyDescent="0.25">
      <c r="B9393" s="257">
        <v>9330</v>
      </c>
      <c r="C9393" s="256">
        <v>105.39583474073109</v>
      </c>
    </row>
    <row r="9394" spans="2:3" x14ac:dyDescent="0.25">
      <c r="B9394" s="257">
        <v>9331</v>
      </c>
      <c r="C9394" s="256">
        <v>89.181515051143052</v>
      </c>
    </row>
    <row r="9395" spans="2:3" x14ac:dyDescent="0.25">
      <c r="B9395" s="257">
        <v>9332</v>
      </c>
      <c r="C9395" s="256">
        <v>135.35595592682807</v>
      </c>
    </row>
    <row r="9396" spans="2:3" x14ac:dyDescent="0.25">
      <c r="B9396" s="257">
        <v>9333</v>
      </c>
      <c r="C9396" s="256">
        <v>123.34648805174866</v>
      </c>
    </row>
    <row r="9397" spans="2:3" x14ac:dyDescent="0.25">
      <c r="B9397" s="257">
        <v>9334</v>
      </c>
      <c r="C9397" s="256">
        <v>121.33069573340364</v>
      </c>
    </row>
    <row r="9398" spans="2:3" x14ac:dyDescent="0.25">
      <c r="B9398" s="257">
        <v>9335</v>
      </c>
      <c r="C9398" s="256">
        <v>95.890366050823658</v>
      </c>
    </row>
    <row r="9399" spans="2:3" x14ac:dyDescent="0.25">
      <c r="B9399" s="257">
        <v>9336</v>
      </c>
      <c r="C9399" s="256">
        <v>120.39035095255231</v>
      </c>
    </row>
    <row r="9400" spans="2:3" x14ac:dyDescent="0.25">
      <c r="B9400" s="257">
        <v>9337</v>
      </c>
      <c r="C9400" s="256">
        <v>100.76996679381237</v>
      </c>
    </row>
    <row r="9401" spans="2:3" x14ac:dyDescent="0.25">
      <c r="B9401" s="257">
        <v>9338</v>
      </c>
      <c r="C9401" s="256">
        <v>126.56317147872863</v>
      </c>
    </row>
    <row r="9402" spans="2:3" x14ac:dyDescent="0.25">
      <c r="B9402" s="257">
        <v>9339</v>
      </c>
      <c r="C9402" s="256">
        <v>150.17699808777078</v>
      </c>
    </row>
    <row r="9403" spans="2:3" x14ac:dyDescent="0.25">
      <c r="B9403" s="257">
        <v>9340</v>
      </c>
      <c r="C9403" s="256">
        <v>115.25441834707695</v>
      </c>
    </row>
    <row r="9404" spans="2:3" x14ac:dyDescent="0.25">
      <c r="B9404" s="257">
        <v>9341</v>
      </c>
      <c r="C9404" s="256">
        <v>118.99475859615285</v>
      </c>
    </row>
    <row r="9405" spans="2:3" x14ac:dyDescent="0.25">
      <c r="B9405" s="257">
        <v>9342</v>
      </c>
      <c r="C9405" s="256">
        <v>151.52236889267468</v>
      </c>
    </row>
    <row r="9406" spans="2:3" x14ac:dyDescent="0.25">
      <c r="B9406" s="257">
        <v>9343</v>
      </c>
      <c r="C9406" s="256">
        <v>144.31881937670434</v>
      </c>
    </row>
    <row r="9407" spans="2:3" x14ac:dyDescent="0.25">
      <c r="B9407" s="257">
        <v>9344</v>
      </c>
      <c r="C9407" s="256">
        <v>103.94696853235531</v>
      </c>
    </row>
    <row r="9408" spans="2:3" x14ac:dyDescent="0.25">
      <c r="B9408" s="257">
        <v>9345</v>
      </c>
      <c r="C9408" s="256">
        <v>145.38886818521922</v>
      </c>
    </row>
    <row r="9409" spans="2:3" x14ac:dyDescent="0.25">
      <c r="B9409" s="257">
        <v>9346</v>
      </c>
      <c r="C9409" s="256">
        <v>138.11140187489619</v>
      </c>
    </row>
    <row r="9410" spans="2:3" x14ac:dyDescent="0.25">
      <c r="B9410" s="257">
        <v>9347</v>
      </c>
      <c r="C9410" s="256">
        <v>120.2476130633126</v>
      </c>
    </row>
    <row r="9411" spans="2:3" x14ac:dyDescent="0.25">
      <c r="B9411" s="257">
        <v>9348</v>
      </c>
      <c r="C9411" s="256">
        <v>101.89684479097671</v>
      </c>
    </row>
    <row r="9412" spans="2:3" x14ac:dyDescent="0.25">
      <c r="B9412" s="257">
        <v>9349</v>
      </c>
      <c r="C9412" s="256">
        <v>106.95815890104201</v>
      </c>
    </row>
    <row r="9413" spans="2:3" x14ac:dyDescent="0.25">
      <c r="B9413" s="257">
        <v>9350</v>
      </c>
      <c r="C9413" s="256">
        <v>121.36485568406115</v>
      </c>
    </row>
    <row r="9414" spans="2:3" x14ac:dyDescent="0.25">
      <c r="B9414" s="257">
        <v>9351</v>
      </c>
      <c r="C9414" s="256">
        <v>145.25805811546527</v>
      </c>
    </row>
    <row r="9415" spans="2:3" x14ac:dyDescent="0.25">
      <c r="B9415" s="257">
        <v>9352</v>
      </c>
      <c r="C9415" s="256">
        <v>103.74307712529935</v>
      </c>
    </row>
    <row r="9416" spans="2:3" x14ac:dyDescent="0.25">
      <c r="B9416" s="257">
        <v>9353</v>
      </c>
      <c r="C9416" s="256">
        <v>140.63239307211583</v>
      </c>
    </row>
    <row r="9417" spans="2:3" x14ac:dyDescent="0.25">
      <c r="B9417" s="257">
        <v>9354</v>
      </c>
      <c r="C9417" s="256">
        <v>142.37267258035681</v>
      </c>
    </row>
    <row r="9418" spans="2:3" x14ac:dyDescent="0.25">
      <c r="B9418" s="257">
        <v>9355</v>
      </c>
      <c r="C9418" s="256">
        <v>98.108710153422805</v>
      </c>
    </row>
    <row r="9419" spans="2:3" x14ac:dyDescent="0.25">
      <c r="B9419" s="257">
        <v>9356</v>
      </c>
      <c r="C9419" s="256">
        <v>138.07597576482158</v>
      </c>
    </row>
    <row r="9420" spans="2:3" x14ac:dyDescent="0.25">
      <c r="B9420" s="257">
        <v>9357</v>
      </c>
      <c r="C9420" s="256">
        <v>114.08120226393211</v>
      </c>
    </row>
    <row r="9421" spans="2:3" x14ac:dyDescent="0.25">
      <c r="B9421" s="257">
        <v>9358</v>
      </c>
      <c r="C9421" s="256">
        <v>146.70224635807872</v>
      </c>
    </row>
    <row r="9422" spans="2:3" x14ac:dyDescent="0.25">
      <c r="B9422" s="257">
        <v>9359</v>
      </c>
      <c r="C9422" s="256">
        <v>141.28836575930632</v>
      </c>
    </row>
    <row r="9423" spans="2:3" x14ac:dyDescent="0.25">
      <c r="B9423" s="257">
        <v>9360</v>
      </c>
      <c r="C9423" s="256">
        <v>99.590675451873182</v>
      </c>
    </row>
    <row r="9424" spans="2:3" x14ac:dyDescent="0.25">
      <c r="B9424" s="257">
        <v>9361</v>
      </c>
      <c r="C9424" s="256">
        <v>114.71855142601606</v>
      </c>
    </row>
    <row r="9425" spans="2:3" x14ac:dyDescent="0.25">
      <c r="B9425" s="257">
        <v>9362</v>
      </c>
      <c r="C9425" s="256">
        <v>121.72937429771169</v>
      </c>
    </row>
    <row r="9426" spans="2:3" x14ac:dyDescent="0.25">
      <c r="B9426" s="257">
        <v>9363</v>
      </c>
      <c r="C9426" s="256">
        <v>116.48094424247842</v>
      </c>
    </row>
    <row r="9427" spans="2:3" x14ac:dyDescent="0.25">
      <c r="B9427" s="257">
        <v>9364</v>
      </c>
      <c r="C9427" s="256">
        <v>125.1488365230467</v>
      </c>
    </row>
    <row r="9428" spans="2:3" x14ac:dyDescent="0.25">
      <c r="B9428" s="257">
        <v>9365</v>
      </c>
      <c r="C9428" s="256">
        <v>151.3083008446398</v>
      </c>
    </row>
    <row r="9429" spans="2:3" x14ac:dyDescent="0.25">
      <c r="B9429" s="257">
        <v>9366</v>
      </c>
      <c r="C9429" s="256">
        <v>57.58437677002302</v>
      </c>
    </row>
    <row r="9430" spans="2:3" x14ac:dyDescent="0.25">
      <c r="B9430" s="257">
        <v>9367</v>
      </c>
      <c r="C9430" s="256">
        <v>139.2818779632473</v>
      </c>
    </row>
    <row r="9431" spans="2:3" x14ac:dyDescent="0.25">
      <c r="B9431" s="257">
        <v>9368</v>
      </c>
      <c r="C9431" s="256">
        <v>147.04403760450381</v>
      </c>
    </row>
    <row r="9432" spans="2:3" x14ac:dyDescent="0.25">
      <c r="B9432" s="257">
        <v>9369</v>
      </c>
      <c r="C9432" s="256">
        <v>98.012870342643737</v>
      </c>
    </row>
    <row r="9433" spans="2:3" x14ac:dyDescent="0.25">
      <c r="B9433" s="257">
        <v>9370</v>
      </c>
      <c r="C9433" s="256">
        <v>162.55725504494177</v>
      </c>
    </row>
    <row r="9434" spans="2:3" x14ac:dyDescent="0.25">
      <c r="B9434" s="257">
        <v>9371</v>
      </c>
      <c r="C9434" s="256">
        <v>122.10232427485106</v>
      </c>
    </row>
    <row r="9435" spans="2:3" x14ac:dyDescent="0.25">
      <c r="B9435" s="257">
        <v>9372</v>
      </c>
      <c r="C9435" s="256">
        <v>128.37106577489845</v>
      </c>
    </row>
    <row r="9436" spans="2:3" x14ac:dyDescent="0.25">
      <c r="B9436" s="257">
        <v>9373</v>
      </c>
      <c r="C9436" s="256">
        <v>147.36975175071456</v>
      </c>
    </row>
    <row r="9437" spans="2:3" x14ac:dyDescent="0.25">
      <c r="B9437" s="257">
        <v>9374</v>
      </c>
      <c r="C9437" s="256">
        <v>152.8108469302411</v>
      </c>
    </row>
    <row r="9438" spans="2:3" x14ac:dyDescent="0.25">
      <c r="B9438" s="257">
        <v>9375</v>
      </c>
      <c r="C9438" s="256">
        <v>119.64685020089007</v>
      </c>
    </row>
    <row r="9439" spans="2:3" x14ac:dyDescent="0.25">
      <c r="B9439" s="257">
        <v>9376</v>
      </c>
      <c r="C9439" s="256">
        <v>107.06361644450753</v>
      </c>
    </row>
    <row r="9440" spans="2:3" x14ac:dyDescent="0.25">
      <c r="B9440" s="257">
        <v>9377</v>
      </c>
      <c r="C9440" s="256">
        <v>103.31875481972027</v>
      </c>
    </row>
    <row r="9441" spans="2:3" x14ac:dyDescent="0.25">
      <c r="B9441" s="257">
        <v>9378</v>
      </c>
      <c r="C9441" s="256">
        <v>143.35474677025141</v>
      </c>
    </row>
    <row r="9442" spans="2:3" x14ac:dyDescent="0.25">
      <c r="B9442" s="257">
        <v>9379</v>
      </c>
      <c r="C9442" s="256">
        <v>162.38878372612024</v>
      </c>
    </row>
    <row r="9443" spans="2:3" x14ac:dyDescent="0.25">
      <c r="B9443" s="257">
        <v>9380</v>
      </c>
      <c r="C9443" s="256">
        <v>120.03157515111582</v>
      </c>
    </row>
    <row r="9444" spans="2:3" x14ac:dyDescent="0.25">
      <c r="B9444" s="257">
        <v>9381</v>
      </c>
      <c r="C9444" s="256">
        <v>177.20672829921898</v>
      </c>
    </row>
    <row r="9445" spans="2:3" x14ac:dyDescent="0.25">
      <c r="B9445" s="257">
        <v>9382</v>
      </c>
      <c r="C9445" s="256">
        <v>108.14724987798469</v>
      </c>
    </row>
    <row r="9446" spans="2:3" x14ac:dyDescent="0.25">
      <c r="B9446" s="257">
        <v>9383</v>
      </c>
      <c r="C9446" s="256">
        <v>137.81135297613716</v>
      </c>
    </row>
    <row r="9447" spans="2:3" x14ac:dyDescent="0.25">
      <c r="B9447" s="257">
        <v>9384</v>
      </c>
      <c r="C9447" s="256">
        <v>77.544256899518459</v>
      </c>
    </row>
    <row r="9448" spans="2:3" x14ac:dyDescent="0.25">
      <c r="B9448" s="257">
        <v>9385</v>
      </c>
      <c r="C9448" s="256">
        <v>129.86716657348188</v>
      </c>
    </row>
    <row r="9449" spans="2:3" x14ac:dyDescent="0.25">
      <c r="B9449" s="257">
        <v>9386</v>
      </c>
      <c r="C9449" s="256">
        <v>96.496115439373028</v>
      </c>
    </row>
    <row r="9450" spans="2:3" x14ac:dyDescent="0.25">
      <c r="B9450" s="257">
        <v>9387</v>
      </c>
      <c r="C9450" s="256">
        <v>200.6983399031368</v>
      </c>
    </row>
    <row r="9451" spans="2:3" x14ac:dyDescent="0.25">
      <c r="B9451" s="257">
        <v>9388</v>
      </c>
      <c r="C9451" s="256">
        <v>140.03593298090726</v>
      </c>
    </row>
    <row r="9452" spans="2:3" x14ac:dyDescent="0.25">
      <c r="B9452" s="257">
        <v>9389</v>
      </c>
      <c r="C9452" s="256">
        <v>116.68684419415278</v>
      </c>
    </row>
    <row r="9453" spans="2:3" x14ac:dyDescent="0.25">
      <c r="B9453" s="257">
        <v>9390</v>
      </c>
      <c r="C9453" s="256">
        <v>119.21422020443627</v>
      </c>
    </row>
    <row r="9454" spans="2:3" x14ac:dyDescent="0.25">
      <c r="B9454" s="257">
        <v>9391</v>
      </c>
      <c r="C9454" s="256">
        <v>99.399802336850115</v>
      </c>
    </row>
    <row r="9455" spans="2:3" x14ac:dyDescent="0.25">
      <c r="B9455" s="257">
        <v>9392</v>
      </c>
      <c r="C9455" s="256">
        <v>141.21628404359751</v>
      </c>
    </row>
    <row r="9456" spans="2:3" x14ac:dyDescent="0.25">
      <c r="B9456" s="257">
        <v>9393</v>
      </c>
      <c r="C9456" s="256">
        <v>123.59674075832174</v>
      </c>
    </row>
    <row r="9457" spans="2:3" x14ac:dyDescent="0.25">
      <c r="B9457" s="257">
        <v>9394</v>
      </c>
      <c r="C9457" s="256">
        <v>158.35065748699876</v>
      </c>
    </row>
    <row r="9458" spans="2:3" x14ac:dyDescent="0.25">
      <c r="B9458" s="257">
        <v>9395</v>
      </c>
      <c r="C9458" s="256">
        <v>160.74006408819579</v>
      </c>
    </row>
    <row r="9459" spans="2:3" x14ac:dyDescent="0.25">
      <c r="B9459" s="257">
        <v>9396</v>
      </c>
      <c r="C9459" s="256">
        <v>137.02067924454036</v>
      </c>
    </row>
    <row r="9460" spans="2:3" x14ac:dyDescent="0.25">
      <c r="B9460" s="257">
        <v>9397</v>
      </c>
      <c r="C9460" s="256">
        <v>107.69212848175556</v>
      </c>
    </row>
    <row r="9461" spans="2:3" x14ac:dyDescent="0.25">
      <c r="B9461" s="257">
        <v>9398</v>
      </c>
      <c r="C9461" s="256">
        <v>113.49114227387878</v>
      </c>
    </row>
    <row r="9462" spans="2:3" x14ac:dyDescent="0.25">
      <c r="B9462" s="257">
        <v>9399</v>
      </c>
      <c r="C9462" s="256">
        <v>149.73636400523895</v>
      </c>
    </row>
    <row r="9463" spans="2:3" x14ac:dyDescent="0.25">
      <c r="B9463" s="257">
        <v>9400</v>
      </c>
      <c r="C9463" s="256">
        <v>100.16395185441156</v>
      </c>
    </row>
    <row r="9464" spans="2:3" x14ac:dyDescent="0.25">
      <c r="B9464" s="257">
        <v>9401</v>
      </c>
      <c r="C9464" s="256">
        <v>141.48463305793928</v>
      </c>
    </row>
    <row r="9465" spans="2:3" x14ac:dyDescent="0.25">
      <c r="B9465" s="257">
        <v>9402</v>
      </c>
      <c r="C9465" s="256">
        <v>110.99323197629346</v>
      </c>
    </row>
    <row r="9466" spans="2:3" x14ac:dyDescent="0.25">
      <c r="B9466" s="257">
        <v>9403</v>
      </c>
      <c r="C9466" s="256">
        <v>134.89529749295161</v>
      </c>
    </row>
    <row r="9467" spans="2:3" x14ac:dyDescent="0.25">
      <c r="B9467" s="257">
        <v>9404</v>
      </c>
      <c r="C9467" s="256">
        <v>110.69303778941307</v>
      </c>
    </row>
    <row r="9468" spans="2:3" x14ac:dyDescent="0.25">
      <c r="B9468" s="257">
        <v>9405</v>
      </c>
      <c r="C9468" s="256">
        <v>140.37426322346391</v>
      </c>
    </row>
    <row r="9469" spans="2:3" x14ac:dyDescent="0.25">
      <c r="B9469" s="257">
        <v>9406</v>
      </c>
      <c r="C9469" s="256">
        <v>113.31896558111082</v>
      </c>
    </row>
    <row r="9470" spans="2:3" x14ac:dyDescent="0.25">
      <c r="B9470" s="257">
        <v>9407</v>
      </c>
      <c r="C9470" s="256">
        <v>109.3847360077088</v>
      </c>
    </row>
    <row r="9471" spans="2:3" x14ac:dyDescent="0.25">
      <c r="B9471" s="257">
        <v>9408</v>
      </c>
      <c r="C9471" s="256">
        <v>134.86021999561356</v>
      </c>
    </row>
    <row r="9472" spans="2:3" x14ac:dyDescent="0.25">
      <c r="B9472" s="257">
        <v>9409</v>
      </c>
      <c r="C9472" s="256">
        <v>113.87986736544397</v>
      </c>
    </row>
    <row r="9473" spans="2:3" x14ac:dyDescent="0.25">
      <c r="B9473" s="257">
        <v>9410</v>
      </c>
      <c r="C9473" s="256">
        <v>145.59058543676954</v>
      </c>
    </row>
    <row r="9474" spans="2:3" x14ac:dyDescent="0.25">
      <c r="B9474" s="257">
        <v>9411</v>
      </c>
      <c r="C9474" s="256">
        <v>51.50913494861382</v>
      </c>
    </row>
    <row r="9475" spans="2:3" x14ac:dyDescent="0.25">
      <c r="B9475" s="257">
        <v>9412</v>
      </c>
      <c r="C9475" s="256">
        <v>125.64446318554073</v>
      </c>
    </row>
    <row r="9476" spans="2:3" x14ac:dyDescent="0.25">
      <c r="B9476" s="257">
        <v>9413</v>
      </c>
      <c r="C9476" s="256">
        <v>121.62335293416024</v>
      </c>
    </row>
    <row r="9477" spans="2:3" x14ac:dyDescent="0.25">
      <c r="B9477" s="257">
        <v>9414</v>
      </c>
      <c r="C9477" s="256">
        <v>122.46267545178146</v>
      </c>
    </row>
    <row r="9478" spans="2:3" x14ac:dyDescent="0.25">
      <c r="B9478" s="257">
        <v>9415</v>
      </c>
      <c r="C9478" s="256">
        <v>148.06105883309681</v>
      </c>
    </row>
    <row r="9479" spans="2:3" x14ac:dyDescent="0.25">
      <c r="B9479" s="257">
        <v>9416</v>
      </c>
      <c r="C9479" s="256">
        <v>116.61580791124321</v>
      </c>
    </row>
    <row r="9480" spans="2:3" x14ac:dyDescent="0.25">
      <c r="B9480" s="257">
        <v>9417</v>
      </c>
      <c r="C9480" s="256">
        <v>163.18127814076524</v>
      </c>
    </row>
    <row r="9481" spans="2:3" x14ac:dyDescent="0.25">
      <c r="B9481" s="257">
        <v>9418</v>
      </c>
      <c r="C9481" s="256">
        <v>122.33971878910361</v>
      </c>
    </row>
    <row r="9482" spans="2:3" x14ac:dyDescent="0.25">
      <c r="B9482" s="257">
        <v>9419</v>
      </c>
      <c r="C9482" s="256">
        <v>136.22228445490998</v>
      </c>
    </row>
    <row r="9483" spans="2:3" x14ac:dyDescent="0.25">
      <c r="B9483" s="257">
        <v>9420</v>
      </c>
      <c r="C9483" s="256">
        <v>99.250100633590762</v>
      </c>
    </row>
    <row r="9484" spans="2:3" x14ac:dyDescent="0.25">
      <c r="B9484" s="257">
        <v>9421</v>
      </c>
      <c r="C9484" s="256">
        <v>138.09579679387733</v>
      </c>
    </row>
    <row r="9485" spans="2:3" x14ac:dyDescent="0.25">
      <c r="B9485" s="257">
        <v>9422</v>
      </c>
      <c r="C9485" s="256">
        <v>82.880927757690628</v>
      </c>
    </row>
    <row r="9486" spans="2:3" x14ac:dyDescent="0.25">
      <c r="B9486" s="257">
        <v>9423</v>
      </c>
      <c r="C9486" s="256">
        <v>114.70197904680509</v>
      </c>
    </row>
    <row r="9487" spans="2:3" x14ac:dyDescent="0.25">
      <c r="B9487" s="257">
        <v>9424</v>
      </c>
      <c r="C9487" s="256">
        <v>100.63658980501044</v>
      </c>
    </row>
    <row r="9488" spans="2:3" x14ac:dyDescent="0.25">
      <c r="B9488" s="257">
        <v>9425</v>
      </c>
      <c r="C9488" s="256">
        <v>99.540793081576382</v>
      </c>
    </row>
    <row r="9489" spans="2:3" x14ac:dyDescent="0.25">
      <c r="B9489" s="257">
        <v>9426</v>
      </c>
      <c r="C9489" s="256">
        <v>102.49146846882903</v>
      </c>
    </row>
    <row r="9490" spans="2:3" x14ac:dyDescent="0.25">
      <c r="B9490" s="257">
        <v>9427</v>
      </c>
      <c r="C9490" s="256">
        <v>126.10517797812423</v>
      </c>
    </row>
    <row r="9491" spans="2:3" x14ac:dyDescent="0.25">
      <c r="B9491" s="257">
        <v>9428</v>
      </c>
      <c r="C9491" s="256">
        <v>128.86176772954232</v>
      </c>
    </row>
    <row r="9492" spans="2:3" x14ac:dyDescent="0.25">
      <c r="B9492" s="257">
        <v>9429</v>
      </c>
      <c r="C9492" s="256">
        <v>149.22574574407616</v>
      </c>
    </row>
    <row r="9493" spans="2:3" x14ac:dyDescent="0.25">
      <c r="B9493" s="257">
        <v>9430</v>
      </c>
      <c r="C9493" s="256">
        <v>82.151306039586601</v>
      </c>
    </row>
    <row r="9494" spans="2:3" x14ac:dyDescent="0.25">
      <c r="B9494" s="257">
        <v>9431</v>
      </c>
      <c r="C9494" s="256">
        <v>105.42139483568272</v>
      </c>
    </row>
    <row r="9495" spans="2:3" x14ac:dyDescent="0.25">
      <c r="B9495" s="257">
        <v>9432</v>
      </c>
      <c r="C9495" s="256">
        <v>138.73225642487731</v>
      </c>
    </row>
    <row r="9496" spans="2:3" x14ac:dyDescent="0.25">
      <c r="B9496" s="257">
        <v>9433</v>
      </c>
      <c r="C9496" s="256">
        <v>121.92355593676471</v>
      </c>
    </row>
    <row r="9497" spans="2:3" x14ac:dyDescent="0.25">
      <c r="B9497" s="257">
        <v>9434</v>
      </c>
      <c r="C9497" s="256">
        <v>128.36446437245235</v>
      </c>
    </row>
    <row r="9498" spans="2:3" x14ac:dyDescent="0.25">
      <c r="B9498" s="257">
        <v>9435</v>
      </c>
      <c r="C9498" s="256">
        <v>106.41451214963791</v>
      </c>
    </row>
    <row r="9499" spans="2:3" x14ac:dyDescent="0.25">
      <c r="B9499" s="257">
        <v>9436</v>
      </c>
      <c r="C9499" s="256">
        <v>100.91976484340449</v>
      </c>
    </row>
    <row r="9500" spans="2:3" x14ac:dyDescent="0.25">
      <c r="B9500" s="257">
        <v>9437</v>
      </c>
      <c r="C9500" s="256">
        <v>117.47706748665529</v>
      </c>
    </row>
    <row r="9501" spans="2:3" x14ac:dyDescent="0.25">
      <c r="B9501" s="257">
        <v>9438</v>
      </c>
      <c r="C9501" s="256">
        <v>100.824601294128</v>
      </c>
    </row>
    <row r="9502" spans="2:3" x14ac:dyDescent="0.25">
      <c r="B9502" s="257">
        <v>9439</v>
      </c>
      <c r="C9502" s="256">
        <v>117.3342299109113</v>
      </c>
    </row>
    <row r="9503" spans="2:3" x14ac:dyDescent="0.25">
      <c r="B9503" s="257">
        <v>9440</v>
      </c>
      <c r="C9503" s="256">
        <v>130.83955493354895</v>
      </c>
    </row>
    <row r="9504" spans="2:3" x14ac:dyDescent="0.25">
      <c r="B9504" s="257">
        <v>9441</v>
      </c>
      <c r="C9504" s="256">
        <v>164.98957539654651</v>
      </c>
    </row>
    <row r="9505" spans="2:3" x14ac:dyDescent="0.25">
      <c r="B9505" s="257">
        <v>9442</v>
      </c>
      <c r="C9505" s="256">
        <v>135.4521058665552</v>
      </c>
    </row>
    <row r="9506" spans="2:3" x14ac:dyDescent="0.25">
      <c r="B9506" s="257">
        <v>9443</v>
      </c>
      <c r="C9506" s="256">
        <v>95.619538875875847</v>
      </c>
    </row>
    <row r="9507" spans="2:3" x14ac:dyDescent="0.25">
      <c r="B9507" s="257">
        <v>9444</v>
      </c>
      <c r="C9507" s="256">
        <v>135.30304285726712</v>
      </c>
    </row>
    <row r="9508" spans="2:3" x14ac:dyDescent="0.25">
      <c r="B9508" s="257">
        <v>9445</v>
      </c>
      <c r="C9508" s="256">
        <v>122.56512085489256</v>
      </c>
    </row>
    <row r="9509" spans="2:3" x14ac:dyDescent="0.25">
      <c r="B9509" s="257">
        <v>9446</v>
      </c>
      <c r="C9509" s="256">
        <v>148.38051812117794</v>
      </c>
    </row>
    <row r="9510" spans="2:3" x14ac:dyDescent="0.25">
      <c r="B9510" s="257">
        <v>9447</v>
      </c>
      <c r="C9510" s="256">
        <v>162.0193679932695</v>
      </c>
    </row>
    <row r="9511" spans="2:3" x14ac:dyDescent="0.25">
      <c r="B9511" s="257">
        <v>9448</v>
      </c>
      <c r="C9511" s="256">
        <v>126.01996797442895</v>
      </c>
    </row>
    <row r="9512" spans="2:3" x14ac:dyDescent="0.25">
      <c r="B9512" s="257">
        <v>9449</v>
      </c>
      <c r="C9512" s="256">
        <v>118.58382266257371</v>
      </c>
    </row>
    <row r="9513" spans="2:3" x14ac:dyDescent="0.25">
      <c r="B9513" s="257">
        <v>9450</v>
      </c>
      <c r="C9513" s="256">
        <v>120.73354830167673</v>
      </c>
    </row>
    <row r="9514" spans="2:3" x14ac:dyDescent="0.25">
      <c r="B9514" s="257">
        <v>9451</v>
      </c>
      <c r="C9514" s="256">
        <v>100.54363208477578</v>
      </c>
    </row>
    <row r="9515" spans="2:3" x14ac:dyDescent="0.25">
      <c r="B9515" s="257">
        <v>9452</v>
      </c>
      <c r="C9515" s="256">
        <v>113.75281107076059</v>
      </c>
    </row>
    <row r="9516" spans="2:3" x14ac:dyDescent="0.25">
      <c r="B9516" s="257">
        <v>9453</v>
      </c>
      <c r="C9516" s="256">
        <v>114.13428213127456</v>
      </c>
    </row>
    <row r="9517" spans="2:3" x14ac:dyDescent="0.25">
      <c r="B9517" s="257">
        <v>9454</v>
      </c>
      <c r="C9517" s="256">
        <v>78.471487421699521</v>
      </c>
    </row>
    <row r="9518" spans="2:3" x14ac:dyDescent="0.25">
      <c r="B9518" s="257">
        <v>9455</v>
      </c>
      <c r="C9518" s="256">
        <v>156.60700202655443</v>
      </c>
    </row>
    <row r="9519" spans="2:3" x14ac:dyDescent="0.25">
      <c r="B9519" s="257">
        <v>9456</v>
      </c>
      <c r="C9519" s="256">
        <v>122.27919818396612</v>
      </c>
    </row>
    <row r="9520" spans="2:3" x14ac:dyDescent="0.25">
      <c r="B9520" s="257">
        <v>9457</v>
      </c>
      <c r="C9520" s="256">
        <v>131.38941072497582</v>
      </c>
    </row>
    <row r="9521" spans="2:3" x14ac:dyDescent="0.25">
      <c r="B9521" s="257">
        <v>9458</v>
      </c>
      <c r="C9521" s="256">
        <v>129.73449288429757</v>
      </c>
    </row>
    <row r="9522" spans="2:3" x14ac:dyDescent="0.25">
      <c r="B9522" s="257">
        <v>9459</v>
      </c>
      <c r="C9522" s="256">
        <v>104.36723305427691</v>
      </c>
    </row>
    <row r="9523" spans="2:3" x14ac:dyDescent="0.25">
      <c r="B9523" s="257">
        <v>9460</v>
      </c>
      <c r="C9523" s="256">
        <v>109.24765330660712</v>
      </c>
    </row>
    <row r="9524" spans="2:3" x14ac:dyDescent="0.25">
      <c r="B9524" s="257">
        <v>9461</v>
      </c>
      <c r="C9524" s="256">
        <v>122.6891146774399</v>
      </c>
    </row>
    <row r="9525" spans="2:3" x14ac:dyDescent="0.25">
      <c r="B9525" s="257">
        <v>9462</v>
      </c>
      <c r="C9525" s="256">
        <v>137.10391846399344</v>
      </c>
    </row>
    <row r="9526" spans="2:3" x14ac:dyDescent="0.25">
      <c r="B9526" s="257">
        <v>9463</v>
      </c>
      <c r="C9526" s="256">
        <v>124.31044128469604</v>
      </c>
    </row>
    <row r="9527" spans="2:3" x14ac:dyDescent="0.25">
      <c r="B9527" s="257">
        <v>9464</v>
      </c>
      <c r="C9527" s="256">
        <v>124.97901626826251</v>
      </c>
    </row>
    <row r="9528" spans="2:3" x14ac:dyDescent="0.25">
      <c r="B9528" s="257">
        <v>9465</v>
      </c>
      <c r="C9528" s="256">
        <v>116.5648975600661</v>
      </c>
    </row>
    <row r="9529" spans="2:3" x14ac:dyDescent="0.25">
      <c r="B9529" s="257">
        <v>9466</v>
      </c>
      <c r="C9529" s="256">
        <v>130.66646649542903</v>
      </c>
    </row>
    <row r="9530" spans="2:3" x14ac:dyDescent="0.25">
      <c r="B9530" s="257">
        <v>9467</v>
      </c>
      <c r="C9530" s="256">
        <v>129.59500743445653</v>
      </c>
    </row>
    <row r="9531" spans="2:3" x14ac:dyDescent="0.25">
      <c r="B9531" s="257">
        <v>9468</v>
      </c>
      <c r="C9531" s="256">
        <v>129.01784162966146</v>
      </c>
    </row>
    <row r="9532" spans="2:3" x14ac:dyDescent="0.25">
      <c r="B9532" s="257">
        <v>9469</v>
      </c>
      <c r="C9532" s="256">
        <v>92.509548563638702</v>
      </c>
    </row>
    <row r="9533" spans="2:3" x14ac:dyDescent="0.25">
      <c r="B9533" s="257">
        <v>9470</v>
      </c>
      <c r="C9533" s="256">
        <v>148.92030925699419</v>
      </c>
    </row>
    <row r="9534" spans="2:3" x14ac:dyDescent="0.25">
      <c r="B9534" s="257">
        <v>9471</v>
      </c>
      <c r="C9534" s="256">
        <v>120.38365255098131</v>
      </c>
    </row>
    <row r="9535" spans="2:3" x14ac:dyDescent="0.25">
      <c r="B9535" s="257">
        <v>9472</v>
      </c>
      <c r="C9535" s="256">
        <v>109.2450406314565</v>
      </c>
    </row>
    <row r="9536" spans="2:3" x14ac:dyDescent="0.25">
      <c r="B9536" s="257">
        <v>9473</v>
      </c>
      <c r="C9536" s="256">
        <v>139.89254030457482</v>
      </c>
    </row>
    <row r="9537" spans="2:3" x14ac:dyDescent="0.25">
      <c r="B9537" s="257">
        <v>9474</v>
      </c>
      <c r="C9537" s="256">
        <v>132.71149354338266</v>
      </c>
    </row>
    <row r="9538" spans="2:3" x14ac:dyDescent="0.25">
      <c r="B9538" s="257">
        <v>9475</v>
      </c>
      <c r="C9538" s="256">
        <v>98.702879266494207</v>
      </c>
    </row>
    <row r="9539" spans="2:3" x14ac:dyDescent="0.25">
      <c r="B9539" s="257">
        <v>9476</v>
      </c>
      <c r="C9539" s="256">
        <v>103.54239311091354</v>
      </c>
    </row>
    <row r="9540" spans="2:3" x14ac:dyDescent="0.25">
      <c r="B9540" s="257">
        <v>9477</v>
      </c>
      <c r="C9540" s="256">
        <v>106.4332746792625</v>
      </c>
    </row>
    <row r="9541" spans="2:3" x14ac:dyDescent="0.25">
      <c r="B9541" s="257">
        <v>9478</v>
      </c>
      <c r="C9541" s="256">
        <v>148.580527642156</v>
      </c>
    </row>
    <row r="9542" spans="2:3" x14ac:dyDescent="0.25">
      <c r="B9542" s="257">
        <v>9479</v>
      </c>
      <c r="C9542" s="256">
        <v>90.858279176666855</v>
      </c>
    </row>
    <row r="9543" spans="2:3" x14ac:dyDescent="0.25">
      <c r="B9543" s="257">
        <v>9480</v>
      </c>
      <c r="C9543" s="256">
        <v>128.93044844187696</v>
      </c>
    </row>
    <row r="9544" spans="2:3" x14ac:dyDescent="0.25">
      <c r="B9544" s="257">
        <v>9481</v>
      </c>
      <c r="C9544" s="256">
        <v>132.64389566865609</v>
      </c>
    </row>
    <row r="9545" spans="2:3" x14ac:dyDescent="0.25">
      <c r="B9545" s="257">
        <v>9482</v>
      </c>
      <c r="C9545" s="256">
        <v>114.05266350466408</v>
      </c>
    </row>
    <row r="9546" spans="2:3" x14ac:dyDescent="0.25">
      <c r="B9546" s="257">
        <v>9483</v>
      </c>
      <c r="C9546" s="256">
        <v>154.36817544873162</v>
      </c>
    </row>
    <row r="9547" spans="2:3" x14ac:dyDescent="0.25">
      <c r="B9547" s="257">
        <v>9484</v>
      </c>
      <c r="C9547" s="256">
        <v>136.27825474030067</v>
      </c>
    </row>
    <row r="9548" spans="2:3" x14ac:dyDescent="0.25">
      <c r="B9548" s="257">
        <v>9485</v>
      </c>
      <c r="C9548" s="256">
        <v>142.1353655930516</v>
      </c>
    </row>
    <row r="9549" spans="2:3" x14ac:dyDescent="0.25">
      <c r="B9549" s="257">
        <v>9486</v>
      </c>
      <c r="C9549" s="256">
        <v>102.67631178813261</v>
      </c>
    </row>
    <row r="9550" spans="2:3" x14ac:dyDescent="0.25">
      <c r="B9550" s="257">
        <v>9487</v>
      </c>
      <c r="C9550" s="256">
        <v>104.38659778466976</v>
      </c>
    </row>
    <row r="9551" spans="2:3" x14ac:dyDescent="0.25">
      <c r="B9551" s="257">
        <v>9488</v>
      </c>
      <c r="C9551" s="256">
        <v>127.00183375100725</v>
      </c>
    </row>
    <row r="9552" spans="2:3" x14ac:dyDescent="0.25">
      <c r="B9552" s="257">
        <v>9489</v>
      </c>
      <c r="C9552" s="256">
        <v>124.24299053275158</v>
      </c>
    </row>
    <row r="9553" spans="2:3" x14ac:dyDescent="0.25">
      <c r="B9553" s="257">
        <v>9490</v>
      </c>
      <c r="C9553" s="256">
        <v>158.41531638239664</v>
      </c>
    </row>
    <row r="9554" spans="2:3" x14ac:dyDescent="0.25">
      <c r="B9554" s="257">
        <v>9491</v>
      </c>
      <c r="C9554" s="256">
        <v>111.49621111910486</v>
      </c>
    </row>
    <row r="9555" spans="2:3" x14ac:dyDescent="0.25">
      <c r="B9555" s="257">
        <v>9492</v>
      </c>
      <c r="C9555" s="256">
        <v>129.64612507151773</v>
      </c>
    </row>
    <row r="9556" spans="2:3" x14ac:dyDescent="0.25">
      <c r="B9556" s="257">
        <v>9493</v>
      </c>
      <c r="C9556" s="256">
        <v>123.70426665979181</v>
      </c>
    </row>
    <row r="9557" spans="2:3" x14ac:dyDescent="0.25">
      <c r="B9557" s="257">
        <v>9494</v>
      </c>
      <c r="C9557" s="256">
        <v>104.87026737356871</v>
      </c>
    </row>
    <row r="9558" spans="2:3" x14ac:dyDescent="0.25">
      <c r="B9558" s="257">
        <v>9495</v>
      </c>
      <c r="C9558" s="256">
        <v>82.798294343598997</v>
      </c>
    </row>
    <row r="9559" spans="2:3" x14ac:dyDescent="0.25">
      <c r="B9559" s="257">
        <v>9496</v>
      </c>
      <c r="C9559" s="256">
        <v>160.33829428308135</v>
      </c>
    </row>
    <row r="9560" spans="2:3" x14ac:dyDescent="0.25">
      <c r="B9560" s="257">
        <v>9497</v>
      </c>
      <c r="C9560" s="256">
        <v>149.99955862210814</v>
      </c>
    </row>
    <row r="9561" spans="2:3" x14ac:dyDescent="0.25">
      <c r="B9561" s="257">
        <v>9498</v>
      </c>
      <c r="C9561" s="256">
        <v>122.66816964102895</v>
      </c>
    </row>
    <row r="9562" spans="2:3" x14ac:dyDescent="0.25">
      <c r="B9562" s="257">
        <v>9499</v>
      </c>
      <c r="C9562" s="256">
        <v>139.93435655043405</v>
      </c>
    </row>
    <row r="9563" spans="2:3" x14ac:dyDescent="0.25">
      <c r="B9563" s="257">
        <v>9500</v>
      </c>
      <c r="C9563" s="256">
        <v>164.11862461143113</v>
      </c>
    </row>
    <row r="9564" spans="2:3" x14ac:dyDescent="0.25">
      <c r="B9564" s="257">
        <v>9501</v>
      </c>
      <c r="C9564" s="256">
        <v>140.50184943567155</v>
      </c>
    </row>
    <row r="9565" spans="2:3" x14ac:dyDescent="0.25">
      <c r="B9565" s="257">
        <v>9502</v>
      </c>
      <c r="C9565" s="256">
        <v>122.89685555933046</v>
      </c>
    </row>
    <row r="9566" spans="2:3" x14ac:dyDescent="0.25">
      <c r="B9566" s="257">
        <v>9503</v>
      </c>
      <c r="C9566" s="256">
        <v>148.66477708721888</v>
      </c>
    </row>
    <row r="9567" spans="2:3" x14ac:dyDescent="0.25">
      <c r="B9567" s="257">
        <v>9504</v>
      </c>
      <c r="C9567" s="256">
        <v>93.645717860797916</v>
      </c>
    </row>
    <row r="9568" spans="2:3" x14ac:dyDescent="0.25">
      <c r="B9568" s="257">
        <v>9505</v>
      </c>
      <c r="C9568" s="256">
        <v>112.51215268389636</v>
      </c>
    </row>
    <row r="9569" spans="2:3" x14ac:dyDescent="0.25">
      <c r="B9569" s="257">
        <v>9506</v>
      </c>
      <c r="C9569" s="256">
        <v>128.97529492055233</v>
      </c>
    </row>
    <row r="9570" spans="2:3" x14ac:dyDescent="0.25">
      <c r="B9570" s="257">
        <v>9507</v>
      </c>
      <c r="C9570" s="256">
        <v>142.37624805312498</v>
      </c>
    </row>
    <row r="9571" spans="2:3" x14ac:dyDescent="0.25">
      <c r="B9571" s="257">
        <v>9508</v>
      </c>
      <c r="C9571" s="256">
        <v>123.7639903729427</v>
      </c>
    </row>
    <row r="9572" spans="2:3" x14ac:dyDescent="0.25">
      <c r="B9572" s="257">
        <v>9509</v>
      </c>
      <c r="C9572" s="256">
        <v>104.35881651282702</v>
      </c>
    </row>
    <row r="9573" spans="2:3" x14ac:dyDescent="0.25">
      <c r="B9573" s="257">
        <v>9510</v>
      </c>
      <c r="C9573" s="256">
        <v>116.33324906559615</v>
      </c>
    </row>
    <row r="9574" spans="2:3" x14ac:dyDescent="0.25">
      <c r="B9574" s="257">
        <v>9511</v>
      </c>
      <c r="C9574" s="256">
        <v>152.13115977474189</v>
      </c>
    </row>
    <row r="9575" spans="2:3" x14ac:dyDescent="0.25">
      <c r="B9575" s="257">
        <v>9512</v>
      </c>
      <c r="C9575" s="256">
        <v>130.93855543909314</v>
      </c>
    </row>
    <row r="9576" spans="2:3" x14ac:dyDescent="0.25">
      <c r="B9576" s="257">
        <v>9513</v>
      </c>
      <c r="C9576" s="256">
        <v>103.77707901018663</v>
      </c>
    </row>
    <row r="9577" spans="2:3" x14ac:dyDescent="0.25">
      <c r="B9577" s="257">
        <v>9514</v>
      </c>
      <c r="C9577" s="256">
        <v>86.980028773409231</v>
      </c>
    </row>
    <row r="9578" spans="2:3" x14ac:dyDescent="0.25">
      <c r="B9578" s="257">
        <v>9515</v>
      </c>
      <c r="C9578" s="256">
        <v>112.96097118696417</v>
      </c>
    </row>
    <row r="9579" spans="2:3" x14ac:dyDescent="0.25">
      <c r="B9579" s="257">
        <v>9516</v>
      </c>
      <c r="C9579" s="256">
        <v>125.13622985270109</v>
      </c>
    </row>
    <row r="9580" spans="2:3" x14ac:dyDescent="0.25">
      <c r="B9580" s="257">
        <v>9517</v>
      </c>
      <c r="C9580" s="256">
        <v>117.83713613385663</v>
      </c>
    </row>
    <row r="9581" spans="2:3" x14ac:dyDescent="0.25">
      <c r="B9581" s="257">
        <v>9518</v>
      </c>
      <c r="C9581" s="256">
        <v>100.76640114155227</v>
      </c>
    </row>
    <row r="9582" spans="2:3" x14ac:dyDescent="0.25">
      <c r="B9582" s="257">
        <v>9519</v>
      </c>
      <c r="C9582" s="256">
        <v>114.65458358712351</v>
      </c>
    </row>
    <row r="9583" spans="2:3" x14ac:dyDescent="0.25">
      <c r="B9583" s="257">
        <v>9520</v>
      </c>
      <c r="C9583" s="256">
        <v>53.480408776448584</v>
      </c>
    </row>
    <row r="9584" spans="2:3" x14ac:dyDescent="0.25">
      <c r="B9584" s="257">
        <v>9521</v>
      </c>
      <c r="C9584" s="256">
        <v>150.17048513767361</v>
      </c>
    </row>
    <row r="9585" spans="2:3" x14ac:dyDescent="0.25">
      <c r="B9585" s="257">
        <v>9522</v>
      </c>
      <c r="C9585" s="256">
        <v>80.157629748474477</v>
      </c>
    </row>
    <row r="9586" spans="2:3" x14ac:dyDescent="0.25">
      <c r="B9586" s="257">
        <v>9523</v>
      </c>
      <c r="C9586" s="256">
        <v>128.31873487035691</v>
      </c>
    </row>
    <row r="9587" spans="2:3" x14ac:dyDescent="0.25">
      <c r="B9587" s="257">
        <v>9524</v>
      </c>
      <c r="C9587" s="256">
        <v>124.91212657475236</v>
      </c>
    </row>
    <row r="9588" spans="2:3" x14ac:dyDescent="0.25">
      <c r="B9588" s="257">
        <v>9525</v>
      </c>
      <c r="C9588" s="256">
        <v>132.55159331917389</v>
      </c>
    </row>
    <row r="9589" spans="2:3" x14ac:dyDescent="0.25">
      <c r="B9589" s="257">
        <v>9526</v>
      </c>
      <c r="C9589" s="256">
        <v>104.10045331510189</v>
      </c>
    </row>
    <row r="9590" spans="2:3" x14ac:dyDescent="0.25">
      <c r="B9590" s="257">
        <v>9527</v>
      </c>
      <c r="C9590" s="256">
        <v>152.43158623111697</v>
      </c>
    </row>
    <row r="9591" spans="2:3" x14ac:dyDescent="0.25">
      <c r="B9591" s="257">
        <v>9528</v>
      </c>
      <c r="C9591" s="256">
        <v>131.18754123509515</v>
      </c>
    </row>
    <row r="9592" spans="2:3" x14ac:dyDescent="0.25">
      <c r="B9592" s="257">
        <v>9529</v>
      </c>
      <c r="C9592" s="256">
        <v>111.02422708515228</v>
      </c>
    </row>
    <row r="9593" spans="2:3" x14ac:dyDescent="0.25">
      <c r="B9593" s="257">
        <v>9530</v>
      </c>
      <c r="C9593" s="256">
        <v>131.01877250562194</v>
      </c>
    </row>
    <row r="9594" spans="2:3" x14ac:dyDescent="0.25">
      <c r="B9594" s="257">
        <v>9531</v>
      </c>
      <c r="C9594" s="256">
        <v>129.20219752084256</v>
      </c>
    </row>
    <row r="9595" spans="2:3" x14ac:dyDescent="0.25">
      <c r="B9595" s="257">
        <v>9532</v>
      </c>
      <c r="C9595" s="256">
        <v>166.72458208368295</v>
      </c>
    </row>
    <row r="9596" spans="2:3" x14ac:dyDescent="0.25">
      <c r="B9596" s="257">
        <v>9533</v>
      </c>
      <c r="C9596" s="256">
        <v>118.10941828207139</v>
      </c>
    </row>
    <row r="9597" spans="2:3" x14ac:dyDescent="0.25">
      <c r="B9597" s="257">
        <v>9534</v>
      </c>
      <c r="C9597" s="256">
        <v>120.74206028593689</v>
      </c>
    </row>
    <row r="9598" spans="2:3" x14ac:dyDescent="0.25">
      <c r="B9598" s="257">
        <v>9535</v>
      </c>
      <c r="C9598" s="256">
        <v>157.86990359055116</v>
      </c>
    </row>
    <row r="9599" spans="2:3" x14ac:dyDescent="0.25">
      <c r="B9599" s="257">
        <v>9536</v>
      </c>
      <c r="C9599" s="256">
        <v>136.77378324210122</v>
      </c>
    </row>
    <row r="9600" spans="2:3" x14ac:dyDescent="0.25">
      <c r="B9600" s="257">
        <v>9537</v>
      </c>
      <c r="C9600" s="256">
        <v>153.6619877553087</v>
      </c>
    </row>
    <row r="9601" spans="2:3" x14ac:dyDescent="0.25">
      <c r="B9601" s="257">
        <v>9538</v>
      </c>
      <c r="C9601" s="256">
        <v>140.47538757639197</v>
      </c>
    </row>
    <row r="9602" spans="2:3" x14ac:dyDescent="0.25">
      <c r="B9602" s="257">
        <v>9539</v>
      </c>
      <c r="C9602" s="256">
        <v>150.16149043799876</v>
      </c>
    </row>
    <row r="9603" spans="2:3" x14ac:dyDescent="0.25">
      <c r="B9603" s="257">
        <v>9540</v>
      </c>
      <c r="C9603" s="256">
        <v>100.67206812757203</v>
      </c>
    </row>
    <row r="9604" spans="2:3" x14ac:dyDescent="0.25">
      <c r="B9604" s="257">
        <v>9541</v>
      </c>
      <c r="C9604" s="256">
        <v>116.9895906973745</v>
      </c>
    </row>
    <row r="9605" spans="2:3" x14ac:dyDescent="0.25">
      <c r="B9605" s="257">
        <v>9542</v>
      </c>
      <c r="C9605" s="256">
        <v>126.9954010353605</v>
      </c>
    </row>
    <row r="9606" spans="2:3" x14ac:dyDescent="0.25">
      <c r="B9606" s="257">
        <v>9543</v>
      </c>
      <c r="C9606" s="256">
        <v>169.60638671761694</v>
      </c>
    </row>
    <row r="9607" spans="2:3" x14ac:dyDescent="0.25">
      <c r="B9607" s="257">
        <v>9544</v>
      </c>
      <c r="C9607" s="256">
        <v>153.05046019835504</v>
      </c>
    </row>
    <row r="9608" spans="2:3" x14ac:dyDescent="0.25">
      <c r="B9608" s="257">
        <v>9545</v>
      </c>
      <c r="C9608" s="256">
        <v>154.59500370134242</v>
      </c>
    </row>
    <row r="9609" spans="2:3" x14ac:dyDescent="0.25">
      <c r="B9609" s="257">
        <v>9546</v>
      </c>
      <c r="C9609" s="256">
        <v>101.05220667769987</v>
      </c>
    </row>
    <row r="9610" spans="2:3" x14ac:dyDescent="0.25">
      <c r="B9610" s="257">
        <v>9547</v>
      </c>
      <c r="C9610" s="256">
        <v>129.74144476209591</v>
      </c>
    </row>
    <row r="9611" spans="2:3" x14ac:dyDescent="0.25">
      <c r="B9611" s="257">
        <v>9548</v>
      </c>
      <c r="C9611" s="256">
        <v>110.69574517128596</v>
      </c>
    </row>
    <row r="9612" spans="2:3" x14ac:dyDescent="0.25">
      <c r="B9612" s="257">
        <v>9549</v>
      </c>
      <c r="C9612" s="256">
        <v>91.303452383178993</v>
      </c>
    </row>
    <row r="9613" spans="2:3" x14ac:dyDescent="0.25">
      <c r="B9613" s="257">
        <v>9550</v>
      </c>
      <c r="C9613" s="256">
        <v>154.1329094407796</v>
      </c>
    </row>
    <row r="9614" spans="2:3" x14ac:dyDescent="0.25">
      <c r="B9614" s="257">
        <v>9551</v>
      </c>
      <c r="C9614" s="256">
        <v>131.5548362961917</v>
      </c>
    </row>
    <row r="9615" spans="2:3" x14ac:dyDescent="0.25">
      <c r="B9615" s="257">
        <v>9552</v>
      </c>
      <c r="C9615" s="256">
        <v>110.64195112338305</v>
      </c>
    </row>
    <row r="9616" spans="2:3" x14ac:dyDescent="0.25">
      <c r="B9616" s="257">
        <v>9553</v>
      </c>
      <c r="C9616" s="256">
        <v>115.66163189312654</v>
      </c>
    </row>
    <row r="9617" spans="2:3" x14ac:dyDescent="0.25">
      <c r="B9617" s="257">
        <v>9554</v>
      </c>
      <c r="C9617" s="256">
        <v>171.69434787902384</v>
      </c>
    </row>
    <row r="9618" spans="2:3" x14ac:dyDescent="0.25">
      <c r="B9618" s="257">
        <v>9555</v>
      </c>
      <c r="C9618" s="256">
        <v>128.68573577664372</v>
      </c>
    </row>
    <row r="9619" spans="2:3" x14ac:dyDescent="0.25">
      <c r="B9619" s="257">
        <v>9556</v>
      </c>
      <c r="C9619" s="256">
        <v>126.13277244088201</v>
      </c>
    </row>
    <row r="9620" spans="2:3" x14ac:dyDescent="0.25">
      <c r="B9620" s="257">
        <v>9557</v>
      </c>
      <c r="C9620" s="256">
        <v>115.70097866016899</v>
      </c>
    </row>
    <row r="9621" spans="2:3" x14ac:dyDescent="0.25">
      <c r="B9621" s="257">
        <v>9558</v>
      </c>
      <c r="C9621" s="256">
        <v>132.07150389336294</v>
      </c>
    </row>
    <row r="9622" spans="2:3" x14ac:dyDescent="0.25">
      <c r="B9622" s="257">
        <v>9559</v>
      </c>
      <c r="C9622" s="256">
        <v>114.83952741548137</v>
      </c>
    </row>
    <row r="9623" spans="2:3" x14ac:dyDescent="0.25">
      <c r="B9623" s="257">
        <v>9560</v>
      </c>
      <c r="C9623" s="256">
        <v>166.47639380264758</v>
      </c>
    </row>
    <row r="9624" spans="2:3" x14ac:dyDescent="0.25">
      <c r="B9624" s="257">
        <v>9561</v>
      </c>
      <c r="C9624" s="256">
        <v>106.44418079604833</v>
      </c>
    </row>
    <row r="9625" spans="2:3" x14ac:dyDescent="0.25">
      <c r="B9625" s="257">
        <v>9562</v>
      </c>
      <c r="C9625" s="256">
        <v>114.73413937155</v>
      </c>
    </row>
    <row r="9626" spans="2:3" x14ac:dyDescent="0.25">
      <c r="B9626" s="257">
        <v>9563</v>
      </c>
      <c r="C9626" s="256">
        <v>90.490398038707013</v>
      </c>
    </row>
    <row r="9627" spans="2:3" x14ac:dyDescent="0.25">
      <c r="B9627" s="257">
        <v>9564</v>
      </c>
      <c r="C9627" s="256">
        <v>141.94501925261312</v>
      </c>
    </row>
    <row r="9628" spans="2:3" x14ac:dyDescent="0.25">
      <c r="B9628" s="257">
        <v>9565</v>
      </c>
      <c r="C9628" s="256">
        <v>165.26868834920984</v>
      </c>
    </row>
    <row r="9629" spans="2:3" x14ac:dyDescent="0.25">
      <c r="B9629" s="257">
        <v>9566</v>
      </c>
      <c r="C9629" s="256">
        <v>141.32329548393034</v>
      </c>
    </row>
    <row r="9630" spans="2:3" x14ac:dyDescent="0.25">
      <c r="B9630" s="257">
        <v>9567</v>
      </c>
      <c r="C9630" s="256">
        <v>93.506093530682762</v>
      </c>
    </row>
    <row r="9631" spans="2:3" x14ac:dyDescent="0.25">
      <c r="B9631" s="257">
        <v>9568</v>
      </c>
      <c r="C9631" s="256">
        <v>128.37501613897572</v>
      </c>
    </row>
    <row r="9632" spans="2:3" x14ac:dyDescent="0.25">
      <c r="B9632" s="257">
        <v>9569</v>
      </c>
      <c r="C9632" s="256">
        <v>86.551071227173068</v>
      </c>
    </row>
    <row r="9633" spans="2:3" x14ac:dyDescent="0.25">
      <c r="B9633" s="257">
        <v>9570</v>
      </c>
      <c r="C9633" s="256">
        <v>47.377380503418706</v>
      </c>
    </row>
    <row r="9634" spans="2:3" x14ac:dyDescent="0.25">
      <c r="B9634" s="257">
        <v>9571</v>
      </c>
      <c r="C9634" s="256">
        <v>142.53277635059345</v>
      </c>
    </row>
    <row r="9635" spans="2:3" x14ac:dyDescent="0.25">
      <c r="B9635" s="257">
        <v>9572</v>
      </c>
      <c r="C9635" s="256">
        <v>117.53059928198398</v>
      </c>
    </row>
    <row r="9636" spans="2:3" x14ac:dyDescent="0.25">
      <c r="B9636" s="257">
        <v>9573</v>
      </c>
      <c r="C9636" s="256">
        <v>142.862186804327</v>
      </c>
    </row>
    <row r="9637" spans="2:3" x14ac:dyDescent="0.25">
      <c r="B9637" s="257">
        <v>9574</v>
      </c>
      <c r="C9637" s="256">
        <v>148.63534484404082</v>
      </c>
    </row>
    <row r="9638" spans="2:3" x14ac:dyDescent="0.25">
      <c r="B9638" s="257">
        <v>9575</v>
      </c>
      <c r="C9638" s="256">
        <v>105.45372554752798</v>
      </c>
    </row>
    <row r="9639" spans="2:3" x14ac:dyDescent="0.25">
      <c r="B9639" s="257">
        <v>9576</v>
      </c>
      <c r="C9639" s="256">
        <v>113.10599047579744</v>
      </c>
    </row>
    <row r="9640" spans="2:3" x14ac:dyDescent="0.25">
      <c r="B9640" s="257">
        <v>9577</v>
      </c>
      <c r="C9640" s="256">
        <v>147.75948143600974</v>
      </c>
    </row>
    <row r="9641" spans="2:3" x14ac:dyDescent="0.25">
      <c r="B9641" s="257">
        <v>9578</v>
      </c>
      <c r="C9641" s="256">
        <v>102.88899309004057</v>
      </c>
    </row>
    <row r="9642" spans="2:3" x14ac:dyDescent="0.25">
      <c r="B9642" s="257">
        <v>9579</v>
      </c>
      <c r="C9642" s="256">
        <v>134.99549359511917</v>
      </c>
    </row>
    <row r="9643" spans="2:3" x14ac:dyDescent="0.25">
      <c r="B9643" s="257">
        <v>9580</v>
      </c>
      <c r="C9643" s="256">
        <v>85.377791499490343</v>
      </c>
    </row>
    <row r="9644" spans="2:3" x14ac:dyDescent="0.25">
      <c r="B9644" s="257">
        <v>9581</v>
      </c>
      <c r="C9644" s="256">
        <v>99.501182941019863</v>
      </c>
    </row>
    <row r="9645" spans="2:3" x14ac:dyDescent="0.25">
      <c r="B9645" s="257">
        <v>9582</v>
      </c>
      <c r="C9645" s="256">
        <v>111.12156629798136</v>
      </c>
    </row>
    <row r="9646" spans="2:3" x14ac:dyDescent="0.25">
      <c r="B9646" s="257">
        <v>9583</v>
      </c>
      <c r="C9646" s="256">
        <v>132.35994852202327</v>
      </c>
    </row>
    <row r="9647" spans="2:3" x14ac:dyDescent="0.25">
      <c r="B9647" s="257">
        <v>9584</v>
      </c>
      <c r="C9647" s="256">
        <v>123.6904714195546</v>
      </c>
    </row>
    <row r="9648" spans="2:3" x14ac:dyDescent="0.25">
      <c r="B9648" s="257">
        <v>9585</v>
      </c>
      <c r="C9648" s="256">
        <v>101.01914759505242</v>
      </c>
    </row>
    <row r="9649" spans="2:3" x14ac:dyDescent="0.25">
      <c r="B9649" s="257">
        <v>9586</v>
      </c>
      <c r="C9649" s="256">
        <v>157.46004479647146</v>
      </c>
    </row>
    <row r="9650" spans="2:3" x14ac:dyDescent="0.25">
      <c r="B9650" s="257">
        <v>9587</v>
      </c>
      <c r="C9650" s="256">
        <v>99.563757336484542</v>
      </c>
    </row>
    <row r="9651" spans="2:3" x14ac:dyDescent="0.25">
      <c r="B9651" s="257">
        <v>9588</v>
      </c>
      <c r="C9651" s="256">
        <v>117.7979841813904</v>
      </c>
    </row>
    <row r="9652" spans="2:3" x14ac:dyDescent="0.25">
      <c r="B9652" s="257">
        <v>9589</v>
      </c>
      <c r="C9652" s="256">
        <v>109.15544806530252</v>
      </c>
    </row>
    <row r="9653" spans="2:3" x14ac:dyDescent="0.25">
      <c r="B9653" s="257">
        <v>9590</v>
      </c>
      <c r="C9653" s="256">
        <v>131.8370657231701</v>
      </c>
    </row>
    <row r="9654" spans="2:3" x14ac:dyDescent="0.25">
      <c r="B9654" s="257">
        <v>9591</v>
      </c>
      <c r="C9654" s="256">
        <v>117.28020253603972</v>
      </c>
    </row>
    <row r="9655" spans="2:3" x14ac:dyDescent="0.25">
      <c r="B9655" s="257">
        <v>9592</v>
      </c>
      <c r="C9655" s="256">
        <v>95.922666216968423</v>
      </c>
    </row>
    <row r="9656" spans="2:3" x14ac:dyDescent="0.25">
      <c r="B9656" s="257">
        <v>9593</v>
      </c>
      <c r="C9656" s="256">
        <v>141.73430485500836</v>
      </c>
    </row>
    <row r="9657" spans="2:3" x14ac:dyDescent="0.25">
      <c r="B9657" s="257">
        <v>9594</v>
      </c>
      <c r="C9657" s="256">
        <v>122.15231999779591</v>
      </c>
    </row>
    <row r="9658" spans="2:3" x14ac:dyDescent="0.25">
      <c r="B9658" s="257">
        <v>9595</v>
      </c>
      <c r="C9658" s="256">
        <v>110.99206002999716</v>
      </c>
    </row>
    <row r="9659" spans="2:3" x14ac:dyDescent="0.25">
      <c r="B9659" s="257">
        <v>9596</v>
      </c>
      <c r="C9659" s="256">
        <v>150.59399452631749</v>
      </c>
    </row>
    <row r="9660" spans="2:3" x14ac:dyDescent="0.25">
      <c r="B9660" s="257">
        <v>9597</v>
      </c>
      <c r="C9660" s="256">
        <v>121.01341381124958</v>
      </c>
    </row>
    <row r="9661" spans="2:3" x14ac:dyDescent="0.25">
      <c r="B9661" s="257">
        <v>9598</v>
      </c>
      <c r="C9661" s="256">
        <v>145.04474973088873</v>
      </c>
    </row>
    <row r="9662" spans="2:3" x14ac:dyDescent="0.25">
      <c r="B9662" s="257">
        <v>9599</v>
      </c>
      <c r="C9662" s="256">
        <v>130.15245144635233</v>
      </c>
    </row>
    <row r="9663" spans="2:3" x14ac:dyDescent="0.25">
      <c r="B9663" s="257">
        <v>9600</v>
      </c>
      <c r="C9663" s="256">
        <v>126.89429024696985</v>
      </c>
    </row>
    <row r="9664" spans="2:3" x14ac:dyDescent="0.25">
      <c r="B9664" s="257">
        <v>9601</v>
      </c>
      <c r="C9664" s="256">
        <v>82.947487665347097</v>
      </c>
    </row>
    <row r="9665" spans="2:3" x14ac:dyDescent="0.25">
      <c r="B9665" s="257">
        <v>9602</v>
      </c>
      <c r="C9665" s="256">
        <v>123.57891326359993</v>
      </c>
    </row>
    <row r="9666" spans="2:3" x14ac:dyDescent="0.25">
      <c r="B9666" s="257">
        <v>9603</v>
      </c>
      <c r="C9666" s="256">
        <v>102.31523245687748</v>
      </c>
    </row>
    <row r="9667" spans="2:3" x14ac:dyDescent="0.25">
      <c r="B9667" s="257">
        <v>9604</v>
      </c>
      <c r="C9667" s="256">
        <v>95.470061255560751</v>
      </c>
    </row>
    <row r="9668" spans="2:3" x14ac:dyDescent="0.25">
      <c r="B9668" s="257">
        <v>9605</v>
      </c>
      <c r="C9668" s="256">
        <v>74.892161445706222</v>
      </c>
    </row>
    <row r="9669" spans="2:3" x14ac:dyDescent="0.25">
      <c r="B9669" s="257">
        <v>9606</v>
      </c>
      <c r="C9669" s="256">
        <v>115.13291316210508</v>
      </c>
    </row>
    <row r="9670" spans="2:3" x14ac:dyDescent="0.25">
      <c r="B9670" s="257">
        <v>9607</v>
      </c>
      <c r="C9670" s="256">
        <v>70.786287538173042</v>
      </c>
    </row>
    <row r="9671" spans="2:3" x14ac:dyDescent="0.25">
      <c r="B9671" s="257">
        <v>9608</v>
      </c>
      <c r="C9671" s="256">
        <v>157.67405709228353</v>
      </c>
    </row>
    <row r="9672" spans="2:3" x14ac:dyDescent="0.25">
      <c r="B9672" s="257">
        <v>9609</v>
      </c>
      <c r="C9672" s="256">
        <v>116.59029253193324</v>
      </c>
    </row>
    <row r="9673" spans="2:3" x14ac:dyDescent="0.25">
      <c r="B9673" s="257">
        <v>9610</v>
      </c>
      <c r="C9673" s="256">
        <v>97.262126449756366</v>
      </c>
    </row>
    <row r="9674" spans="2:3" x14ac:dyDescent="0.25">
      <c r="B9674" s="257">
        <v>9611</v>
      </c>
      <c r="C9674" s="256">
        <v>114.11437173658371</v>
      </c>
    </row>
    <row r="9675" spans="2:3" x14ac:dyDescent="0.25">
      <c r="B9675" s="257">
        <v>9612</v>
      </c>
      <c r="C9675" s="256">
        <v>137.43432997279746</v>
      </c>
    </row>
    <row r="9676" spans="2:3" x14ac:dyDescent="0.25">
      <c r="B9676" s="257">
        <v>9613</v>
      </c>
      <c r="C9676" s="256">
        <v>140.63256191779135</v>
      </c>
    </row>
    <row r="9677" spans="2:3" x14ac:dyDescent="0.25">
      <c r="B9677" s="257">
        <v>9614</v>
      </c>
      <c r="C9677" s="256">
        <v>198.94988047536776</v>
      </c>
    </row>
    <row r="9678" spans="2:3" x14ac:dyDescent="0.25">
      <c r="B9678" s="257">
        <v>9615</v>
      </c>
      <c r="C9678" s="256">
        <v>120.92116988877346</v>
      </c>
    </row>
    <row r="9679" spans="2:3" x14ac:dyDescent="0.25">
      <c r="B9679" s="257">
        <v>9616</v>
      </c>
      <c r="C9679" s="256">
        <v>126.64666998046502</v>
      </c>
    </row>
    <row r="9680" spans="2:3" x14ac:dyDescent="0.25">
      <c r="B9680" s="257">
        <v>9617</v>
      </c>
      <c r="C9680" s="256">
        <v>120.35394268912923</v>
      </c>
    </row>
    <row r="9681" spans="2:3" x14ac:dyDescent="0.25">
      <c r="B9681" s="257">
        <v>9618</v>
      </c>
      <c r="C9681" s="256">
        <v>108.83942687017365</v>
      </c>
    </row>
    <row r="9682" spans="2:3" x14ac:dyDescent="0.25">
      <c r="B9682" s="257">
        <v>9619</v>
      </c>
      <c r="C9682" s="256">
        <v>125.11817084836241</v>
      </c>
    </row>
    <row r="9683" spans="2:3" x14ac:dyDescent="0.25">
      <c r="B9683" s="257">
        <v>9620</v>
      </c>
      <c r="C9683" s="256">
        <v>142.31678699371486</v>
      </c>
    </row>
    <row r="9684" spans="2:3" x14ac:dyDescent="0.25">
      <c r="B9684" s="257">
        <v>9621</v>
      </c>
      <c r="C9684" s="256">
        <v>93.816776805429896</v>
      </c>
    </row>
    <row r="9685" spans="2:3" x14ac:dyDescent="0.25">
      <c r="B9685" s="257">
        <v>9622</v>
      </c>
      <c r="C9685" s="256">
        <v>115.7997155343207</v>
      </c>
    </row>
    <row r="9686" spans="2:3" x14ac:dyDescent="0.25">
      <c r="B9686" s="257">
        <v>9623</v>
      </c>
      <c r="C9686" s="256">
        <v>110.60311860522427</v>
      </c>
    </row>
    <row r="9687" spans="2:3" x14ac:dyDescent="0.25">
      <c r="B9687" s="257">
        <v>9624</v>
      </c>
      <c r="C9687" s="256">
        <v>143.60470611057468</v>
      </c>
    </row>
    <row r="9688" spans="2:3" x14ac:dyDescent="0.25">
      <c r="B9688" s="257">
        <v>9625</v>
      </c>
      <c r="C9688" s="256">
        <v>92.601297716044769</v>
      </c>
    </row>
    <row r="9689" spans="2:3" x14ac:dyDescent="0.25">
      <c r="B9689" s="257">
        <v>9626</v>
      </c>
      <c r="C9689" s="256">
        <v>99.215327709310529</v>
      </c>
    </row>
    <row r="9690" spans="2:3" x14ac:dyDescent="0.25">
      <c r="B9690" s="257">
        <v>9627</v>
      </c>
      <c r="C9690" s="256">
        <v>107.52751457351717</v>
      </c>
    </row>
    <row r="9691" spans="2:3" x14ac:dyDescent="0.25">
      <c r="B9691" s="257">
        <v>9628</v>
      </c>
      <c r="C9691" s="256">
        <v>166.77514269983081</v>
      </c>
    </row>
    <row r="9692" spans="2:3" x14ac:dyDescent="0.25">
      <c r="B9692" s="257">
        <v>9629</v>
      </c>
      <c r="C9692" s="256">
        <v>126.55524850855718</v>
      </c>
    </row>
    <row r="9693" spans="2:3" x14ac:dyDescent="0.25">
      <c r="B9693" s="257">
        <v>9630</v>
      </c>
      <c r="C9693" s="256">
        <v>153.05034717347883</v>
      </c>
    </row>
    <row r="9694" spans="2:3" x14ac:dyDescent="0.25">
      <c r="B9694" s="257">
        <v>9631</v>
      </c>
      <c r="C9694" s="256">
        <v>109.64314592024843</v>
      </c>
    </row>
    <row r="9695" spans="2:3" x14ac:dyDescent="0.25">
      <c r="B9695" s="257">
        <v>9632</v>
      </c>
      <c r="C9695" s="256">
        <v>186.23839036716731</v>
      </c>
    </row>
    <row r="9696" spans="2:3" x14ac:dyDescent="0.25">
      <c r="B9696" s="257">
        <v>9633</v>
      </c>
      <c r="C9696" s="256">
        <v>157.78842372002373</v>
      </c>
    </row>
    <row r="9697" spans="2:3" x14ac:dyDescent="0.25">
      <c r="B9697" s="257">
        <v>9634</v>
      </c>
      <c r="C9697" s="256">
        <v>104.41470383172428</v>
      </c>
    </row>
    <row r="9698" spans="2:3" x14ac:dyDescent="0.25">
      <c r="B9698" s="257">
        <v>9635</v>
      </c>
      <c r="C9698" s="256">
        <v>143.99490925216142</v>
      </c>
    </row>
    <row r="9699" spans="2:3" x14ac:dyDescent="0.25">
      <c r="B9699" s="257">
        <v>9636</v>
      </c>
      <c r="C9699" s="256">
        <v>119.05105752125148</v>
      </c>
    </row>
    <row r="9700" spans="2:3" x14ac:dyDescent="0.25">
      <c r="B9700" s="257">
        <v>9637</v>
      </c>
      <c r="C9700" s="256">
        <v>155.97216663067681</v>
      </c>
    </row>
    <row r="9701" spans="2:3" x14ac:dyDescent="0.25">
      <c r="B9701" s="257">
        <v>9638</v>
      </c>
      <c r="C9701" s="256">
        <v>169.19405866613252</v>
      </c>
    </row>
    <row r="9702" spans="2:3" x14ac:dyDescent="0.25">
      <c r="B9702" s="257">
        <v>9639</v>
      </c>
      <c r="C9702" s="256">
        <v>109.90440714127621</v>
      </c>
    </row>
    <row r="9703" spans="2:3" x14ac:dyDescent="0.25">
      <c r="B9703" s="257">
        <v>9640</v>
      </c>
      <c r="C9703" s="256">
        <v>108.40340470788234</v>
      </c>
    </row>
    <row r="9704" spans="2:3" x14ac:dyDescent="0.25">
      <c r="B9704" s="257">
        <v>9641</v>
      </c>
      <c r="C9704" s="256">
        <v>127.12081323229918</v>
      </c>
    </row>
    <row r="9705" spans="2:3" x14ac:dyDescent="0.25">
      <c r="B9705" s="257">
        <v>9642</v>
      </c>
      <c r="C9705" s="256">
        <v>114.97684132929936</v>
      </c>
    </row>
    <row r="9706" spans="2:3" x14ac:dyDescent="0.25">
      <c r="B9706" s="257">
        <v>9643</v>
      </c>
      <c r="C9706" s="256">
        <v>114.48758942137627</v>
      </c>
    </row>
    <row r="9707" spans="2:3" x14ac:dyDescent="0.25">
      <c r="B9707" s="257">
        <v>9644</v>
      </c>
      <c r="C9707" s="256">
        <v>107.71112496933924</v>
      </c>
    </row>
    <row r="9708" spans="2:3" x14ac:dyDescent="0.25">
      <c r="B9708" s="257">
        <v>9645</v>
      </c>
      <c r="C9708" s="256">
        <v>116.05494228840618</v>
      </c>
    </row>
    <row r="9709" spans="2:3" x14ac:dyDescent="0.25">
      <c r="B9709" s="257">
        <v>9646</v>
      </c>
      <c r="C9709" s="256">
        <v>133.74155138235784</v>
      </c>
    </row>
    <row r="9710" spans="2:3" x14ac:dyDescent="0.25">
      <c r="B9710" s="257">
        <v>9647</v>
      </c>
      <c r="C9710" s="256">
        <v>79.288697630831962</v>
      </c>
    </row>
    <row r="9711" spans="2:3" x14ac:dyDescent="0.25">
      <c r="B9711" s="257">
        <v>9648</v>
      </c>
      <c r="C9711" s="256">
        <v>172.53346264737854</v>
      </c>
    </row>
    <row r="9712" spans="2:3" x14ac:dyDescent="0.25">
      <c r="B9712" s="257">
        <v>9649</v>
      </c>
      <c r="C9712" s="256">
        <v>79.259450661434812</v>
      </c>
    </row>
    <row r="9713" spans="2:3" x14ac:dyDescent="0.25">
      <c r="B9713" s="257">
        <v>9650</v>
      </c>
      <c r="C9713" s="256">
        <v>103.39710893112442</v>
      </c>
    </row>
    <row r="9714" spans="2:3" x14ac:dyDescent="0.25">
      <c r="B9714" s="257">
        <v>9651</v>
      </c>
      <c r="C9714" s="256">
        <v>111.98203969243059</v>
      </c>
    </row>
    <row r="9715" spans="2:3" x14ac:dyDescent="0.25">
      <c r="B9715" s="257">
        <v>9652</v>
      </c>
      <c r="C9715" s="256">
        <v>99.170851709781473</v>
      </c>
    </row>
    <row r="9716" spans="2:3" x14ac:dyDescent="0.25">
      <c r="B9716" s="257">
        <v>9653</v>
      </c>
      <c r="C9716" s="256">
        <v>147.809124444785</v>
      </c>
    </row>
    <row r="9717" spans="2:3" x14ac:dyDescent="0.25">
      <c r="B9717" s="257">
        <v>9654</v>
      </c>
      <c r="C9717" s="256">
        <v>125.47975249029345</v>
      </c>
    </row>
    <row r="9718" spans="2:3" x14ac:dyDescent="0.25">
      <c r="B9718" s="257">
        <v>9655</v>
      </c>
      <c r="C9718" s="256">
        <v>102.36833488326816</v>
      </c>
    </row>
    <row r="9719" spans="2:3" x14ac:dyDescent="0.25">
      <c r="B9719" s="257">
        <v>9656</v>
      </c>
      <c r="C9719" s="256">
        <v>137.51800690453729</v>
      </c>
    </row>
    <row r="9720" spans="2:3" x14ac:dyDescent="0.25">
      <c r="B9720" s="257">
        <v>9657</v>
      </c>
      <c r="C9720" s="256">
        <v>129.57954485696908</v>
      </c>
    </row>
    <row r="9721" spans="2:3" x14ac:dyDescent="0.25">
      <c r="B9721" s="257">
        <v>9658</v>
      </c>
      <c r="C9721" s="256">
        <v>132.39531496935984</v>
      </c>
    </row>
    <row r="9722" spans="2:3" x14ac:dyDescent="0.25">
      <c r="B9722" s="257">
        <v>9659</v>
      </c>
      <c r="C9722" s="256">
        <v>97.514469236010044</v>
      </c>
    </row>
    <row r="9723" spans="2:3" x14ac:dyDescent="0.25">
      <c r="B9723" s="257">
        <v>9660</v>
      </c>
      <c r="C9723" s="256">
        <v>122.24919169441833</v>
      </c>
    </row>
    <row r="9724" spans="2:3" x14ac:dyDescent="0.25">
      <c r="B9724" s="257">
        <v>9661</v>
      </c>
      <c r="C9724" s="256">
        <v>96.753242683930836</v>
      </c>
    </row>
    <row r="9725" spans="2:3" x14ac:dyDescent="0.25">
      <c r="B9725" s="257">
        <v>9662</v>
      </c>
      <c r="C9725" s="256">
        <v>124.64309504668378</v>
      </c>
    </row>
    <row r="9726" spans="2:3" x14ac:dyDescent="0.25">
      <c r="B9726" s="257">
        <v>9663</v>
      </c>
      <c r="C9726" s="256">
        <v>165.25157938877442</v>
      </c>
    </row>
    <row r="9727" spans="2:3" x14ac:dyDescent="0.25">
      <c r="B9727" s="257">
        <v>9664</v>
      </c>
      <c r="C9727" s="256">
        <v>92.114648527884214</v>
      </c>
    </row>
    <row r="9728" spans="2:3" x14ac:dyDescent="0.25">
      <c r="B9728" s="257">
        <v>9665</v>
      </c>
      <c r="C9728" s="256">
        <v>91.608633356485939</v>
      </c>
    </row>
    <row r="9729" spans="2:3" x14ac:dyDescent="0.25">
      <c r="B9729" s="257">
        <v>9666</v>
      </c>
      <c r="C9729" s="256">
        <v>105.07389818631093</v>
      </c>
    </row>
    <row r="9730" spans="2:3" x14ac:dyDescent="0.25">
      <c r="B9730" s="257">
        <v>9667</v>
      </c>
      <c r="C9730" s="256">
        <v>146.5359400181612</v>
      </c>
    </row>
    <row r="9731" spans="2:3" x14ac:dyDescent="0.25">
      <c r="B9731" s="257">
        <v>9668</v>
      </c>
      <c r="C9731" s="256">
        <v>138.8606879811895</v>
      </c>
    </row>
    <row r="9732" spans="2:3" x14ac:dyDescent="0.25">
      <c r="B9732" s="257">
        <v>9669</v>
      </c>
      <c r="C9732" s="256">
        <v>95.52716254243947</v>
      </c>
    </row>
    <row r="9733" spans="2:3" x14ac:dyDescent="0.25">
      <c r="B9733" s="257">
        <v>9670</v>
      </c>
      <c r="C9733" s="256">
        <v>142.77459916838259</v>
      </c>
    </row>
    <row r="9734" spans="2:3" x14ac:dyDescent="0.25">
      <c r="B9734" s="257">
        <v>9671</v>
      </c>
      <c r="C9734" s="256">
        <v>148.36722654259688</v>
      </c>
    </row>
    <row r="9735" spans="2:3" x14ac:dyDescent="0.25">
      <c r="B9735" s="257">
        <v>9672</v>
      </c>
      <c r="C9735" s="256">
        <v>113.31189378867039</v>
      </c>
    </row>
    <row r="9736" spans="2:3" x14ac:dyDescent="0.25">
      <c r="B9736" s="257">
        <v>9673</v>
      </c>
      <c r="C9736" s="256">
        <v>85.214335948433586</v>
      </c>
    </row>
    <row r="9737" spans="2:3" x14ac:dyDescent="0.25">
      <c r="B9737" s="257">
        <v>9674</v>
      </c>
      <c r="C9737" s="256">
        <v>131.85717130970806</v>
      </c>
    </row>
    <row r="9738" spans="2:3" x14ac:dyDescent="0.25">
      <c r="B9738" s="257">
        <v>9675</v>
      </c>
      <c r="C9738" s="256">
        <v>135.39548488188865</v>
      </c>
    </row>
    <row r="9739" spans="2:3" x14ac:dyDescent="0.25">
      <c r="B9739" s="257">
        <v>9676</v>
      </c>
      <c r="C9739" s="256">
        <v>102.02692712072084</v>
      </c>
    </row>
    <row r="9740" spans="2:3" x14ac:dyDescent="0.25">
      <c r="B9740" s="257">
        <v>9677</v>
      </c>
      <c r="C9740" s="256">
        <v>150.09917013430888</v>
      </c>
    </row>
    <row r="9741" spans="2:3" x14ac:dyDescent="0.25">
      <c r="B9741" s="257">
        <v>9678</v>
      </c>
      <c r="C9741" s="256">
        <v>125.36001731213764</v>
      </c>
    </row>
    <row r="9742" spans="2:3" x14ac:dyDescent="0.25">
      <c r="B9742" s="257">
        <v>9679</v>
      </c>
      <c r="C9742" s="256">
        <v>132.20591523943671</v>
      </c>
    </row>
    <row r="9743" spans="2:3" x14ac:dyDescent="0.25">
      <c r="B9743" s="257">
        <v>9680</v>
      </c>
      <c r="C9743" s="256">
        <v>63.042754985589468</v>
      </c>
    </row>
    <row r="9744" spans="2:3" x14ac:dyDescent="0.25">
      <c r="B9744" s="257">
        <v>9681</v>
      </c>
      <c r="C9744" s="256">
        <v>76.315807668111702</v>
      </c>
    </row>
    <row r="9745" spans="2:3" x14ac:dyDescent="0.25">
      <c r="B9745" s="257">
        <v>9682</v>
      </c>
      <c r="C9745" s="256">
        <v>130.74838537042439</v>
      </c>
    </row>
    <row r="9746" spans="2:3" x14ac:dyDescent="0.25">
      <c r="B9746" s="257">
        <v>9683</v>
      </c>
      <c r="C9746" s="256">
        <v>95.00337453226075</v>
      </c>
    </row>
    <row r="9747" spans="2:3" x14ac:dyDescent="0.25">
      <c r="B9747" s="257">
        <v>9684</v>
      </c>
      <c r="C9747" s="256">
        <v>111.85609345299446</v>
      </c>
    </row>
    <row r="9748" spans="2:3" x14ac:dyDescent="0.25">
      <c r="B9748" s="257">
        <v>9685</v>
      </c>
      <c r="C9748" s="256">
        <v>164.61347741200279</v>
      </c>
    </row>
    <row r="9749" spans="2:3" x14ac:dyDescent="0.25">
      <c r="B9749" s="257">
        <v>9686</v>
      </c>
      <c r="C9749" s="256">
        <v>92.771602215899819</v>
      </c>
    </row>
    <row r="9750" spans="2:3" x14ac:dyDescent="0.25">
      <c r="B9750" s="257">
        <v>9687</v>
      </c>
      <c r="C9750" s="256">
        <v>173.90067907987267</v>
      </c>
    </row>
    <row r="9751" spans="2:3" x14ac:dyDescent="0.25">
      <c r="B9751" s="257">
        <v>9688</v>
      </c>
      <c r="C9751" s="256">
        <v>90.86681533813757</v>
      </c>
    </row>
    <row r="9752" spans="2:3" x14ac:dyDescent="0.25">
      <c r="B9752" s="257">
        <v>9689</v>
      </c>
      <c r="C9752" s="256">
        <v>152.85404786804315</v>
      </c>
    </row>
    <row r="9753" spans="2:3" x14ac:dyDescent="0.25">
      <c r="B9753" s="257">
        <v>9690</v>
      </c>
      <c r="C9753" s="256">
        <v>100.67454143161754</v>
      </c>
    </row>
    <row r="9754" spans="2:3" x14ac:dyDescent="0.25">
      <c r="B9754" s="257">
        <v>9691</v>
      </c>
      <c r="C9754" s="256">
        <v>157.77667386222623</v>
      </c>
    </row>
    <row r="9755" spans="2:3" x14ac:dyDescent="0.25">
      <c r="B9755" s="257">
        <v>9692</v>
      </c>
      <c r="C9755" s="256">
        <v>127.09285316652394</v>
      </c>
    </row>
    <row r="9756" spans="2:3" x14ac:dyDescent="0.25">
      <c r="B9756" s="257">
        <v>9693</v>
      </c>
      <c r="C9756" s="256">
        <v>125.09749359365215</v>
      </c>
    </row>
    <row r="9757" spans="2:3" x14ac:dyDescent="0.25">
      <c r="B9757" s="257">
        <v>9694</v>
      </c>
      <c r="C9757" s="256">
        <v>87.776469030108672</v>
      </c>
    </row>
    <row r="9758" spans="2:3" x14ac:dyDescent="0.25">
      <c r="B9758" s="257">
        <v>9695</v>
      </c>
      <c r="C9758" s="256">
        <v>168.0300294287465</v>
      </c>
    </row>
    <row r="9759" spans="2:3" x14ac:dyDescent="0.25">
      <c r="B9759" s="257">
        <v>9696</v>
      </c>
      <c r="C9759" s="256">
        <v>122.75358488009289</v>
      </c>
    </row>
    <row r="9760" spans="2:3" x14ac:dyDescent="0.25">
      <c r="B9760" s="257">
        <v>9697</v>
      </c>
      <c r="C9760" s="256">
        <v>143.35548670992654</v>
      </c>
    </row>
    <row r="9761" spans="2:3" x14ac:dyDescent="0.25">
      <c r="B9761" s="257">
        <v>9698</v>
      </c>
      <c r="C9761" s="256">
        <v>133.03465896040771</v>
      </c>
    </row>
    <row r="9762" spans="2:3" x14ac:dyDescent="0.25">
      <c r="B9762" s="257">
        <v>9699</v>
      </c>
      <c r="C9762" s="256">
        <v>115.42623670183511</v>
      </c>
    </row>
    <row r="9763" spans="2:3" x14ac:dyDescent="0.25">
      <c r="B9763" s="257">
        <v>9700</v>
      </c>
      <c r="C9763" s="256">
        <v>142.89611393136647</v>
      </c>
    </row>
    <row r="9764" spans="2:3" x14ac:dyDescent="0.25">
      <c r="B9764" s="257">
        <v>9701</v>
      </c>
      <c r="C9764" s="256">
        <v>136.17952296088316</v>
      </c>
    </row>
    <row r="9765" spans="2:3" x14ac:dyDescent="0.25">
      <c r="B9765" s="257">
        <v>9702</v>
      </c>
      <c r="C9765" s="256">
        <v>143.1711248519822</v>
      </c>
    </row>
    <row r="9766" spans="2:3" x14ac:dyDescent="0.25">
      <c r="B9766" s="257">
        <v>9703</v>
      </c>
      <c r="C9766" s="256">
        <v>150.74446387559172</v>
      </c>
    </row>
    <row r="9767" spans="2:3" x14ac:dyDescent="0.25">
      <c r="B9767" s="257">
        <v>9704</v>
      </c>
      <c r="C9767" s="256">
        <v>85.232378173077876</v>
      </c>
    </row>
    <row r="9768" spans="2:3" x14ac:dyDescent="0.25">
      <c r="B9768" s="257">
        <v>9705</v>
      </c>
      <c r="C9768" s="256">
        <v>70.987384603623866</v>
      </c>
    </row>
    <row r="9769" spans="2:3" x14ac:dyDescent="0.25">
      <c r="B9769" s="257">
        <v>9706</v>
      </c>
      <c r="C9769" s="256">
        <v>147.56170377756004</v>
      </c>
    </row>
    <row r="9770" spans="2:3" x14ac:dyDescent="0.25">
      <c r="B9770" s="257">
        <v>9707</v>
      </c>
      <c r="C9770" s="256">
        <v>149.199229861844</v>
      </c>
    </row>
    <row r="9771" spans="2:3" x14ac:dyDescent="0.25">
      <c r="B9771" s="257">
        <v>9708</v>
      </c>
      <c r="C9771" s="256">
        <v>69.228767383273293</v>
      </c>
    </row>
    <row r="9772" spans="2:3" x14ac:dyDescent="0.25">
      <c r="B9772" s="257">
        <v>9709</v>
      </c>
      <c r="C9772" s="256">
        <v>109.59301402223215</v>
      </c>
    </row>
    <row r="9773" spans="2:3" x14ac:dyDescent="0.25">
      <c r="B9773" s="257">
        <v>9710</v>
      </c>
      <c r="C9773" s="256">
        <v>115.21765953764817</v>
      </c>
    </row>
    <row r="9774" spans="2:3" x14ac:dyDescent="0.25">
      <c r="B9774" s="257">
        <v>9711</v>
      </c>
      <c r="C9774" s="256">
        <v>98.995951031112583</v>
      </c>
    </row>
    <row r="9775" spans="2:3" x14ac:dyDescent="0.25">
      <c r="B9775" s="257">
        <v>9712</v>
      </c>
      <c r="C9775" s="256">
        <v>125.7199556078123</v>
      </c>
    </row>
    <row r="9776" spans="2:3" x14ac:dyDescent="0.25">
      <c r="B9776" s="257">
        <v>9713</v>
      </c>
      <c r="C9776" s="256">
        <v>119.55833657424083</v>
      </c>
    </row>
    <row r="9777" spans="2:3" x14ac:dyDescent="0.25">
      <c r="B9777" s="257">
        <v>9714</v>
      </c>
      <c r="C9777" s="256">
        <v>122.55349236320168</v>
      </c>
    </row>
    <row r="9778" spans="2:3" x14ac:dyDescent="0.25">
      <c r="B9778" s="257">
        <v>9715</v>
      </c>
      <c r="C9778" s="256">
        <v>119.95496793938376</v>
      </c>
    </row>
    <row r="9779" spans="2:3" x14ac:dyDescent="0.25">
      <c r="B9779" s="257">
        <v>9716</v>
      </c>
      <c r="C9779" s="256">
        <v>124.30968841347659</v>
      </c>
    </row>
    <row r="9780" spans="2:3" x14ac:dyDescent="0.25">
      <c r="B9780" s="257">
        <v>9717</v>
      </c>
      <c r="C9780" s="256">
        <v>140.61570036538197</v>
      </c>
    </row>
    <row r="9781" spans="2:3" x14ac:dyDescent="0.25">
      <c r="B9781" s="257">
        <v>9718</v>
      </c>
      <c r="C9781" s="256">
        <v>77.141100641792065</v>
      </c>
    </row>
    <row r="9782" spans="2:3" x14ac:dyDescent="0.25">
      <c r="B9782" s="257">
        <v>9719</v>
      </c>
      <c r="C9782" s="256">
        <v>116.50428922553377</v>
      </c>
    </row>
    <row r="9783" spans="2:3" x14ac:dyDescent="0.25">
      <c r="B9783" s="257">
        <v>9720</v>
      </c>
      <c r="C9783" s="256">
        <v>99.501503092766455</v>
      </c>
    </row>
    <row r="9784" spans="2:3" x14ac:dyDescent="0.25">
      <c r="B9784" s="257">
        <v>9721</v>
      </c>
      <c r="C9784" s="256">
        <v>117.85970198627871</v>
      </c>
    </row>
    <row r="9785" spans="2:3" x14ac:dyDescent="0.25">
      <c r="B9785" s="257">
        <v>9722</v>
      </c>
      <c r="C9785" s="256">
        <v>162.45413127022042</v>
      </c>
    </row>
    <row r="9786" spans="2:3" x14ac:dyDescent="0.25">
      <c r="B9786" s="257">
        <v>9723</v>
      </c>
      <c r="C9786" s="256">
        <v>132.68600171735307</v>
      </c>
    </row>
    <row r="9787" spans="2:3" x14ac:dyDescent="0.25">
      <c r="B9787" s="257">
        <v>9724</v>
      </c>
      <c r="C9787" s="256">
        <v>115.71206081704636</v>
      </c>
    </row>
    <row r="9788" spans="2:3" x14ac:dyDescent="0.25">
      <c r="B9788" s="257">
        <v>9725</v>
      </c>
      <c r="C9788" s="256">
        <v>160.35010852837715</v>
      </c>
    </row>
    <row r="9789" spans="2:3" x14ac:dyDescent="0.25">
      <c r="B9789" s="257">
        <v>9726</v>
      </c>
      <c r="C9789" s="256">
        <v>101.39531155992924</v>
      </c>
    </row>
    <row r="9790" spans="2:3" x14ac:dyDescent="0.25">
      <c r="B9790" s="257">
        <v>9727</v>
      </c>
      <c r="C9790" s="256">
        <v>91.258135838716498</v>
      </c>
    </row>
    <row r="9791" spans="2:3" x14ac:dyDescent="0.25">
      <c r="B9791" s="257">
        <v>9728</v>
      </c>
      <c r="C9791" s="256">
        <v>57.328058484089439</v>
      </c>
    </row>
    <row r="9792" spans="2:3" x14ac:dyDescent="0.25">
      <c r="B9792" s="257">
        <v>9729</v>
      </c>
      <c r="C9792" s="256">
        <v>106.48581352630063</v>
      </c>
    </row>
    <row r="9793" spans="2:3" x14ac:dyDescent="0.25">
      <c r="B9793" s="257">
        <v>9730</v>
      </c>
      <c r="C9793" s="256">
        <v>106.69616990763892</v>
      </c>
    </row>
    <row r="9794" spans="2:3" x14ac:dyDescent="0.25">
      <c r="B9794" s="257">
        <v>9731</v>
      </c>
      <c r="C9794" s="256">
        <v>125.51512558554083</v>
      </c>
    </row>
    <row r="9795" spans="2:3" x14ac:dyDescent="0.25">
      <c r="B9795" s="257">
        <v>9732</v>
      </c>
      <c r="C9795" s="256">
        <v>144.89124964767828</v>
      </c>
    </row>
    <row r="9796" spans="2:3" x14ac:dyDescent="0.25">
      <c r="B9796" s="257">
        <v>9733</v>
      </c>
      <c r="C9796" s="256">
        <v>90.65863151098344</v>
      </c>
    </row>
    <row r="9797" spans="2:3" x14ac:dyDescent="0.25">
      <c r="B9797" s="257">
        <v>9734</v>
      </c>
      <c r="C9797" s="256">
        <v>104.34058907918403</v>
      </c>
    </row>
    <row r="9798" spans="2:3" x14ac:dyDescent="0.25">
      <c r="B9798" s="257">
        <v>9735</v>
      </c>
      <c r="C9798" s="256">
        <v>129.30094666244918</v>
      </c>
    </row>
    <row r="9799" spans="2:3" x14ac:dyDescent="0.25">
      <c r="B9799" s="257">
        <v>9736</v>
      </c>
      <c r="C9799" s="256">
        <v>102.03104131799621</v>
      </c>
    </row>
    <row r="9800" spans="2:3" x14ac:dyDescent="0.25">
      <c r="B9800" s="257">
        <v>9737</v>
      </c>
      <c r="C9800" s="256">
        <v>144.69404249745088</v>
      </c>
    </row>
    <row r="9801" spans="2:3" x14ac:dyDescent="0.25">
      <c r="B9801" s="257">
        <v>9738</v>
      </c>
      <c r="C9801" s="256">
        <v>111.93175458554541</v>
      </c>
    </row>
    <row r="9802" spans="2:3" x14ac:dyDescent="0.25">
      <c r="B9802" s="257">
        <v>9739</v>
      </c>
      <c r="C9802" s="256">
        <v>129.0712745294349</v>
      </c>
    </row>
    <row r="9803" spans="2:3" x14ac:dyDescent="0.25">
      <c r="B9803" s="257">
        <v>9740</v>
      </c>
      <c r="C9803" s="256">
        <v>98.533882204724833</v>
      </c>
    </row>
    <row r="9804" spans="2:3" x14ac:dyDescent="0.25">
      <c r="B9804" s="257">
        <v>9741</v>
      </c>
      <c r="C9804" s="256">
        <v>147.58965203803552</v>
      </c>
    </row>
    <row r="9805" spans="2:3" x14ac:dyDescent="0.25">
      <c r="B9805" s="257">
        <v>9742</v>
      </c>
      <c r="C9805" s="256">
        <v>118.022871723457</v>
      </c>
    </row>
    <row r="9806" spans="2:3" x14ac:dyDescent="0.25">
      <c r="B9806" s="257">
        <v>9743</v>
      </c>
      <c r="C9806" s="256">
        <v>77.513049074154623</v>
      </c>
    </row>
    <row r="9807" spans="2:3" x14ac:dyDescent="0.25">
      <c r="B9807" s="257">
        <v>9744</v>
      </c>
      <c r="C9807" s="256">
        <v>103.32507454147617</v>
      </c>
    </row>
    <row r="9808" spans="2:3" x14ac:dyDescent="0.25">
      <c r="B9808" s="257">
        <v>9745</v>
      </c>
      <c r="C9808" s="256">
        <v>104.64581969999402</v>
      </c>
    </row>
    <row r="9809" spans="2:3" x14ac:dyDescent="0.25">
      <c r="B9809" s="257">
        <v>9746</v>
      </c>
      <c r="C9809" s="256">
        <v>112.40921484632005</v>
      </c>
    </row>
    <row r="9810" spans="2:3" x14ac:dyDescent="0.25">
      <c r="B9810" s="257">
        <v>9747</v>
      </c>
      <c r="C9810" s="256">
        <v>157.84547400291325</v>
      </c>
    </row>
    <row r="9811" spans="2:3" x14ac:dyDescent="0.25">
      <c r="B9811" s="257">
        <v>9748</v>
      </c>
      <c r="C9811" s="256">
        <v>102.31458906054826</v>
      </c>
    </row>
    <row r="9812" spans="2:3" x14ac:dyDescent="0.25">
      <c r="B9812" s="257">
        <v>9749</v>
      </c>
      <c r="C9812" s="256">
        <v>116.28037880144531</v>
      </c>
    </row>
    <row r="9813" spans="2:3" x14ac:dyDescent="0.25">
      <c r="B9813" s="257">
        <v>9750</v>
      </c>
      <c r="C9813" s="256">
        <v>109.32983034730287</v>
      </c>
    </row>
    <row r="9814" spans="2:3" x14ac:dyDescent="0.25">
      <c r="B9814" s="257">
        <v>9751</v>
      </c>
      <c r="C9814" s="256">
        <v>154.04780941418005</v>
      </c>
    </row>
    <row r="9815" spans="2:3" x14ac:dyDescent="0.25">
      <c r="B9815" s="257">
        <v>9752</v>
      </c>
      <c r="C9815" s="256">
        <v>121.30186069557836</v>
      </c>
    </row>
    <row r="9816" spans="2:3" x14ac:dyDescent="0.25">
      <c r="B9816" s="257">
        <v>9753</v>
      </c>
      <c r="C9816" s="256">
        <v>103.66626481921078</v>
      </c>
    </row>
    <row r="9817" spans="2:3" x14ac:dyDescent="0.25">
      <c r="B9817" s="257">
        <v>9754</v>
      </c>
      <c r="C9817" s="256">
        <v>119.96774408935592</v>
      </c>
    </row>
    <row r="9818" spans="2:3" x14ac:dyDescent="0.25">
      <c r="B9818" s="257">
        <v>9755</v>
      </c>
      <c r="C9818" s="256">
        <v>110.6599931404355</v>
      </c>
    </row>
    <row r="9819" spans="2:3" x14ac:dyDescent="0.25">
      <c r="B9819" s="257">
        <v>9756</v>
      </c>
      <c r="C9819" s="256">
        <v>154.09722636447407</v>
      </c>
    </row>
    <row r="9820" spans="2:3" x14ac:dyDescent="0.25">
      <c r="B9820" s="257">
        <v>9757</v>
      </c>
      <c r="C9820" s="256">
        <v>78.928165193109749</v>
      </c>
    </row>
    <row r="9821" spans="2:3" x14ac:dyDescent="0.25">
      <c r="B9821" s="257">
        <v>9758</v>
      </c>
      <c r="C9821" s="256">
        <v>69.242427238433095</v>
      </c>
    </row>
    <row r="9822" spans="2:3" x14ac:dyDescent="0.25">
      <c r="B9822" s="257">
        <v>9759</v>
      </c>
      <c r="C9822" s="256">
        <v>98.197185027546183</v>
      </c>
    </row>
    <row r="9823" spans="2:3" x14ac:dyDescent="0.25">
      <c r="B9823" s="257">
        <v>9760</v>
      </c>
      <c r="C9823" s="256">
        <v>112.29078490218522</v>
      </c>
    </row>
    <row r="9824" spans="2:3" x14ac:dyDescent="0.25">
      <c r="B9824" s="257">
        <v>9761</v>
      </c>
      <c r="C9824" s="256">
        <v>155.48458991597158</v>
      </c>
    </row>
    <row r="9825" spans="2:3" x14ac:dyDescent="0.25">
      <c r="B9825" s="257">
        <v>9762</v>
      </c>
      <c r="C9825" s="256">
        <v>127.10932259928271</v>
      </c>
    </row>
    <row r="9826" spans="2:3" x14ac:dyDescent="0.25">
      <c r="B9826" s="257">
        <v>9763</v>
      </c>
      <c r="C9826" s="256">
        <v>99.90589587190118</v>
      </c>
    </row>
    <row r="9827" spans="2:3" x14ac:dyDescent="0.25">
      <c r="B9827" s="257">
        <v>9764</v>
      </c>
      <c r="C9827" s="256">
        <v>99.011384298569823</v>
      </c>
    </row>
    <row r="9828" spans="2:3" x14ac:dyDescent="0.25">
      <c r="B9828" s="257">
        <v>9765</v>
      </c>
      <c r="C9828" s="256">
        <v>86.959780851537431</v>
      </c>
    </row>
    <row r="9829" spans="2:3" x14ac:dyDescent="0.25">
      <c r="B9829" s="257">
        <v>9766</v>
      </c>
      <c r="C9829" s="256">
        <v>99.995109246802883</v>
      </c>
    </row>
    <row r="9830" spans="2:3" x14ac:dyDescent="0.25">
      <c r="B9830" s="257">
        <v>9767</v>
      </c>
      <c r="C9830" s="256">
        <v>112.82892348877671</v>
      </c>
    </row>
    <row r="9831" spans="2:3" x14ac:dyDescent="0.25">
      <c r="B9831" s="257">
        <v>9768</v>
      </c>
      <c r="C9831" s="256">
        <v>124.99991653325041</v>
      </c>
    </row>
    <row r="9832" spans="2:3" x14ac:dyDescent="0.25">
      <c r="B9832" s="257">
        <v>9769</v>
      </c>
      <c r="C9832" s="256">
        <v>135.51150871188824</v>
      </c>
    </row>
    <row r="9833" spans="2:3" x14ac:dyDescent="0.25">
      <c r="B9833" s="257">
        <v>9770</v>
      </c>
      <c r="C9833" s="256">
        <v>111.56942105615946</v>
      </c>
    </row>
    <row r="9834" spans="2:3" x14ac:dyDescent="0.25">
      <c r="B9834" s="257">
        <v>9771</v>
      </c>
      <c r="C9834" s="256">
        <v>121.49565244867047</v>
      </c>
    </row>
    <row r="9835" spans="2:3" x14ac:dyDescent="0.25">
      <c r="B9835" s="257">
        <v>9772</v>
      </c>
      <c r="C9835" s="256">
        <v>123.48780848866173</v>
      </c>
    </row>
    <row r="9836" spans="2:3" x14ac:dyDescent="0.25">
      <c r="B9836" s="257">
        <v>9773</v>
      </c>
      <c r="C9836" s="256">
        <v>142.5626665485081</v>
      </c>
    </row>
    <row r="9837" spans="2:3" x14ac:dyDescent="0.25">
      <c r="B9837" s="257">
        <v>9774</v>
      </c>
      <c r="C9837" s="256">
        <v>123.22514899453353</v>
      </c>
    </row>
    <row r="9838" spans="2:3" x14ac:dyDescent="0.25">
      <c r="B9838" s="257">
        <v>9775</v>
      </c>
      <c r="C9838" s="256">
        <v>138.19645927068581</v>
      </c>
    </row>
    <row r="9839" spans="2:3" x14ac:dyDescent="0.25">
      <c r="B9839" s="257">
        <v>9776</v>
      </c>
      <c r="C9839" s="256">
        <v>141.77968363343862</v>
      </c>
    </row>
    <row r="9840" spans="2:3" x14ac:dyDescent="0.25">
      <c r="B9840" s="257">
        <v>9777</v>
      </c>
      <c r="C9840" s="256">
        <v>142.99944130929958</v>
      </c>
    </row>
    <row r="9841" spans="2:3" x14ac:dyDescent="0.25">
      <c r="B9841" s="257">
        <v>9778</v>
      </c>
      <c r="C9841" s="256">
        <v>103.03545787027002</v>
      </c>
    </row>
    <row r="9842" spans="2:3" x14ac:dyDescent="0.25">
      <c r="B9842" s="257">
        <v>9779</v>
      </c>
      <c r="C9842" s="256">
        <v>43.900230563864284</v>
      </c>
    </row>
    <row r="9843" spans="2:3" x14ac:dyDescent="0.25">
      <c r="B9843" s="257">
        <v>9780</v>
      </c>
      <c r="C9843" s="256">
        <v>58.093162136133444</v>
      </c>
    </row>
    <row r="9844" spans="2:3" x14ac:dyDescent="0.25">
      <c r="B9844" s="257">
        <v>9781</v>
      </c>
      <c r="C9844" s="256">
        <v>107.94243872233393</v>
      </c>
    </row>
    <row r="9845" spans="2:3" x14ac:dyDescent="0.25">
      <c r="B9845" s="257">
        <v>9782</v>
      </c>
      <c r="C9845" s="256">
        <v>110.09710037321561</v>
      </c>
    </row>
    <row r="9846" spans="2:3" x14ac:dyDescent="0.25">
      <c r="B9846" s="257">
        <v>9783</v>
      </c>
      <c r="C9846" s="256">
        <v>109.83870271500832</v>
      </c>
    </row>
    <row r="9847" spans="2:3" x14ac:dyDescent="0.25">
      <c r="B9847" s="257">
        <v>9784</v>
      </c>
      <c r="C9847" s="256">
        <v>141.19557095248106</v>
      </c>
    </row>
    <row r="9848" spans="2:3" x14ac:dyDescent="0.25">
      <c r="B9848" s="257">
        <v>9785</v>
      </c>
      <c r="C9848" s="256">
        <v>94.407573033107752</v>
      </c>
    </row>
    <row r="9849" spans="2:3" x14ac:dyDescent="0.25">
      <c r="B9849" s="257">
        <v>9786</v>
      </c>
      <c r="C9849" s="256">
        <v>94.597628542923758</v>
      </c>
    </row>
    <row r="9850" spans="2:3" x14ac:dyDescent="0.25">
      <c r="B9850" s="257">
        <v>9787</v>
      </c>
      <c r="C9850" s="256">
        <v>144.57854813850807</v>
      </c>
    </row>
    <row r="9851" spans="2:3" x14ac:dyDescent="0.25">
      <c r="B9851" s="257">
        <v>9788</v>
      </c>
      <c r="C9851" s="256">
        <v>124.2686195831666</v>
      </c>
    </row>
    <row r="9852" spans="2:3" x14ac:dyDescent="0.25">
      <c r="B9852" s="257">
        <v>9789</v>
      </c>
      <c r="C9852" s="256">
        <v>115.05585750858368</v>
      </c>
    </row>
    <row r="9853" spans="2:3" x14ac:dyDescent="0.25">
      <c r="B9853" s="257">
        <v>9790</v>
      </c>
      <c r="C9853" s="256">
        <v>165.4323338228707</v>
      </c>
    </row>
    <row r="9854" spans="2:3" x14ac:dyDescent="0.25">
      <c r="B9854" s="257">
        <v>9791</v>
      </c>
      <c r="C9854" s="256">
        <v>158.02699909769035</v>
      </c>
    </row>
    <row r="9855" spans="2:3" x14ac:dyDescent="0.25">
      <c r="B9855" s="257">
        <v>9792</v>
      </c>
      <c r="C9855" s="256">
        <v>130.86350923820675</v>
      </c>
    </row>
    <row r="9856" spans="2:3" x14ac:dyDescent="0.25">
      <c r="B9856" s="257">
        <v>9793</v>
      </c>
      <c r="C9856" s="256">
        <v>103.63361557945221</v>
      </c>
    </row>
    <row r="9857" spans="2:3" x14ac:dyDescent="0.25">
      <c r="B9857" s="257">
        <v>9794</v>
      </c>
      <c r="C9857" s="256">
        <v>74.779636226377306</v>
      </c>
    </row>
    <row r="9858" spans="2:3" x14ac:dyDescent="0.25">
      <c r="B9858" s="257">
        <v>9795</v>
      </c>
      <c r="C9858" s="256">
        <v>118.01987902736491</v>
      </c>
    </row>
    <row r="9859" spans="2:3" x14ac:dyDescent="0.25">
      <c r="B9859" s="257">
        <v>9796</v>
      </c>
      <c r="C9859" s="256">
        <v>98.031387527663441</v>
      </c>
    </row>
    <row r="9860" spans="2:3" x14ac:dyDescent="0.25">
      <c r="B9860" s="257">
        <v>9797</v>
      </c>
      <c r="C9860" s="256">
        <v>174.60410769621825</v>
      </c>
    </row>
    <row r="9861" spans="2:3" x14ac:dyDescent="0.25">
      <c r="B9861" s="257">
        <v>9798</v>
      </c>
      <c r="C9861" s="256">
        <v>94.818655783846083</v>
      </c>
    </row>
    <row r="9862" spans="2:3" x14ac:dyDescent="0.25">
      <c r="B9862" s="257">
        <v>9799</v>
      </c>
      <c r="C9862" s="256">
        <v>132.19544342591163</v>
      </c>
    </row>
    <row r="9863" spans="2:3" x14ac:dyDescent="0.25">
      <c r="B9863" s="257">
        <v>9800</v>
      </c>
      <c r="C9863" s="256">
        <v>144.01017427254678</v>
      </c>
    </row>
    <row r="9864" spans="2:3" x14ac:dyDescent="0.25">
      <c r="B9864" s="257">
        <v>9801</v>
      </c>
      <c r="C9864" s="256">
        <v>118.54658020271366</v>
      </c>
    </row>
    <row r="9865" spans="2:3" x14ac:dyDescent="0.25">
      <c r="B9865" s="257">
        <v>9802</v>
      </c>
      <c r="C9865" s="256">
        <v>136.24670363509685</v>
      </c>
    </row>
    <row r="9866" spans="2:3" x14ac:dyDescent="0.25">
      <c r="B9866" s="257">
        <v>9803</v>
      </c>
      <c r="C9866" s="256">
        <v>127.2161657001932</v>
      </c>
    </row>
    <row r="9867" spans="2:3" x14ac:dyDescent="0.25">
      <c r="B9867" s="257">
        <v>9804</v>
      </c>
      <c r="C9867" s="256">
        <v>116.80584148369194</v>
      </c>
    </row>
    <row r="9868" spans="2:3" x14ac:dyDescent="0.25">
      <c r="B9868" s="257">
        <v>9805</v>
      </c>
      <c r="C9868" s="256">
        <v>101.11862679073971</v>
      </c>
    </row>
    <row r="9869" spans="2:3" x14ac:dyDescent="0.25">
      <c r="B9869" s="257">
        <v>9806</v>
      </c>
      <c r="C9869" s="256">
        <v>139.43479941817051</v>
      </c>
    </row>
    <row r="9870" spans="2:3" x14ac:dyDescent="0.25">
      <c r="B9870" s="257">
        <v>9807</v>
      </c>
      <c r="C9870" s="256">
        <v>104.31636672142628</v>
      </c>
    </row>
    <row r="9871" spans="2:3" x14ac:dyDescent="0.25">
      <c r="B9871" s="257">
        <v>9808</v>
      </c>
      <c r="C9871" s="256">
        <v>145.50556016845465</v>
      </c>
    </row>
    <row r="9872" spans="2:3" x14ac:dyDescent="0.25">
      <c r="B9872" s="257">
        <v>9809</v>
      </c>
      <c r="C9872" s="256">
        <v>80.208373204102543</v>
      </c>
    </row>
    <row r="9873" spans="2:3" x14ac:dyDescent="0.25">
      <c r="B9873" s="257">
        <v>9810</v>
      </c>
      <c r="C9873" s="256">
        <v>145.8973155303724</v>
      </c>
    </row>
    <row r="9874" spans="2:3" x14ac:dyDescent="0.25">
      <c r="B9874" s="257">
        <v>9811</v>
      </c>
      <c r="C9874" s="256">
        <v>163.85266859490932</v>
      </c>
    </row>
    <row r="9875" spans="2:3" x14ac:dyDescent="0.25">
      <c r="B9875" s="257">
        <v>9812</v>
      </c>
      <c r="C9875" s="256">
        <v>99.57770214378516</v>
      </c>
    </row>
    <row r="9876" spans="2:3" x14ac:dyDescent="0.25">
      <c r="B9876" s="257">
        <v>9813</v>
      </c>
      <c r="C9876" s="256">
        <v>131.74030331668948</v>
      </c>
    </row>
    <row r="9877" spans="2:3" x14ac:dyDescent="0.25">
      <c r="B9877" s="257">
        <v>9814</v>
      </c>
      <c r="C9877" s="256">
        <v>124.92536065968903</v>
      </c>
    </row>
    <row r="9878" spans="2:3" x14ac:dyDescent="0.25">
      <c r="B9878" s="257">
        <v>9815</v>
      </c>
      <c r="C9878" s="256">
        <v>132.73800468584045</v>
      </c>
    </row>
    <row r="9879" spans="2:3" x14ac:dyDescent="0.25">
      <c r="B9879" s="257">
        <v>9816</v>
      </c>
      <c r="C9879" s="256">
        <v>107.93885144816329</v>
      </c>
    </row>
    <row r="9880" spans="2:3" x14ac:dyDescent="0.25">
      <c r="B9880" s="257">
        <v>9817</v>
      </c>
      <c r="C9880" s="256">
        <v>100.89609327198136</v>
      </c>
    </row>
    <row r="9881" spans="2:3" x14ac:dyDescent="0.25">
      <c r="B9881" s="257">
        <v>9818</v>
      </c>
      <c r="C9881" s="256">
        <v>112.10196485208512</v>
      </c>
    </row>
    <row r="9882" spans="2:3" x14ac:dyDescent="0.25">
      <c r="B9882" s="257">
        <v>9819</v>
      </c>
      <c r="C9882" s="256">
        <v>103.45337023114135</v>
      </c>
    </row>
    <row r="9883" spans="2:3" x14ac:dyDescent="0.25">
      <c r="B9883" s="257">
        <v>9820</v>
      </c>
      <c r="C9883" s="256">
        <v>119.32460761620713</v>
      </c>
    </row>
    <row r="9884" spans="2:3" x14ac:dyDescent="0.25">
      <c r="B9884" s="257">
        <v>9821</v>
      </c>
      <c r="C9884" s="256">
        <v>142.35972496603566</v>
      </c>
    </row>
    <row r="9885" spans="2:3" x14ac:dyDescent="0.25">
      <c r="B9885" s="257">
        <v>9822</v>
      </c>
      <c r="C9885" s="256">
        <v>116.05083389594787</v>
      </c>
    </row>
    <row r="9886" spans="2:3" x14ac:dyDescent="0.25">
      <c r="B9886" s="257">
        <v>9823</v>
      </c>
      <c r="C9886" s="256">
        <v>104.31199901649026</v>
      </c>
    </row>
    <row r="9887" spans="2:3" x14ac:dyDescent="0.25">
      <c r="B9887" s="257">
        <v>9824</v>
      </c>
      <c r="C9887" s="256">
        <v>137.08531889570304</v>
      </c>
    </row>
    <row r="9888" spans="2:3" x14ac:dyDescent="0.25">
      <c r="B9888" s="257">
        <v>9825</v>
      </c>
      <c r="C9888" s="256">
        <v>88.546528199092776</v>
      </c>
    </row>
    <row r="9889" spans="2:3" x14ac:dyDescent="0.25">
      <c r="B9889" s="257">
        <v>9826</v>
      </c>
      <c r="C9889" s="256">
        <v>140.24558220419038</v>
      </c>
    </row>
    <row r="9890" spans="2:3" x14ac:dyDescent="0.25">
      <c r="B9890" s="257">
        <v>9827</v>
      </c>
      <c r="C9890" s="256">
        <v>81.355113940908339</v>
      </c>
    </row>
    <row r="9891" spans="2:3" x14ac:dyDescent="0.25">
      <c r="B9891" s="257">
        <v>9828</v>
      </c>
      <c r="C9891" s="256">
        <v>107.98004400181523</v>
      </c>
    </row>
    <row r="9892" spans="2:3" x14ac:dyDescent="0.25">
      <c r="B9892" s="257">
        <v>9829</v>
      </c>
      <c r="C9892" s="256">
        <v>130.57088109531472</v>
      </c>
    </row>
    <row r="9893" spans="2:3" x14ac:dyDescent="0.25">
      <c r="B9893" s="257">
        <v>9830</v>
      </c>
      <c r="C9893" s="256">
        <v>122.84435225365357</v>
      </c>
    </row>
    <row r="9894" spans="2:3" x14ac:dyDescent="0.25">
      <c r="B9894" s="257">
        <v>9831</v>
      </c>
      <c r="C9894" s="256">
        <v>126.99618026026286</v>
      </c>
    </row>
    <row r="9895" spans="2:3" x14ac:dyDescent="0.25">
      <c r="B9895" s="257">
        <v>9832</v>
      </c>
      <c r="C9895" s="256">
        <v>163.9620002755957</v>
      </c>
    </row>
    <row r="9896" spans="2:3" x14ac:dyDescent="0.25">
      <c r="B9896" s="257">
        <v>9833</v>
      </c>
      <c r="C9896" s="256">
        <v>110.35530680603988</v>
      </c>
    </row>
    <row r="9897" spans="2:3" x14ac:dyDescent="0.25">
      <c r="B9897" s="257">
        <v>9834</v>
      </c>
      <c r="C9897" s="256">
        <v>73.031701210004158</v>
      </c>
    </row>
    <row r="9898" spans="2:3" x14ac:dyDescent="0.25">
      <c r="B9898" s="257">
        <v>9835</v>
      </c>
      <c r="C9898" s="256">
        <v>136.80614292495892</v>
      </c>
    </row>
    <row r="9899" spans="2:3" x14ac:dyDescent="0.25">
      <c r="B9899" s="257">
        <v>9836</v>
      </c>
      <c r="C9899" s="256">
        <v>126.55713137443837</v>
      </c>
    </row>
    <row r="9900" spans="2:3" x14ac:dyDescent="0.25">
      <c r="B9900" s="257">
        <v>9837</v>
      </c>
      <c r="C9900" s="256">
        <v>73.793883433619868</v>
      </c>
    </row>
    <row r="9901" spans="2:3" x14ac:dyDescent="0.25">
      <c r="B9901" s="257">
        <v>9838</v>
      </c>
      <c r="C9901" s="256">
        <v>104.09863186157796</v>
      </c>
    </row>
    <row r="9902" spans="2:3" x14ac:dyDescent="0.25">
      <c r="B9902" s="257">
        <v>9839</v>
      </c>
      <c r="C9902" s="256">
        <v>151.12496085577689</v>
      </c>
    </row>
    <row r="9903" spans="2:3" x14ac:dyDescent="0.25">
      <c r="B9903" s="257">
        <v>9840</v>
      </c>
      <c r="C9903" s="256">
        <v>114.70289015106856</v>
      </c>
    </row>
    <row r="9904" spans="2:3" x14ac:dyDescent="0.25">
      <c r="B9904" s="257">
        <v>9841</v>
      </c>
      <c r="C9904" s="256">
        <v>96.586100407535909</v>
      </c>
    </row>
    <row r="9905" spans="2:3" x14ac:dyDescent="0.25">
      <c r="B9905" s="257">
        <v>9842</v>
      </c>
      <c r="C9905" s="256">
        <v>113.26372807629286</v>
      </c>
    </row>
    <row r="9906" spans="2:3" x14ac:dyDescent="0.25">
      <c r="B9906" s="257">
        <v>9843</v>
      </c>
      <c r="C9906" s="256">
        <v>88.857651350301978</v>
      </c>
    </row>
    <row r="9907" spans="2:3" x14ac:dyDescent="0.25">
      <c r="B9907" s="257">
        <v>9844</v>
      </c>
      <c r="C9907" s="256">
        <v>163.89922442542084</v>
      </c>
    </row>
    <row r="9908" spans="2:3" x14ac:dyDescent="0.25">
      <c r="B9908" s="257">
        <v>9845</v>
      </c>
      <c r="C9908" s="256">
        <v>97.330878935002531</v>
      </c>
    </row>
    <row r="9909" spans="2:3" x14ac:dyDescent="0.25">
      <c r="B9909" s="257">
        <v>9846</v>
      </c>
      <c r="C9909" s="256">
        <v>116.23937222982985</v>
      </c>
    </row>
    <row r="9910" spans="2:3" x14ac:dyDescent="0.25">
      <c r="B9910" s="257">
        <v>9847</v>
      </c>
      <c r="C9910" s="256">
        <v>104.9711679861466</v>
      </c>
    </row>
    <row r="9911" spans="2:3" x14ac:dyDescent="0.25">
      <c r="B9911" s="257">
        <v>9848</v>
      </c>
      <c r="C9911" s="256">
        <v>128.93819255570125</v>
      </c>
    </row>
    <row r="9912" spans="2:3" x14ac:dyDescent="0.25">
      <c r="B9912" s="257">
        <v>9849</v>
      </c>
      <c r="C9912" s="256">
        <v>127.34547926399799</v>
      </c>
    </row>
    <row r="9913" spans="2:3" x14ac:dyDescent="0.25">
      <c r="B9913" s="257">
        <v>9850</v>
      </c>
      <c r="C9913" s="256">
        <v>87.978948832213376</v>
      </c>
    </row>
    <row r="9914" spans="2:3" x14ac:dyDescent="0.25">
      <c r="B9914" s="257">
        <v>9851</v>
      </c>
      <c r="C9914" s="256">
        <v>95.249793224841184</v>
      </c>
    </row>
    <row r="9915" spans="2:3" x14ac:dyDescent="0.25">
      <c r="B9915" s="257">
        <v>9852</v>
      </c>
      <c r="C9915" s="256">
        <v>155.69382050536564</v>
      </c>
    </row>
    <row r="9916" spans="2:3" x14ac:dyDescent="0.25">
      <c r="B9916" s="257">
        <v>9853</v>
      </c>
      <c r="C9916" s="256">
        <v>67.609658536880119</v>
      </c>
    </row>
    <row r="9917" spans="2:3" x14ac:dyDescent="0.25">
      <c r="B9917" s="257">
        <v>9854</v>
      </c>
      <c r="C9917" s="256">
        <v>76.871369199109807</v>
      </c>
    </row>
    <row r="9918" spans="2:3" x14ac:dyDescent="0.25">
      <c r="B9918" s="257">
        <v>9855</v>
      </c>
      <c r="C9918" s="256">
        <v>111.44869933113196</v>
      </c>
    </row>
    <row r="9919" spans="2:3" x14ac:dyDescent="0.25">
      <c r="B9919" s="257">
        <v>9856</v>
      </c>
      <c r="C9919" s="256">
        <v>134.08985110184642</v>
      </c>
    </row>
    <row r="9920" spans="2:3" x14ac:dyDescent="0.25">
      <c r="B9920" s="257">
        <v>9857</v>
      </c>
      <c r="C9920" s="256">
        <v>110.44192817161266</v>
      </c>
    </row>
    <row r="9921" spans="2:3" x14ac:dyDescent="0.25">
      <c r="B9921" s="257">
        <v>9858</v>
      </c>
      <c r="C9921" s="256">
        <v>97.350150313365717</v>
      </c>
    </row>
    <row r="9922" spans="2:3" x14ac:dyDescent="0.25">
      <c r="B9922" s="257">
        <v>9859</v>
      </c>
      <c r="C9922" s="256">
        <v>88.46242679787207</v>
      </c>
    </row>
    <row r="9923" spans="2:3" x14ac:dyDescent="0.25">
      <c r="B9923" s="257">
        <v>9860</v>
      </c>
      <c r="C9923" s="256">
        <v>82.86574188251933</v>
      </c>
    </row>
    <row r="9924" spans="2:3" x14ac:dyDescent="0.25">
      <c r="B9924" s="257">
        <v>9861</v>
      </c>
      <c r="C9924" s="256">
        <v>151.82813320285467</v>
      </c>
    </row>
    <row r="9925" spans="2:3" x14ac:dyDescent="0.25">
      <c r="B9925" s="257">
        <v>9862</v>
      </c>
      <c r="C9925" s="256">
        <v>80.356715997840155</v>
      </c>
    </row>
    <row r="9926" spans="2:3" x14ac:dyDescent="0.25">
      <c r="B9926" s="257">
        <v>9863</v>
      </c>
      <c r="C9926" s="256">
        <v>145.16430955772347</v>
      </c>
    </row>
    <row r="9927" spans="2:3" x14ac:dyDescent="0.25">
      <c r="B9927" s="257">
        <v>9864</v>
      </c>
      <c r="C9927" s="256">
        <v>84.48373274331081</v>
      </c>
    </row>
    <row r="9928" spans="2:3" x14ac:dyDescent="0.25">
      <c r="B9928" s="257">
        <v>9865</v>
      </c>
      <c r="C9928" s="256">
        <v>76.62417789861081</v>
      </c>
    </row>
    <row r="9929" spans="2:3" x14ac:dyDescent="0.25">
      <c r="B9929" s="257">
        <v>9866</v>
      </c>
      <c r="C9929" s="256">
        <v>119.79187949939343</v>
      </c>
    </row>
    <row r="9930" spans="2:3" x14ac:dyDescent="0.25">
      <c r="B9930" s="257">
        <v>9867</v>
      </c>
      <c r="C9930" s="256">
        <v>96.592873464104045</v>
      </c>
    </row>
    <row r="9931" spans="2:3" x14ac:dyDescent="0.25">
      <c r="B9931" s="257">
        <v>9868</v>
      </c>
      <c r="C9931" s="256">
        <v>133.1714707400358</v>
      </c>
    </row>
    <row r="9932" spans="2:3" x14ac:dyDescent="0.25">
      <c r="B9932" s="257">
        <v>9869</v>
      </c>
      <c r="C9932" s="256">
        <v>167.41017219143157</v>
      </c>
    </row>
    <row r="9933" spans="2:3" x14ac:dyDescent="0.25">
      <c r="B9933" s="257">
        <v>9870</v>
      </c>
      <c r="C9933" s="256">
        <v>132.28063229927625</v>
      </c>
    </row>
    <row r="9934" spans="2:3" x14ac:dyDescent="0.25">
      <c r="B9934" s="257">
        <v>9871</v>
      </c>
      <c r="C9934" s="256">
        <v>101.94542787230067</v>
      </c>
    </row>
    <row r="9935" spans="2:3" x14ac:dyDescent="0.25">
      <c r="B9935" s="257">
        <v>9872</v>
      </c>
      <c r="C9935" s="256">
        <v>129.4921057907442</v>
      </c>
    </row>
    <row r="9936" spans="2:3" x14ac:dyDescent="0.25">
      <c r="B9936" s="257">
        <v>9873</v>
      </c>
      <c r="C9936" s="256">
        <v>133.14803849013288</v>
      </c>
    </row>
    <row r="9937" spans="2:3" x14ac:dyDescent="0.25">
      <c r="B9937" s="257">
        <v>9874</v>
      </c>
      <c r="C9937" s="256">
        <v>144.66698361688674</v>
      </c>
    </row>
    <row r="9938" spans="2:3" x14ac:dyDescent="0.25">
      <c r="B9938" s="257">
        <v>9875</v>
      </c>
      <c r="C9938" s="256">
        <v>145.34442580602681</v>
      </c>
    </row>
    <row r="9939" spans="2:3" x14ac:dyDescent="0.25">
      <c r="B9939" s="257">
        <v>9876</v>
      </c>
      <c r="C9939" s="256">
        <v>82.854374302256588</v>
      </c>
    </row>
    <row r="9940" spans="2:3" x14ac:dyDescent="0.25">
      <c r="B9940" s="257">
        <v>9877</v>
      </c>
      <c r="C9940" s="256">
        <v>121.4931069281235</v>
      </c>
    </row>
    <row r="9941" spans="2:3" x14ac:dyDescent="0.25">
      <c r="B9941" s="257">
        <v>9878</v>
      </c>
      <c r="C9941" s="256">
        <v>164.42540464957935</v>
      </c>
    </row>
    <row r="9942" spans="2:3" x14ac:dyDescent="0.25">
      <c r="B9942" s="257">
        <v>9879</v>
      </c>
      <c r="C9942" s="256">
        <v>124.32580875395739</v>
      </c>
    </row>
    <row r="9943" spans="2:3" x14ac:dyDescent="0.25">
      <c r="B9943" s="257">
        <v>9880</v>
      </c>
      <c r="C9943" s="256">
        <v>124.47676324187907</v>
      </c>
    </row>
    <row r="9944" spans="2:3" x14ac:dyDescent="0.25">
      <c r="B9944" s="257">
        <v>9881</v>
      </c>
      <c r="C9944" s="256">
        <v>114.99023898007866</v>
      </c>
    </row>
    <row r="9945" spans="2:3" x14ac:dyDescent="0.25">
      <c r="B9945" s="257">
        <v>9882</v>
      </c>
      <c r="C9945" s="256">
        <v>88.395818896424245</v>
      </c>
    </row>
    <row r="9946" spans="2:3" x14ac:dyDescent="0.25">
      <c r="B9946" s="257">
        <v>9883</v>
      </c>
      <c r="C9946" s="256">
        <v>93.024889405197342</v>
      </c>
    </row>
    <row r="9947" spans="2:3" x14ac:dyDescent="0.25">
      <c r="B9947" s="257">
        <v>9884</v>
      </c>
      <c r="C9947" s="256">
        <v>115.49311543077447</v>
      </c>
    </row>
    <row r="9948" spans="2:3" x14ac:dyDescent="0.25">
      <c r="B9948" s="257">
        <v>9885</v>
      </c>
      <c r="C9948" s="256">
        <v>133.80226991748657</v>
      </c>
    </row>
    <row r="9949" spans="2:3" x14ac:dyDescent="0.25">
      <c r="B9949" s="257">
        <v>9886</v>
      </c>
      <c r="C9949" s="256">
        <v>130.9235192519258</v>
      </c>
    </row>
    <row r="9950" spans="2:3" x14ac:dyDescent="0.25">
      <c r="B9950" s="257">
        <v>9887</v>
      </c>
      <c r="C9950" s="256">
        <v>119.97633355904163</v>
      </c>
    </row>
    <row r="9951" spans="2:3" x14ac:dyDescent="0.25">
      <c r="B9951" s="257">
        <v>9888</v>
      </c>
      <c r="C9951" s="256">
        <v>96.564132834791678</v>
      </c>
    </row>
    <row r="9952" spans="2:3" x14ac:dyDescent="0.25">
      <c r="B9952" s="257">
        <v>9889</v>
      </c>
      <c r="C9952" s="256">
        <v>112.1324949506368</v>
      </c>
    </row>
    <row r="9953" spans="2:3" x14ac:dyDescent="0.25">
      <c r="B9953" s="257">
        <v>9890</v>
      </c>
      <c r="C9953" s="256">
        <v>135.53383659321162</v>
      </c>
    </row>
    <row r="9954" spans="2:3" x14ac:dyDescent="0.25">
      <c r="B9954" s="257">
        <v>9891</v>
      </c>
      <c r="C9954" s="256">
        <v>129.29181246831055</v>
      </c>
    </row>
    <row r="9955" spans="2:3" x14ac:dyDescent="0.25">
      <c r="B9955" s="257">
        <v>9892</v>
      </c>
      <c r="C9955" s="256">
        <v>116.65685507781129</v>
      </c>
    </row>
    <row r="9956" spans="2:3" x14ac:dyDescent="0.25">
      <c r="B9956" s="257">
        <v>9893</v>
      </c>
      <c r="C9956" s="256">
        <v>99.717974898269432</v>
      </c>
    </row>
    <row r="9957" spans="2:3" x14ac:dyDescent="0.25">
      <c r="B9957" s="257">
        <v>9894</v>
      </c>
      <c r="C9957" s="256">
        <v>129.20698121908703</v>
      </c>
    </row>
    <row r="9958" spans="2:3" x14ac:dyDescent="0.25">
      <c r="B9958" s="257">
        <v>9895</v>
      </c>
      <c r="C9958" s="256">
        <v>133.68260338553384</v>
      </c>
    </row>
    <row r="9959" spans="2:3" x14ac:dyDescent="0.25">
      <c r="B9959" s="257">
        <v>9896</v>
      </c>
      <c r="C9959" s="256">
        <v>112.20197791384206</v>
      </c>
    </row>
    <row r="9960" spans="2:3" x14ac:dyDescent="0.25">
      <c r="B9960" s="257">
        <v>9897</v>
      </c>
      <c r="C9960" s="256">
        <v>136.5053387548908</v>
      </c>
    </row>
    <row r="9961" spans="2:3" x14ac:dyDescent="0.25">
      <c r="B9961" s="257">
        <v>9898</v>
      </c>
      <c r="C9961" s="256">
        <v>159.13523697461142</v>
      </c>
    </row>
    <row r="9962" spans="2:3" x14ac:dyDescent="0.25">
      <c r="B9962" s="257">
        <v>9899</v>
      </c>
      <c r="C9962" s="256">
        <v>113.80306760413046</v>
      </c>
    </row>
    <row r="9963" spans="2:3" x14ac:dyDescent="0.25">
      <c r="B9963" s="257">
        <v>9900</v>
      </c>
      <c r="C9963" s="256">
        <v>161.01558021707896</v>
      </c>
    </row>
    <row r="9964" spans="2:3" x14ac:dyDescent="0.25">
      <c r="B9964" s="257">
        <v>9901</v>
      </c>
      <c r="C9964" s="256">
        <v>124.77689129306269</v>
      </c>
    </row>
    <row r="9965" spans="2:3" x14ac:dyDescent="0.25">
      <c r="B9965" s="257">
        <v>9902</v>
      </c>
      <c r="C9965" s="256">
        <v>136.90688098304346</v>
      </c>
    </row>
    <row r="9966" spans="2:3" x14ac:dyDescent="0.25">
      <c r="B9966" s="257">
        <v>9903</v>
      </c>
      <c r="C9966" s="256">
        <v>96.295108572197393</v>
      </c>
    </row>
    <row r="9967" spans="2:3" x14ac:dyDescent="0.25">
      <c r="B9967" s="257">
        <v>9904</v>
      </c>
      <c r="C9967" s="256">
        <v>116.46577695483738</v>
      </c>
    </row>
    <row r="9968" spans="2:3" x14ac:dyDescent="0.25">
      <c r="B9968" s="257">
        <v>9905</v>
      </c>
      <c r="C9968" s="256">
        <v>108.81510195440498</v>
      </c>
    </row>
    <row r="9969" spans="2:3" x14ac:dyDescent="0.25">
      <c r="B9969" s="257">
        <v>9906</v>
      </c>
      <c r="C9969" s="256">
        <v>94.091319342967978</v>
      </c>
    </row>
    <row r="9970" spans="2:3" x14ac:dyDescent="0.25">
      <c r="B9970" s="257">
        <v>9907</v>
      </c>
      <c r="C9970" s="256">
        <v>116.82083105988538</v>
      </c>
    </row>
    <row r="9971" spans="2:3" x14ac:dyDescent="0.25">
      <c r="B9971" s="257">
        <v>9908</v>
      </c>
      <c r="C9971" s="256">
        <v>137.63921557421025</v>
      </c>
    </row>
    <row r="9972" spans="2:3" x14ac:dyDescent="0.25">
      <c r="B9972" s="257">
        <v>9909</v>
      </c>
      <c r="C9972" s="256">
        <v>130.96802244965158</v>
      </c>
    </row>
    <row r="9973" spans="2:3" x14ac:dyDescent="0.25">
      <c r="B9973" s="257">
        <v>9910</v>
      </c>
      <c r="C9973" s="256">
        <v>80.829201062448746</v>
      </c>
    </row>
    <row r="9974" spans="2:3" x14ac:dyDescent="0.25">
      <c r="B9974" s="257">
        <v>9911</v>
      </c>
      <c r="C9974" s="256">
        <v>115.53652839284294</v>
      </c>
    </row>
    <row r="9975" spans="2:3" x14ac:dyDescent="0.25">
      <c r="B9975" s="257">
        <v>9912</v>
      </c>
      <c r="C9975" s="256">
        <v>156.98031740316853</v>
      </c>
    </row>
    <row r="9976" spans="2:3" x14ac:dyDescent="0.25">
      <c r="B9976" s="257">
        <v>9913</v>
      </c>
      <c r="C9976" s="256">
        <v>124.39297936403355</v>
      </c>
    </row>
    <row r="9977" spans="2:3" x14ac:dyDescent="0.25">
      <c r="B9977" s="257">
        <v>9914</v>
      </c>
      <c r="C9977" s="256">
        <v>113.258681427928</v>
      </c>
    </row>
    <row r="9978" spans="2:3" x14ac:dyDescent="0.25">
      <c r="B9978" s="257">
        <v>9915</v>
      </c>
      <c r="C9978" s="256">
        <v>103.06928752786408</v>
      </c>
    </row>
    <row r="9979" spans="2:3" x14ac:dyDescent="0.25">
      <c r="B9979" s="257">
        <v>9916</v>
      </c>
      <c r="C9979" s="256">
        <v>128.69543113302146</v>
      </c>
    </row>
    <row r="9980" spans="2:3" x14ac:dyDescent="0.25">
      <c r="B9980" s="257">
        <v>9917</v>
      </c>
      <c r="C9980" s="256">
        <v>131.85073063680338</v>
      </c>
    </row>
    <row r="9981" spans="2:3" x14ac:dyDescent="0.25">
      <c r="B9981" s="257">
        <v>9918</v>
      </c>
      <c r="C9981" s="256">
        <v>116.70905200269344</v>
      </c>
    </row>
    <row r="9982" spans="2:3" x14ac:dyDescent="0.25">
      <c r="B9982" s="257">
        <v>9919</v>
      </c>
      <c r="C9982" s="256">
        <v>111.67059949288686</v>
      </c>
    </row>
    <row r="9983" spans="2:3" x14ac:dyDescent="0.25">
      <c r="B9983" s="257">
        <v>9920</v>
      </c>
      <c r="C9983" s="256">
        <v>121.48928546536652</v>
      </c>
    </row>
    <row r="9984" spans="2:3" x14ac:dyDescent="0.25">
      <c r="B9984" s="257">
        <v>9921</v>
      </c>
      <c r="C9984" s="256">
        <v>107.14601525824681</v>
      </c>
    </row>
    <row r="9985" spans="2:3" x14ac:dyDescent="0.25">
      <c r="B9985" s="257">
        <v>9922</v>
      </c>
      <c r="C9985" s="256">
        <v>135.0427291043631</v>
      </c>
    </row>
    <row r="9986" spans="2:3" x14ac:dyDescent="0.25">
      <c r="B9986" s="257">
        <v>9923</v>
      </c>
      <c r="C9986" s="256">
        <v>108.95272494818815</v>
      </c>
    </row>
    <row r="9987" spans="2:3" x14ac:dyDescent="0.25">
      <c r="B9987" s="257">
        <v>9924</v>
      </c>
      <c r="C9987" s="256">
        <v>171.13959632631207</v>
      </c>
    </row>
    <row r="9988" spans="2:3" x14ac:dyDescent="0.25">
      <c r="B9988" s="257">
        <v>9925</v>
      </c>
      <c r="C9988" s="256">
        <v>121.73906938144624</v>
      </c>
    </row>
    <row r="9989" spans="2:3" x14ac:dyDescent="0.25">
      <c r="B9989" s="257">
        <v>9926</v>
      </c>
      <c r="C9989" s="256">
        <v>134.34800094522643</v>
      </c>
    </row>
    <row r="9990" spans="2:3" x14ac:dyDescent="0.25">
      <c r="B9990" s="257">
        <v>9927</v>
      </c>
      <c r="C9990" s="256">
        <v>94.213569681999346</v>
      </c>
    </row>
    <row r="9991" spans="2:3" x14ac:dyDescent="0.25">
      <c r="B9991" s="257">
        <v>9928</v>
      </c>
      <c r="C9991" s="256">
        <v>75.996624931027014</v>
      </c>
    </row>
    <row r="9992" spans="2:3" x14ac:dyDescent="0.25">
      <c r="B9992" s="257">
        <v>9929</v>
      </c>
      <c r="C9992" s="256">
        <v>95.127985432054388</v>
      </c>
    </row>
    <row r="9993" spans="2:3" x14ac:dyDescent="0.25">
      <c r="B9993" s="257">
        <v>9930</v>
      </c>
      <c r="C9993" s="256">
        <v>90.932356720659385</v>
      </c>
    </row>
    <row r="9994" spans="2:3" x14ac:dyDescent="0.25">
      <c r="B9994" s="257">
        <v>9931</v>
      </c>
      <c r="C9994" s="256">
        <v>106.76985332737461</v>
      </c>
    </row>
    <row r="9995" spans="2:3" x14ac:dyDescent="0.25">
      <c r="B9995" s="257">
        <v>9932</v>
      </c>
      <c r="C9995" s="256">
        <v>184.03103828649876</v>
      </c>
    </row>
    <row r="9996" spans="2:3" x14ac:dyDescent="0.25">
      <c r="B9996" s="257">
        <v>9933</v>
      </c>
      <c r="C9996" s="256">
        <v>131.60650283767961</v>
      </c>
    </row>
    <row r="9997" spans="2:3" x14ac:dyDescent="0.25">
      <c r="B9997" s="257">
        <v>9934</v>
      </c>
      <c r="C9997" s="256">
        <v>123.12990989442297</v>
      </c>
    </row>
    <row r="9998" spans="2:3" x14ac:dyDescent="0.25">
      <c r="B9998" s="257">
        <v>9935</v>
      </c>
      <c r="C9998" s="256">
        <v>131.96406146388071</v>
      </c>
    </row>
    <row r="9999" spans="2:3" x14ac:dyDescent="0.25">
      <c r="B9999" s="257">
        <v>9936</v>
      </c>
      <c r="C9999" s="256">
        <v>112.01090046272131</v>
      </c>
    </row>
    <row r="10000" spans="2:3" x14ac:dyDescent="0.25">
      <c r="B10000" s="257">
        <v>9937</v>
      </c>
      <c r="C10000" s="256">
        <v>121.50833799732047</v>
      </c>
    </row>
    <row r="10001" spans="2:3" x14ac:dyDescent="0.25">
      <c r="B10001" s="257">
        <v>9938</v>
      </c>
      <c r="C10001" s="256">
        <v>128.25796504705147</v>
      </c>
    </row>
    <row r="10002" spans="2:3" x14ac:dyDescent="0.25">
      <c r="B10002" s="257">
        <v>9939</v>
      </c>
      <c r="C10002" s="256">
        <v>141.86847374965063</v>
      </c>
    </row>
    <row r="10003" spans="2:3" x14ac:dyDescent="0.25">
      <c r="B10003" s="257">
        <v>9940</v>
      </c>
      <c r="C10003" s="256">
        <v>95.721133974405774</v>
      </c>
    </row>
    <row r="10004" spans="2:3" x14ac:dyDescent="0.25">
      <c r="B10004" s="257">
        <v>9941</v>
      </c>
      <c r="C10004" s="256">
        <v>129.04283580465963</v>
      </c>
    </row>
    <row r="10005" spans="2:3" x14ac:dyDescent="0.25">
      <c r="B10005" s="257">
        <v>9942</v>
      </c>
      <c r="C10005" s="256">
        <v>96.468724178529641</v>
      </c>
    </row>
    <row r="10006" spans="2:3" x14ac:dyDescent="0.25">
      <c r="B10006" s="257">
        <v>9943</v>
      </c>
      <c r="C10006" s="256">
        <v>133.32587931213547</v>
      </c>
    </row>
    <row r="10007" spans="2:3" x14ac:dyDescent="0.25">
      <c r="B10007" s="257">
        <v>9944</v>
      </c>
      <c r="C10007" s="256">
        <v>121.02436593480425</v>
      </c>
    </row>
    <row r="10008" spans="2:3" x14ac:dyDescent="0.25">
      <c r="B10008" s="257">
        <v>9945</v>
      </c>
      <c r="C10008" s="256">
        <v>108.5801302248511</v>
      </c>
    </row>
    <row r="10009" spans="2:3" x14ac:dyDescent="0.25">
      <c r="B10009" s="257">
        <v>9946</v>
      </c>
      <c r="C10009" s="256">
        <v>170.27829052519132</v>
      </c>
    </row>
    <row r="10010" spans="2:3" x14ac:dyDescent="0.25">
      <c r="B10010" s="257">
        <v>9947</v>
      </c>
      <c r="C10010" s="256">
        <v>120.49965294593009</v>
      </c>
    </row>
    <row r="10011" spans="2:3" x14ac:dyDescent="0.25">
      <c r="B10011" s="257">
        <v>9948</v>
      </c>
      <c r="C10011" s="256">
        <v>101.46654956794507</v>
      </c>
    </row>
    <row r="10012" spans="2:3" x14ac:dyDescent="0.25">
      <c r="B10012" s="257">
        <v>9949</v>
      </c>
      <c r="C10012" s="256">
        <v>84.48326300236873</v>
      </c>
    </row>
    <row r="10013" spans="2:3" x14ac:dyDescent="0.25">
      <c r="B10013" s="257">
        <v>9950</v>
      </c>
      <c r="C10013" s="256">
        <v>52.325622522421895</v>
      </c>
    </row>
    <row r="10014" spans="2:3" x14ac:dyDescent="0.25">
      <c r="B10014" s="257">
        <v>9951</v>
      </c>
      <c r="C10014" s="256">
        <v>102.96716599410276</v>
      </c>
    </row>
    <row r="10015" spans="2:3" x14ac:dyDescent="0.25">
      <c r="B10015" s="257">
        <v>9952</v>
      </c>
      <c r="C10015" s="256">
        <v>109.91970650171893</v>
      </c>
    </row>
    <row r="10016" spans="2:3" x14ac:dyDescent="0.25">
      <c r="B10016" s="257">
        <v>9953</v>
      </c>
      <c r="C10016" s="256">
        <v>104.55866927200273</v>
      </c>
    </row>
    <row r="10017" spans="2:3" x14ac:dyDescent="0.25">
      <c r="B10017" s="257">
        <v>9954</v>
      </c>
      <c r="C10017" s="256">
        <v>109.92863576920418</v>
      </c>
    </row>
    <row r="10018" spans="2:3" x14ac:dyDescent="0.25">
      <c r="B10018" s="257">
        <v>9955</v>
      </c>
      <c r="C10018" s="256">
        <v>102.24025623575972</v>
      </c>
    </row>
    <row r="10019" spans="2:3" x14ac:dyDescent="0.25">
      <c r="B10019" s="257">
        <v>9956</v>
      </c>
      <c r="C10019" s="256">
        <v>116.51488193875763</v>
      </c>
    </row>
    <row r="10020" spans="2:3" x14ac:dyDescent="0.25">
      <c r="B10020" s="257">
        <v>9957</v>
      </c>
      <c r="C10020" s="256">
        <v>141.86140544124819</v>
      </c>
    </row>
    <row r="10021" spans="2:3" x14ac:dyDescent="0.25">
      <c r="B10021" s="257">
        <v>9958</v>
      </c>
      <c r="C10021" s="256">
        <v>126.62676002914769</v>
      </c>
    </row>
    <row r="10022" spans="2:3" x14ac:dyDescent="0.25">
      <c r="B10022" s="257">
        <v>9959</v>
      </c>
      <c r="C10022" s="256">
        <v>125.5038614557358</v>
      </c>
    </row>
    <row r="10023" spans="2:3" x14ac:dyDescent="0.25">
      <c r="B10023" s="257">
        <v>9960</v>
      </c>
      <c r="C10023" s="256">
        <v>132.96307472412889</v>
      </c>
    </row>
    <row r="10024" spans="2:3" x14ac:dyDescent="0.25">
      <c r="B10024" s="257">
        <v>9961</v>
      </c>
      <c r="C10024" s="256">
        <v>79.627916208812195</v>
      </c>
    </row>
    <row r="10025" spans="2:3" x14ac:dyDescent="0.25">
      <c r="B10025" s="257">
        <v>9962</v>
      </c>
      <c r="C10025" s="256">
        <v>65.222331204691599</v>
      </c>
    </row>
    <row r="10026" spans="2:3" x14ac:dyDescent="0.25">
      <c r="B10026" s="257">
        <v>9963</v>
      </c>
      <c r="C10026" s="256">
        <v>102.91762607548534</v>
      </c>
    </row>
    <row r="10027" spans="2:3" x14ac:dyDescent="0.25">
      <c r="B10027" s="257">
        <v>9964</v>
      </c>
      <c r="C10027" s="256">
        <v>162.13133366621778</v>
      </c>
    </row>
    <row r="10028" spans="2:3" x14ac:dyDescent="0.25">
      <c r="B10028" s="257">
        <v>9965</v>
      </c>
      <c r="C10028" s="256">
        <v>69.939940551329869</v>
      </c>
    </row>
    <row r="10029" spans="2:3" x14ac:dyDescent="0.25">
      <c r="B10029" s="257">
        <v>9966</v>
      </c>
      <c r="C10029" s="256">
        <v>136.33734941307173</v>
      </c>
    </row>
    <row r="10030" spans="2:3" x14ac:dyDescent="0.25">
      <c r="B10030" s="257">
        <v>9967</v>
      </c>
      <c r="C10030" s="256">
        <v>105.28932045970923</v>
      </c>
    </row>
    <row r="10031" spans="2:3" x14ac:dyDescent="0.25">
      <c r="B10031" s="257">
        <v>9968</v>
      </c>
      <c r="C10031" s="256">
        <v>154.09829256939463</v>
      </c>
    </row>
    <row r="10032" spans="2:3" x14ac:dyDescent="0.25">
      <c r="B10032" s="257">
        <v>9969</v>
      </c>
      <c r="C10032" s="256">
        <v>134.64888492768276</v>
      </c>
    </row>
    <row r="10033" spans="2:3" x14ac:dyDescent="0.25">
      <c r="B10033" s="257">
        <v>9970</v>
      </c>
      <c r="C10033" s="256">
        <v>116.14571456695566</v>
      </c>
    </row>
    <row r="10034" spans="2:3" x14ac:dyDescent="0.25">
      <c r="B10034" s="257">
        <v>9971</v>
      </c>
      <c r="C10034" s="256">
        <v>144.18353052008695</v>
      </c>
    </row>
    <row r="10035" spans="2:3" x14ac:dyDescent="0.25">
      <c r="B10035" s="257">
        <v>9972</v>
      </c>
      <c r="C10035" s="256">
        <v>94.169844563088333</v>
      </c>
    </row>
    <row r="10036" spans="2:3" x14ac:dyDescent="0.25">
      <c r="B10036" s="257">
        <v>9973</v>
      </c>
      <c r="C10036" s="256">
        <v>146.75358605207126</v>
      </c>
    </row>
    <row r="10037" spans="2:3" x14ac:dyDescent="0.25">
      <c r="B10037" s="257">
        <v>9974</v>
      </c>
      <c r="C10037" s="256">
        <v>102.27733313034256</v>
      </c>
    </row>
    <row r="10038" spans="2:3" x14ac:dyDescent="0.25">
      <c r="B10038" s="257">
        <v>9975</v>
      </c>
      <c r="C10038" s="256">
        <v>123.1301902252487</v>
      </c>
    </row>
    <row r="10039" spans="2:3" x14ac:dyDescent="0.25">
      <c r="B10039" s="257">
        <v>9976</v>
      </c>
      <c r="C10039" s="256">
        <v>154.25000200707225</v>
      </c>
    </row>
    <row r="10040" spans="2:3" x14ac:dyDescent="0.25">
      <c r="B10040" s="257">
        <v>9977</v>
      </c>
      <c r="C10040" s="256">
        <v>109.09624399833191</v>
      </c>
    </row>
    <row r="10041" spans="2:3" x14ac:dyDescent="0.25">
      <c r="B10041" s="257">
        <v>9978</v>
      </c>
      <c r="C10041" s="256">
        <v>99.085637839777178</v>
      </c>
    </row>
    <row r="10042" spans="2:3" x14ac:dyDescent="0.25">
      <c r="B10042" s="257">
        <v>9979</v>
      </c>
      <c r="C10042" s="256">
        <v>51.154198368529833</v>
      </c>
    </row>
    <row r="10043" spans="2:3" x14ac:dyDescent="0.25">
      <c r="B10043" s="257">
        <v>9980</v>
      </c>
      <c r="C10043" s="256">
        <v>124.33084243719983</v>
      </c>
    </row>
    <row r="10044" spans="2:3" x14ac:dyDescent="0.25">
      <c r="B10044" s="257">
        <v>9981</v>
      </c>
      <c r="C10044" s="256">
        <v>96.471507452803849</v>
      </c>
    </row>
    <row r="10045" spans="2:3" x14ac:dyDescent="0.25">
      <c r="B10045" s="257">
        <v>9982</v>
      </c>
      <c r="C10045" s="256">
        <v>154.56010088448758</v>
      </c>
    </row>
    <row r="10046" spans="2:3" x14ac:dyDescent="0.25">
      <c r="B10046" s="257">
        <v>9983</v>
      </c>
      <c r="C10046" s="256">
        <v>86.282038735196139</v>
      </c>
    </row>
    <row r="10047" spans="2:3" x14ac:dyDescent="0.25">
      <c r="B10047" s="257">
        <v>9984</v>
      </c>
      <c r="C10047" s="256">
        <v>135.98706460021339</v>
      </c>
    </row>
    <row r="10048" spans="2:3" x14ac:dyDescent="0.25">
      <c r="B10048" s="257">
        <v>9985</v>
      </c>
      <c r="C10048" s="256">
        <v>79.887890083677348</v>
      </c>
    </row>
    <row r="10049" spans="2:3" x14ac:dyDescent="0.25">
      <c r="B10049" s="257">
        <v>9986</v>
      </c>
      <c r="C10049" s="256">
        <v>83.942740872331655</v>
      </c>
    </row>
    <row r="10050" spans="2:3" x14ac:dyDescent="0.25">
      <c r="B10050" s="257">
        <v>9987</v>
      </c>
      <c r="C10050" s="256">
        <v>79.043310194554962</v>
      </c>
    </row>
    <row r="10051" spans="2:3" x14ac:dyDescent="0.25">
      <c r="B10051" s="257">
        <v>9988</v>
      </c>
      <c r="C10051" s="256">
        <v>125.57848244733081</v>
      </c>
    </row>
    <row r="10052" spans="2:3" x14ac:dyDescent="0.25">
      <c r="B10052" s="257">
        <v>9989</v>
      </c>
      <c r="C10052" s="256">
        <v>122.81560991127593</v>
      </c>
    </row>
    <row r="10053" spans="2:3" x14ac:dyDescent="0.25">
      <c r="B10053" s="257">
        <v>9990</v>
      </c>
      <c r="C10053" s="256">
        <v>103.04583474196482</v>
      </c>
    </row>
    <row r="10054" spans="2:3" x14ac:dyDescent="0.25">
      <c r="B10054" s="257">
        <v>9991</v>
      </c>
      <c r="C10054" s="256">
        <v>124.03670431465045</v>
      </c>
    </row>
    <row r="10055" spans="2:3" x14ac:dyDescent="0.25">
      <c r="B10055" s="257">
        <v>9992</v>
      </c>
      <c r="C10055" s="256">
        <v>138.63807036857776</v>
      </c>
    </row>
    <row r="10056" spans="2:3" x14ac:dyDescent="0.25">
      <c r="B10056" s="257">
        <v>9993</v>
      </c>
      <c r="C10056" s="256">
        <v>129.18515892851036</v>
      </c>
    </row>
    <row r="10057" spans="2:3" x14ac:dyDescent="0.25">
      <c r="B10057" s="257">
        <v>9994</v>
      </c>
      <c r="C10057" s="256">
        <v>91.936311193208837</v>
      </c>
    </row>
    <row r="10058" spans="2:3" x14ac:dyDescent="0.25">
      <c r="B10058" s="257">
        <v>9995</v>
      </c>
      <c r="C10058" s="256">
        <v>128.97633587026007</v>
      </c>
    </row>
    <row r="10059" spans="2:3" x14ac:dyDescent="0.25">
      <c r="B10059" s="257">
        <v>9996</v>
      </c>
      <c r="C10059" s="256">
        <v>125.38055518064149</v>
      </c>
    </row>
    <row r="10060" spans="2:3" x14ac:dyDescent="0.25">
      <c r="B10060" s="257">
        <v>9997</v>
      </c>
      <c r="C10060" s="256">
        <v>93.93229470648798</v>
      </c>
    </row>
    <row r="10061" spans="2:3" x14ac:dyDescent="0.25">
      <c r="B10061" s="257">
        <v>9998</v>
      </c>
      <c r="C10061" s="256">
        <v>132.3761056183389</v>
      </c>
    </row>
    <row r="10062" spans="2:3" x14ac:dyDescent="0.25">
      <c r="B10062" s="257">
        <v>9999</v>
      </c>
      <c r="C10062" s="256">
        <v>130.3494355384428</v>
      </c>
    </row>
    <row r="10063" spans="2:3" x14ac:dyDescent="0.25">
      <c r="B10063" s="257">
        <v>10000</v>
      </c>
      <c r="C10063" s="256">
        <v>111.68344833301671</v>
      </c>
    </row>
  </sheetData>
  <mergeCells count="16">
    <mergeCell ref="Q9:V9"/>
    <mergeCell ref="Q10:V10"/>
    <mergeCell ref="B45:H45"/>
    <mergeCell ref="B46:H46"/>
    <mergeCell ref="B47:H47"/>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135</v>
      </c>
      <c r="C1" s="379" t="s">
        <v>817</v>
      </c>
      <c r="D1" s="380"/>
      <c r="E1" s="381"/>
      <c r="G1" s="5"/>
      <c r="H1" s="5"/>
      <c r="I1" s="5"/>
      <c r="J1" s="5"/>
      <c r="K1" s="5"/>
      <c r="L1" s="5"/>
      <c r="M1" s="5"/>
      <c r="N1" s="5"/>
      <c r="O1" s="5"/>
      <c r="P1" s="5"/>
      <c r="Q1" s="161"/>
      <c r="R1" s="234" t="s">
        <v>232</v>
      </c>
      <c r="S1" s="234" t="s">
        <v>233</v>
      </c>
      <c r="T1" s="234" t="s">
        <v>234</v>
      </c>
    </row>
    <row r="2" spans="1:21" x14ac:dyDescent="0.25">
      <c r="A2" s="2"/>
      <c r="B2" s="5"/>
      <c r="C2" s="235" t="s">
        <v>232</v>
      </c>
      <c r="D2" s="235" t="s">
        <v>233</v>
      </c>
      <c r="E2" s="235" t="s">
        <v>234</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270</v>
      </c>
    </row>
    <row r="3" spans="1:21" x14ac:dyDescent="0.25">
      <c r="A3" s="5"/>
      <c r="B3" s="162" t="s">
        <v>152</v>
      </c>
      <c r="C3" s="237">
        <v>43983</v>
      </c>
      <c r="D3" s="238"/>
      <c r="E3" s="238"/>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153</v>
      </c>
      <c r="C4" s="239">
        <v>2</v>
      </c>
      <c r="D4" s="240"/>
      <c r="E4" s="240"/>
      <c r="F4" s="163" t="s">
        <v>154</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155</v>
      </c>
      <c r="C5" s="241">
        <v>18</v>
      </c>
      <c r="D5" s="242"/>
      <c r="E5" s="242"/>
      <c r="F5" s="163" t="s">
        <v>169</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156</v>
      </c>
      <c r="C6" s="281" t="s">
        <v>1</v>
      </c>
      <c r="D6" s="282"/>
      <c r="E6" s="282"/>
      <c r="F6" s="163" t="s">
        <v>157</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158</v>
      </c>
      <c r="C7" s="239">
        <v>10</v>
      </c>
      <c r="D7" s="240"/>
      <c r="E7" s="240"/>
      <c r="F7" s="163" t="s">
        <v>170</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159</v>
      </c>
      <c r="C8" s="239">
        <v>30</v>
      </c>
      <c r="D8" s="240"/>
      <c r="E8" s="240"/>
      <c r="F8" s="163" t="s">
        <v>171</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236</v>
      </c>
      <c r="C9" s="241">
        <v>200</v>
      </c>
      <c r="D9" s="242"/>
      <c r="E9" s="242"/>
      <c r="F9" s="163" t="s">
        <v>172</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238</v>
      </c>
      <c r="C10" s="243">
        <v>0.5</v>
      </c>
      <c r="D10" s="244">
        <v>0.66</v>
      </c>
      <c r="E10" s="244">
        <v>0.75</v>
      </c>
      <c r="F10" s="163" t="s">
        <v>239</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177</v>
      </c>
      <c r="C11" s="236">
        <f>IF(OR(ISBLANK(C5),ISBLANK(C7),ISBLANK(C8)),"",IFERROR(MIN(C5-C7,C8-C5)/MAX(C5-C7,C8-C5),""))</f>
        <v>0.66666666666666663</v>
      </c>
      <c r="D11" s="236">
        <f>IF(OR(ISBLANK($C$5),ISBLANK($C$7),ISBLANK($C$8)),"",(IFERROR(MIN(IF(ISBLANK(D5),$C$5,D5)-IF(ISBLANK(D7),$C$7,D7),IF(ISBLANK(D8),$C$8,D8)-IF(ISBLANK(D5),$C$5,D5))/MAX(IF(ISBLANK(D5),$C$5,D5)-IF(ISBLANK(D7),$C$7,D7),IF(ISBLANK(D8),$C$8,D8)-IF(ISBLANK(D5),$C$5,D5)),"")))</f>
        <v>0.66666666666666663</v>
      </c>
      <c r="E11" s="236">
        <f>IF(OR(ISBLANK($C$5),ISBLANK($C$7),ISBLANK($C$8)),"",(IFERROR(MIN(IF(ISBLANK(E5),$C$5,E5)-IF(ISBLANK(E7),$C$7,E7),IF(ISBLANK(E8),$C$8,E8)-IF(ISBLANK(E5),$C$5,E5))/MAX(IF(ISBLANK(E5),$C$5,E5)-IF(ISBLANK(E7),$C$7,E7),IF(ISBLANK(E8),$C$8,E8)-IF(ISBLANK(E5),$C$5,E5)),"")))</f>
        <v>0.66666666666666663</v>
      </c>
      <c r="F11" s="166" t="s">
        <v>178</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160</v>
      </c>
      <c r="C12" s="245">
        <f>IF(OR(ISBLANK(C5),ISBLANK(C7),ISBLANK(C8)),"",((C8+(4*C5)+C7)/6))</f>
        <v>18.666666666666668</v>
      </c>
      <c r="D12" s="246">
        <f>IF(OR(ISBLANK($C$5),ISBLANK($C$7),ISBLANK($C$8)),"",(((IF(ISBLANK(D8),$C$8,D8))+(4*IF(ISBLANK(D5),$C$5,D5))+IF(ISBLANK(D7),$C$7,D7))/6))</f>
        <v>18.666666666666668</v>
      </c>
      <c r="E12" s="246">
        <f>IF(OR(ISBLANK($C$5),ISBLANK($C$7),ISBLANK($C$8)),"",(((IF(ISBLANK(E8),$C$8,E8))+(4*IF(ISBLANK(E5),$C$5,E5))+IF(ISBLANK(E7),$C$7,E7))/6))</f>
        <v>18.666666666666668</v>
      </c>
      <c r="F12" s="163" t="s">
        <v>173</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161</v>
      </c>
      <c r="C13" s="245">
        <f>IF(OR(ISBLANK(C6),ISBLANK(C7),ISBLANK(C8)),"",(C8-C7)*VLOOKUP(C6,VLookups!$A$4:$B$13,2,FALSE))</f>
        <v>4</v>
      </c>
      <c r="D13" s="246">
        <f>IF(OR(ISBLANK($C$6),ISBLANK($C$7),ISBLANK($C$8)),"",(IF(ISBLANK(D8),$C$8,D8)-IF(ISBLANK(D7),$C$7,D7))*VLOOKUP(IF(ISBLANK(D6),$C$6,D6),VLookups!$A$4:$B$13,2,FALSE))</f>
        <v>4</v>
      </c>
      <c r="E13" s="246">
        <f>IF(OR(ISBLANK($C$6),ISBLANK($C$7),ISBLANK($C$8)),"",(IF(ISBLANK(E8),$C$8,E8)-IF(ISBLANK(E7),$C$7,E7))*VLOOKUP(IF(ISBLANK(E6),$C$6,E6),VLookups!$A$4:$B$13,2,FALSE))</f>
        <v>4</v>
      </c>
      <c r="F13" s="164" t="s">
        <v>174</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301" t="s">
        <v>816</v>
      </c>
      <c r="C14" s="300"/>
      <c r="D14" s="300"/>
      <c r="E14" s="300"/>
      <c r="F14" s="302" t="s">
        <v>826</v>
      </c>
      <c r="G14" s="5"/>
      <c r="H14" s="5"/>
      <c r="I14" s="5"/>
      <c r="J14" s="5"/>
      <c r="K14" s="5"/>
      <c r="L14" s="5"/>
      <c r="M14" s="5"/>
      <c r="N14" s="5"/>
      <c r="O14" s="5"/>
      <c r="P14" s="5"/>
      <c r="Q14" s="161"/>
      <c r="R14" s="20"/>
      <c r="S14" s="20"/>
      <c r="T14" s="20"/>
    </row>
    <row r="15" spans="1:21" x14ac:dyDescent="0.25">
      <c r="A15" s="5"/>
      <c r="B15" s="162" t="s">
        <v>162</v>
      </c>
      <c r="C15" s="245">
        <f>IF(OR(ISBLANK(C10),C12="",C13=""),"",_xlfn.NORM.INV(1-C10,C12,IF(ISBLANK(C14),C13,C14)))</f>
        <v>18.666666666666668</v>
      </c>
      <c r="D15" s="246">
        <f>IF(OR(ISBLANK($C$10),$C$12="",$C$13=""),"",_xlfn.NORM.INV(1-IF(ISBLANK(D10),$C$10,D10),IF(ISBLANK(D12),$C$12,D12),IF(ISBLANK(D14),IF(ISBLANK(D13),$C$13,D13),D14)))</f>
        <v>17.016814148901048</v>
      </c>
      <c r="E15" s="246">
        <f>IF(OR(ISBLANK($C$10),$C$12="",$C$13=""),"",_xlfn.NORM.INV(1-IF(ISBLANK(E10),$C$10,E10),IF(ISBLANK(E12),$C$12,E12),IF(ISBLANK(E14),IF(ISBLANK(E13),$C$13,E13),E14)))</f>
        <v>15.96870766588234</v>
      </c>
      <c r="F15" s="163" t="s">
        <v>175</v>
      </c>
      <c r="G15" s="5"/>
      <c r="H15" s="5"/>
      <c r="I15" s="5"/>
      <c r="J15" s="5"/>
      <c r="K15" s="5"/>
      <c r="L15" s="5"/>
      <c r="M15" s="5"/>
      <c r="N15" s="5"/>
      <c r="O15" s="5"/>
      <c r="P15" s="5"/>
      <c r="Q15" s="161">
        <f>Q13+1</f>
        <v>13</v>
      </c>
      <c r="R15" s="20" t="str">
        <f t="shared" ref="R15:R46" si="4">IF(OR(ROUND(C$16+0.3,0)&gt;$Q15,ROUND(C$16+0.3,0)=$Q15),C$13^2,"")</f>
        <v/>
      </c>
      <c r="S15" s="20" t="str">
        <f t="shared" ref="S15:S46" si="5">IF(OR(ROUND(D$16+0.3,0)&gt;$Q15,ROUND(D$16+0.3,0)=$Q15),D$13^2,"")</f>
        <v/>
      </c>
      <c r="T15" s="20">
        <f t="shared" ref="T15:T46" si="6">IF(OR(ROUND(E$16+0.3,0)&gt;$Q15,ROUND(E$16+0.3,0)=$Q15),E$13^2,"")</f>
        <v>16</v>
      </c>
    </row>
    <row r="16" spans="1:21" x14ac:dyDescent="0.25">
      <c r="A16" s="5"/>
      <c r="B16" s="162" t="s">
        <v>163</v>
      </c>
      <c r="C16" s="245">
        <f>IF(OR(C9="",C15=""),"",C9/C15)</f>
        <v>10.714285714285714</v>
      </c>
      <c r="D16" s="246">
        <f>IF(OR($C$9="",$C$15=""),"",IF(ISBLANK(D9),$C$9,D9)/IF(ISBLANK(D15),$C$15,D15))</f>
        <v>11.753081290654871</v>
      </c>
      <c r="E16" s="246">
        <f>IF(OR($C$9="",$C$15=""),"",IF(ISBLANK(E9),$C$9,E9)/IF(ISBLANK(E15),$C$15,E15))</f>
        <v>12.524495042720737</v>
      </c>
      <c r="F16" s="163" t="s">
        <v>235</v>
      </c>
      <c r="G16" s="5"/>
      <c r="H16" s="5"/>
      <c r="I16" s="5"/>
      <c r="J16" s="5"/>
      <c r="K16" s="5"/>
      <c r="L16" s="5"/>
      <c r="M16" s="5"/>
      <c r="N16" s="5"/>
      <c r="O16" s="5"/>
      <c r="P16" s="5"/>
      <c r="Q16" s="161">
        <f t="shared" si="3"/>
        <v>14</v>
      </c>
      <c r="R16" s="20" t="str">
        <f t="shared" si="4"/>
        <v/>
      </c>
      <c r="S16" s="20" t="str">
        <f t="shared" si="5"/>
        <v/>
      </c>
      <c r="T16" s="20" t="str">
        <f t="shared" si="6"/>
        <v/>
      </c>
    </row>
    <row r="17" spans="1:20" x14ac:dyDescent="0.25">
      <c r="A17" s="5"/>
      <c r="B17" s="162" t="s">
        <v>164</v>
      </c>
      <c r="C17" s="247">
        <f>IF(OR(C4="",C16=""),"",C4*ROUND(C16+0.3,0))</f>
        <v>22</v>
      </c>
      <c r="D17" s="248">
        <f>IF(OR($C$4="",$C$16=""),"",IF(ISBLANK(D4),$C$4,D4)*ROUND(IF(ISBLANK(D16),$C$16,D16)+0.3,0))</f>
        <v>24</v>
      </c>
      <c r="E17" s="248">
        <f>IF(OR($C$4="",$C$16=""),"",IF(ISBLANK(E4),$C$4,E4)*ROUND(IF(ISBLANK(E16),$C$16,E16)+0.3,0))</f>
        <v>26</v>
      </c>
      <c r="F17" s="163" t="s">
        <v>165</v>
      </c>
      <c r="G17" s="5"/>
      <c r="H17" s="5"/>
      <c r="I17" s="5"/>
      <c r="J17" s="5"/>
      <c r="K17" s="5"/>
      <c r="L17" s="5"/>
      <c r="M17" s="5"/>
      <c r="N17" s="5"/>
      <c r="O17" s="5"/>
      <c r="P17" s="5"/>
      <c r="Q17" s="161">
        <f t="shared" si="3"/>
        <v>15</v>
      </c>
      <c r="R17" s="20" t="str">
        <f t="shared" si="4"/>
        <v/>
      </c>
      <c r="S17" s="20" t="str">
        <f t="shared" si="5"/>
        <v/>
      </c>
      <c r="T17" s="20" t="str">
        <f t="shared" si="6"/>
        <v/>
      </c>
    </row>
    <row r="18" spans="1:20" x14ac:dyDescent="0.25">
      <c r="A18" s="5"/>
      <c r="B18" s="162" t="s">
        <v>166</v>
      </c>
      <c r="C18" s="239"/>
      <c r="D18" s="240"/>
      <c r="E18" s="240"/>
      <c r="F18" s="163" t="s">
        <v>237</v>
      </c>
      <c r="G18" s="5"/>
      <c r="H18" s="5"/>
      <c r="I18" s="5"/>
      <c r="J18" s="5"/>
      <c r="K18" s="5"/>
      <c r="L18" s="5"/>
      <c r="M18" s="5"/>
      <c r="N18" s="5"/>
      <c r="O18" s="5"/>
      <c r="P18" s="5"/>
      <c r="Q18" s="161">
        <f t="shared" si="3"/>
        <v>16</v>
      </c>
      <c r="R18" s="20" t="str">
        <f t="shared" si="4"/>
        <v/>
      </c>
      <c r="S18" s="20" t="str">
        <f t="shared" si="5"/>
        <v/>
      </c>
      <c r="T18" s="20" t="str">
        <f t="shared" si="6"/>
        <v/>
      </c>
    </row>
    <row r="19" spans="1:20" x14ac:dyDescent="0.25">
      <c r="A19" s="5"/>
      <c r="B19" s="162" t="s">
        <v>167</v>
      </c>
      <c r="C19" s="249">
        <f>IF(C17="","",C17*7+C18)</f>
        <v>154</v>
      </c>
      <c r="D19" s="250">
        <f>IF($C$17="","",IF(ISBLANK(D17),$C$17,D17)*7+IF(ISBLANK(D18),$C$18,D18))</f>
        <v>168</v>
      </c>
      <c r="E19" s="250">
        <f>IF($C$17="","",IF(ISBLANK(E17),$C$17,E17)*7+IF(ISBLANK(E18),$C$18,E18))</f>
        <v>182</v>
      </c>
      <c r="F19" s="165" t="s">
        <v>168</v>
      </c>
      <c r="G19" s="5"/>
      <c r="H19" s="5"/>
      <c r="I19" s="5"/>
      <c r="J19" s="5"/>
      <c r="K19" s="5"/>
      <c r="L19" s="5"/>
      <c r="M19" s="5"/>
      <c r="N19" s="5"/>
      <c r="O19" s="5"/>
      <c r="P19" s="5"/>
      <c r="Q19" s="161">
        <f t="shared" si="3"/>
        <v>17</v>
      </c>
      <c r="R19" s="20" t="str">
        <f t="shared" si="4"/>
        <v/>
      </c>
      <c r="S19" s="20" t="str">
        <f t="shared" si="5"/>
        <v/>
      </c>
      <c r="T19" s="20" t="str">
        <f t="shared" si="6"/>
        <v/>
      </c>
    </row>
    <row r="20" spans="1:20" ht="18.75" x14ac:dyDescent="0.3">
      <c r="A20" s="5"/>
      <c r="B20" s="162" t="s">
        <v>240</v>
      </c>
      <c r="C20" s="284">
        <f>IF(OR(C3="",C19=""),"",C3+C19)</f>
        <v>44137</v>
      </c>
      <c r="D20" s="284">
        <f>IF(OR($C$3="",$C$19=""),"",IF(ISBLANK(D3),$C$3,D3)+IF(ISBLANK(D19),$C$19,D19))</f>
        <v>44151</v>
      </c>
      <c r="E20" s="284">
        <f>IF(OR($C$3="",$C$19=""),"",IF(ISBLANK(E3),$C$3,E3)+IF(ISBLANK(E19),$C$19,E19))</f>
        <v>44165</v>
      </c>
      <c r="F20" s="163" t="s">
        <v>176</v>
      </c>
      <c r="G20" s="5"/>
      <c r="H20" s="5"/>
      <c r="I20" s="5"/>
      <c r="J20" s="5"/>
      <c r="K20" s="5"/>
      <c r="L20" s="5"/>
      <c r="M20" s="5"/>
      <c r="N20" s="5"/>
      <c r="O20" s="5"/>
      <c r="P20" s="5"/>
      <c r="Q20" s="161">
        <f t="shared" si="3"/>
        <v>18</v>
      </c>
      <c r="R20" s="20" t="str">
        <f t="shared" si="4"/>
        <v/>
      </c>
      <c r="S20" s="20" t="str">
        <f t="shared" si="5"/>
        <v/>
      </c>
      <c r="T20" s="20" t="str">
        <f t="shared" si="6"/>
        <v/>
      </c>
    </row>
    <row r="21" spans="1:20" x14ac:dyDescent="0.25">
      <c r="A21" s="5"/>
      <c r="B21" s="162"/>
      <c r="C21" s="283">
        <f>IF(OR(C16="",C20=""),"",1-_xlfn.NORM.DIST(C9,C12*ROUND(C16+0.3,0),R103,TRUE))</f>
        <v>0.656163552872295</v>
      </c>
      <c r="D21" s="283">
        <f>IF(OR($C$16="",$C$20=""),"",1-_xlfn.NORM.DIST(IF(ISBLANK(D9),$C$9,D9),IF(ISBLANK(D12),$C$12,D12)*ROUND(IF(ISBLANK(D16),$C$16,D16)+0.3,0),S103,TRUE))</f>
        <v>0.9583677416682248</v>
      </c>
      <c r="E21" s="283">
        <f>IF(OR($C$16="",$C$20=""),"",1-_xlfn.NORM.DIST(IF(ISBLANK(E9),$C$9,E9),IF(ISBLANK(E12),$C$12,E12)*ROUND(IF(ISBLANK(E16),$C$16,E16)+0.3,0),T103,TRUE))</f>
        <v>0.99845380245597726</v>
      </c>
      <c r="F21" s="163" t="s">
        <v>241</v>
      </c>
      <c r="G21" s="5"/>
      <c r="H21" s="5"/>
      <c r="I21" s="5"/>
      <c r="J21" s="5"/>
      <c r="K21" s="5"/>
      <c r="L21" s="5"/>
      <c r="M21" s="5"/>
      <c r="N21" s="5"/>
      <c r="O21" s="5"/>
      <c r="P21" s="5"/>
      <c r="Q21" s="161">
        <f t="shared" si="3"/>
        <v>19</v>
      </c>
      <c r="R21" s="20" t="str">
        <f t="shared" si="4"/>
        <v/>
      </c>
      <c r="S21" s="20" t="str">
        <f t="shared" si="5"/>
        <v/>
      </c>
      <c r="T21" s="20" t="str">
        <f t="shared" si="6"/>
        <v/>
      </c>
    </row>
    <row r="22" spans="1:20" x14ac:dyDescent="0.25">
      <c r="A22" s="2"/>
      <c r="B22" s="5"/>
      <c r="C22" s="5"/>
      <c r="D22" s="5"/>
      <c r="E22" s="5"/>
      <c r="F22" s="5"/>
      <c r="G22" s="5"/>
      <c r="H22" s="5"/>
      <c r="I22" s="5"/>
      <c r="J22" s="5"/>
      <c r="K22" s="5"/>
      <c r="L22" s="5"/>
      <c r="M22" s="5"/>
      <c r="N22" s="5"/>
      <c r="O22" s="5"/>
      <c r="P22" s="5"/>
      <c r="Q22" s="161">
        <f t="shared" si="3"/>
        <v>20</v>
      </c>
      <c r="R22" s="20" t="str">
        <f t="shared" si="4"/>
        <v/>
      </c>
      <c r="S22" s="20" t="str">
        <f t="shared" si="5"/>
        <v/>
      </c>
      <c r="T22" s="20" t="str">
        <f t="shared" si="6"/>
        <v/>
      </c>
    </row>
    <row r="23" spans="1:20" x14ac:dyDescent="0.25">
      <c r="A23" s="2"/>
      <c r="B23" s="19" t="str">
        <f>CONCATENATE("Version ",'Change Log'!$B$3," – © 2015-",YEAR('Change Log'!$A$3),", William W. Davis, MSPM, PMP")</f>
        <v>Version 4k – © 2015-2019, William W. Davis, MSPM, PMP</v>
      </c>
      <c r="C23" s="5"/>
      <c r="D23" s="5"/>
      <c r="E23" s="5"/>
      <c r="F23" s="5"/>
      <c r="G23" s="5"/>
      <c r="H23" s="5"/>
      <c r="I23" s="5"/>
      <c r="J23" s="5"/>
      <c r="K23" s="5"/>
      <c r="L23" s="5"/>
      <c r="M23" s="5"/>
      <c r="N23" s="5"/>
      <c r="O23" s="5"/>
      <c r="P23" s="5"/>
      <c r="Q23" s="161">
        <f t="shared" si="3"/>
        <v>21</v>
      </c>
      <c r="R23" s="20" t="str">
        <f t="shared" si="4"/>
        <v/>
      </c>
      <c r="S23" s="20" t="str">
        <f t="shared" si="5"/>
        <v/>
      </c>
      <c r="T23" s="20" t="str">
        <f t="shared" si="6"/>
        <v/>
      </c>
    </row>
    <row r="24" spans="1:20" x14ac:dyDescent="0.25">
      <c r="A24" s="2"/>
      <c r="B24" s="344" t="s">
        <v>142</v>
      </c>
      <c r="C24" s="344"/>
      <c r="D24" s="344"/>
      <c r="E24" s="344"/>
      <c r="F24" s="344"/>
      <c r="G24" s="5"/>
      <c r="H24" s="5"/>
      <c r="I24" s="5"/>
      <c r="J24" s="5"/>
      <c r="K24" s="5"/>
      <c r="L24" s="5"/>
      <c r="M24" s="5"/>
      <c r="N24" s="5"/>
      <c r="O24" s="5"/>
      <c r="P24" s="5"/>
      <c r="Q24" s="161">
        <f t="shared" si="3"/>
        <v>22</v>
      </c>
      <c r="R24" s="20" t="str">
        <f t="shared" si="4"/>
        <v/>
      </c>
      <c r="S24" s="20" t="str">
        <f t="shared" si="5"/>
        <v/>
      </c>
      <c r="T24" s="20" t="str">
        <f t="shared" si="6"/>
        <v/>
      </c>
    </row>
    <row r="25" spans="1:20" x14ac:dyDescent="0.25">
      <c r="A25" s="2"/>
      <c r="B25" s="344" t="s">
        <v>143</v>
      </c>
      <c r="C25" s="344"/>
      <c r="D25" s="344"/>
      <c r="E25" s="344"/>
      <c r="F25" s="344"/>
      <c r="G25" s="5"/>
      <c r="H25" s="5"/>
      <c r="I25" s="5"/>
      <c r="J25" s="5"/>
      <c r="K25" s="5"/>
      <c r="L25" s="5"/>
      <c r="M25" s="5"/>
      <c r="N25" s="5"/>
      <c r="O25" s="5"/>
      <c r="P25" s="5"/>
      <c r="Q25" s="161">
        <f t="shared" si="3"/>
        <v>23</v>
      </c>
      <c r="R25" s="20" t="str">
        <f t="shared" si="4"/>
        <v/>
      </c>
      <c r="S25" s="20" t="str">
        <f t="shared" si="5"/>
        <v/>
      </c>
      <c r="T25" s="20" t="str">
        <f t="shared" si="6"/>
        <v/>
      </c>
    </row>
    <row r="26" spans="1:20" x14ac:dyDescent="0.25">
      <c r="A26" s="2"/>
      <c r="B26" s="344" t="s">
        <v>94</v>
      </c>
      <c r="C26" s="344"/>
      <c r="D26" s="344"/>
      <c r="E26" s="344"/>
      <c r="F26" s="344"/>
      <c r="G26" s="5"/>
      <c r="H26" s="5"/>
      <c r="I26" s="5"/>
      <c r="J26" s="5"/>
      <c r="K26" s="5"/>
      <c r="L26" s="5"/>
      <c r="M26" s="5"/>
      <c r="N26" s="5"/>
      <c r="O26" s="5"/>
      <c r="P26" s="5"/>
      <c r="Q26" s="161">
        <f t="shared" si="3"/>
        <v>24</v>
      </c>
      <c r="R26" s="20" t="str">
        <f t="shared" si="4"/>
        <v/>
      </c>
      <c r="S26" s="20" t="str">
        <f t="shared" si="5"/>
        <v/>
      </c>
      <c r="T26" s="20" t="str">
        <f t="shared" si="6"/>
        <v/>
      </c>
    </row>
    <row r="27" spans="1:20" x14ac:dyDescent="0.25">
      <c r="A27" s="2"/>
      <c r="B27" s="344" t="s">
        <v>225</v>
      </c>
      <c r="C27" s="344"/>
      <c r="D27" s="344"/>
      <c r="E27" s="344"/>
      <c r="F27" s="344"/>
      <c r="G27" s="5"/>
      <c r="H27" s="5"/>
      <c r="I27" s="5"/>
      <c r="J27" s="5"/>
      <c r="K27" s="5"/>
      <c r="L27" s="5"/>
      <c r="M27" s="5"/>
      <c r="N27" s="5"/>
      <c r="O27" s="5"/>
      <c r="P27" s="5"/>
      <c r="Q27" s="161">
        <f t="shared" si="3"/>
        <v>25</v>
      </c>
      <c r="R27" s="20" t="str">
        <f t="shared" si="4"/>
        <v/>
      </c>
      <c r="S27" s="20" t="str">
        <f t="shared" si="5"/>
        <v/>
      </c>
      <c r="T27" s="20" t="str">
        <f t="shared" si="6"/>
        <v/>
      </c>
    </row>
    <row r="28" spans="1:20" x14ac:dyDescent="0.25">
      <c r="A28" s="2"/>
      <c r="B28" s="344" t="s">
        <v>95</v>
      </c>
      <c r="C28" s="344"/>
      <c r="D28" s="344"/>
      <c r="E28" s="344"/>
      <c r="F28" s="344"/>
      <c r="G28" s="5"/>
      <c r="H28" s="5"/>
      <c r="I28" s="5"/>
      <c r="J28" s="5"/>
      <c r="K28" s="5"/>
      <c r="L28" s="5"/>
      <c r="M28" s="5"/>
      <c r="N28" s="5"/>
      <c r="O28" s="5"/>
      <c r="P28" s="5"/>
      <c r="Q28" s="161">
        <f t="shared" si="3"/>
        <v>26</v>
      </c>
      <c r="R28" s="20" t="str">
        <f t="shared" si="4"/>
        <v/>
      </c>
      <c r="S28" s="20" t="str">
        <f t="shared" si="5"/>
        <v/>
      </c>
      <c r="T28" s="20" t="str">
        <f t="shared" si="6"/>
        <v/>
      </c>
    </row>
    <row r="29" spans="1:20" x14ac:dyDescent="0.25">
      <c r="A29" s="2"/>
      <c r="B29" s="155" t="s">
        <v>220</v>
      </c>
      <c r="C29" s="5"/>
      <c r="D29" s="5"/>
      <c r="E29" s="5"/>
      <c r="F29" s="5"/>
      <c r="G29" s="5"/>
      <c r="H29" s="5"/>
      <c r="I29" s="5"/>
      <c r="J29" s="5"/>
      <c r="K29" s="5"/>
      <c r="L29" s="5"/>
      <c r="M29" s="5"/>
      <c r="N29" s="5"/>
      <c r="O29" s="5"/>
      <c r="P29" s="5"/>
      <c r="Q29" s="161">
        <f t="shared" si="3"/>
        <v>27</v>
      </c>
      <c r="R29" s="20" t="str">
        <f t="shared" si="4"/>
        <v/>
      </c>
      <c r="S29" s="20" t="str">
        <f t="shared" si="5"/>
        <v/>
      </c>
      <c r="T29" s="20" t="str">
        <f t="shared" si="6"/>
        <v/>
      </c>
    </row>
    <row r="30" spans="1:20" x14ac:dyDescent="0.25">
      <c r="A30" s="2"/>
      <c r="B30" s="155" t="s">
        <v>92</v>
      </c>
      <c r="C30" s="5"/>
      <c r="D30" s="5"/>
      <c r="E30" s="5"/>
      <c r="F30" s="5"/>
      <c r="G30" s="5"/>
      <c r="H30" s="5"/>
      <c r="I30" s="5"/>
      <c r="J30" s="5"/>
      <c r="K30" s="5"/>
      <c r="L30" s="5"/>
      <c r="M30" s="5"/>
      <c r="N30" s="5"/>
      <c r="O30" s="5"/>
      <c r="P30" s="5"/>
      <c r="Q30" s="161">
        <f t="shared" si="3"/>
        <v>28</v>
      </c>
      <c r="R30" s="20" t="str">
        <f t="shared" si="4"/>
        <v/>
      </c>
      <c r="S30" s="20" t="str">
        <f t="shared" si="5"/>
        <v/>
      </c>
      <c r="T30" s="20" t="str">
        <f t="shared" si="6"/>
        <v/>
      </c>
    </row>
    <row r="31" spans="1:20" x14ac:dyDescent="0.25">
      <c r="A31" s="19"/>
      <c r="B31" s="155" t="s">
        <v>219</v>
      </c>
      <c r="C31" s="5"/>
      <c r="D31" s="5"/>
      <c r="E31" s="5"/>
      <c r="F31" s="5"/>
      <c r="G31" s="5"/>
      <c r="H31" s="5"/>
      <c r="I31" s="5"/>
      <c r="J31" s="5"/>
      <c r="K31" s="5"/>
      <c r="L31" s="5"/>
      <c r="M31" s="5"/>
      <c r="N31" s="5"/>
      <c r="O31" s="5"/>
      <c r="P31" s="5"/>
      <c r="Q31" s="161">
        <f t="shared" si="3"/>
        <v>29</v>
      </c>
      <c r="R31" s="20" t="str">
        <f t="shared" si="4"/>
        <v/>
      </c>
      <c r="S31" s="20" t="str">
        <f t="shared" si="5"/>
        <v/>
      </c>
      <c r="T31" s="20" t="str">
        <f t="shared" si="6"/>
        <v/>
      </c>
    </row>
    <row r="32" spans="1:20" x14ac:dyDescent="0.25">
      <c r="A32" s="19"/>
      <c r="B32" s="155" t="s">
        <v>221</v>
      </c>
      <c r="C32" s="5"/>
      <c r="D32" s="5"/>
      <c r="E32" s="5"/>
      <c r="F32" s="5"/>
      <c r="G32" s="5"/>
      <c r="H32" s="5"/>
      <c r="I32" s="5"/>
      <c r="J32" s="5"/>
      <c r="K32" s="5"/>
      <c r="L32" s="5"/>
      <c r="M32" s="5"/>
      <c r="N32" s="5"/>
      <c r="O32" s="5"/>
      <c r="P32" s="5"/>
      <c r="Q32" s="161">
        <f t="shared" si="3"/>
        <v>30</v>
      </c>
      <c r="R32" s="20" t="str">
        <f t="shared" si="4"/>
        <v/>
      </c>
      <c r="S32" s="20" t="str">
        <f t="shared" si="5"/>
        <v/>
      </c>
      <c r="T32" s="20" t="str">
        <f t="shared" si="6"/>
        <v/>
      </c>
    </row>
    <row r="33" spans="1:20" x14ac:dyDescent="0.25">
      <c r="A33" s="19"/>
      <c r="B33" s="155" t="s">
        <v>799</v>
      </c>
      <c r="C33" s="5"/>
      <c r="D33" s="5"/>
      <c r="E33" s="5"/>
      <c r="F33" s="5"/>
      <c r="G33" s="5"/>
      <c r="H33" s="5"/>
      <c r="I33" s="5"/>
      <c r="J33" s="5"/>
      <c r="K33" s="5"/>
      <c r="L33" s="5"/>
      <c r="M33" s="5"/>
      <c r="N33" s="5"/>
      <c r="O33" s="5"/>
      <c r="P33" s="5"/>
      <c r="Q33" s="161">
        <f t="shared" si="3"/>
        <v>31</v>
      </c>
      <c r="R33" s="20" t="str">
        <f t="shared" si="4"/>
        <v/>
      </c>
      <c r="S33" s="20" t="str">
        <f t="shared" si="5"/>
        <v/>
      </c>
      <c r="T33" s="20" t="str">
        <f t="shared" si="6"/>
        <v/>
      </c>
    </row>
    <row r="34" spans="1:20" x14ac:dyDescent="0.25">
      <c r="A34" s="19"/>
      <c r="B34" s="155" t="s">
        <v>800</v>
      </c>
      <c r="C34" s="5"/>
      <c r="D34" s="5"/>
      <c r="E34" s="5"/>
      <c r="F34" s="5"/>
      <c r="G34" s="5"/>
      <c r="H34" s="5"/>
      <c r="I34" s="5"/>
      <c r="J34" s="5"/>
      <c r="K34" s="5"/>
      <c r="L34" s="5"/>
      <c r="M34" s="5"/>
      <c r="N34" s="5"/>
      <c r="O34" s="5"/>
      <c r="P34" s="5"/>
      <c r="Q34" s="161">
        <f t="shared" si="3"/>
        <v>32</v>
      </c>
      <c r="R34" s="20" t="str">
        <f t="shared" si="4"/>
        <v/>
      </c>
      <c r="S34" s="20" t="str">
        <f t="shared" si="5"/>
        <v/>
      </c>
      <c r="T34" s="20" t="str">
        <f t="shared" si="6"/>
        <v/>
      </c>
    </row>
    <row r="35" spans="1:20" x14ac:dyDescent="0.25">
      <c r="A35" s="2"/>
      <c r="B35" s="155"/>
      <c r="C35" s="5"/>
      <c r="D35" s="5"/>
      <c r="E35" s="5"/>
      <c r="F35" s="5"/>
      <c r="G35" s="5"/>
      <c r="H35" s="5"/>
      <c r="I35" s="5"/>
      <c r="J35" s="5"/>
      <c r="K35" s="5"/>
      <c r="L35" s="5"/>
      <c r="M35" s="5"/>
      <c r="N35" s="5"/>
      <c r="O35" s="5"/>
      <c r="P35" s="5"/>
      <c r="Q35" s="161">
        <f t="shared" si="3"/>
        <v>33</v>
      </c>
      <c r="R35" s="20" t="str">
        <f t="shared" si="4"/>
        <v/>
      </c>
      <c r="S35" s="20" t="str">
        <f t="shared" si="5"/>
        <v/>
      </c>
      <c r="T35" s="20" t="str">
        <f t="shared" si="6"/>
        <v/>
      </c>
    </row>
    <row r="36" spans="1:20" x14ac:dyDescent="0.25">
      <c r="A36" s="2"/>
      <c r="B36" s="155" t="s">
        <v>801</v>
      </c>
      <c r="C36" s="5"/>
      <c r="D36" s="5"/>
      <c r="E36" s="5"/>
      <c r="F36" s="5"/>
      <c r="G36" s="5"/>
      <c r="H36" s="5"/>
      <c r="I36" s="5"/>
      <c r="J36" s="5"/>
      <c r="K36" s="5"/>
      <c r="L36" s="5"/>
      <c r="M36" s="5"/>
      <c r="N36" s="5"/>
      <c r="O36" s="5"/>
      <c r="P36" s="5"/>
      <c r="Q36" s="161">
        <f t="shared" si="3"/>
        <v>34</v>
      </c>
      <c r="R36" s="20" t="str">
        <f t="shared" si="4"/>
        <v/>
      </c>
      <c r="S36" s="20" t="str">
        <f t="shared" si="5"/>
        <v/>
      </c>
      <c r="T36" s="20" t="str">
        <f t="shared" si="6"/>
        <v/>
      </c>
    </row>
    <row r="37" spans="1:20" x14ac:dyDescent="0.25">
      <c r="A37" s="2"/>
      <c r="B37" s="155" t="s">
        <v>91</v>
      </c>
      <c r="C37" s="5"/>
      <c r="D37" s="5"/>
      <c r="E37" s="5"/>
      <c r="F37" s="5"/>
      <c r="G37" s="5"/>
      <c r="H37" s="5"/>
      <c r="I37" s="5"/>
      <c r="J37" s="5"/>
      <c r="K37" s="5"/>
      <c r="L37" s="5"/>
      <c r="M37" s="5"/>
      <c r="N37" s="5"/>
      <c r="O37" s="5"/>
      <c r="P37" s="5"/>
      <c r="Q37" s="161">
        <f t="shared" si="3"/>
        <v>35</v>
      </c>
      <c r="R37" s="20" t="str">
        <f t="shared" si="4"/>
        <v/>
      </c>
      <c r="S37" s="20" t="str">
        <f t="shared" si="5"/>
        <v/>
      </c>
      <c r="T37" s="20" t="str">
        <f t="shared" si="6"/>
        <v/>
      </c>
    </row>
    <row r="38" spans="1:20" x14ac:dyDescent="0.25">
      <c r="B38" s="345" t="s">
        <v>806</v>
      </c>
      <c r="C38" s="345"/>
      <c r="D38" s="285"/>
      <c r="E38" s="285"/>
      <c r="F38" s="285"/>
      <c r="G38" s="285"/>
      <c r="H38" s="285"/>
      <c r="Q38" s="161">
        <f t="shared" si="3"/>
        <v>36</v>
      </c>
      <c r="R38" s="20" t="str">
        <f t="shared" si="4"/>
        <v/>
      </c>
      <c r="S38" s="20" t="str">
        <f t="shared" si="5"/>
        <v/>
      </c>
      <c r="T38" s="20" t="str">
        <f t="shared" si="6"/>
        <v/>
      </c>
    </row>
    <row r="39" spans="1:20" x14ac:dyDescent="0.25">
      <c r="Q39" s="161">
        <f t="shared" si="3"/>
        <v>37</v>
      </c>
      <c r="R39" s="20" t="str">
        <f t="shared" si="4"/>
        <v/>
      </c>
      <c r="S39" s="20" t="str">
        <f t="shared" si="5"/>
        <v/>
      </c>
      <c r="T39" s="20" t="str">
        <f t="shared" si="6"/>
        <v/>
      </c>
    </row>
    <row r="40" spans="1:20" x14ac:dyDescent="0.25">
      <c r="Q40" s="161">
        <f t="shared" si="3"/>
        <v>38</v>
      </c>
      <c r="R40" s="20" t="str">
        <f t="shared" si="4"/>
        <v/>
      </c>
      <c r="S40" s="20" t="str">
        <f t="shared" si="5"/>
        <v/>
      </c>
      <c r="T40" s="20" t="str">
        <f t="shared" si="6"/>
        <v/>
      </c>
    </row>
    <row r="41" spans="1:20" x14ac:dyDescent="0.25">
      <c r="Q41" s="161">
        <f t="shared" si="3"/>
        <v>39</v>
      </c>
      <c r="R41" s="20" t="str">
        <f t="shared" si="4"/>
        <v/>
      </c>
      <c r="S41" s="20" t="str">
        <f t="shared" si="5"/>
        <v/>
      </c>
      <c r="T41" s="20" t="str">
        <f t="shared" si="6"/>
        <v/>
      </c>
    </row>
    <row r="42" spans="1:20" x14ac:dyDescent="0.25">
      <c r="Q42" s="161">
        <f t="shared" si="3"/>
        <v>40</v>
      </c>
      <c r="R42" s="20" t="str">
        <f t="shared" si="4"/>
        <v/>
      </c>
      <c r="S42" s="20" t="str">
        <f t="shared" si="5"/>
        <v/>
      </c>
      <c r="T42" s="20" t="str">
        <f t="shared" si="6"/>
        <v/>
      </c>
    </row>
    <row r="43" spans="1:20" x14ac:dyDescent="0.25">
      <c r="Q43" s="161">
        <f t="shared" si="3"/>
        <v>41</v>
      </c>
      <c r="R43" s="20" t="str">
        <f t="shared" si="4"/>
        <v/>
      </c>
      <c r="S43" s="20" t="str">
        <f t="shared" si="5"/>
        <v/>
      </c>
      <c r="T43" s="20" t="str">
        <f t="shared" si="6"/>
        <v/>
      </c>
    </row>
    <row r="44" spans="1:20" x14ac:dyDescent="0.25">
      <c r="Q44" s="161">
        <f t="shared" si="3"/>
        <v>42</v>
      </c>
      <c r="R44" s="20" t="str">
        <f t="shared" si="4"/>
        <v/>
      </c>
      <c r="S44" s="20" t="str">
        <f t="shared" si="5"/>
        <v/>
      </c>
      <c r="T44" s="20" t="str">
        <f t="shared" si="6"/>
        <v/>
      </c>
    </row>
    <row r="45" spans="1:20" x14ac:dyDescent="0.25">
      <c r="Q45" s="161">
        <f t="shared" si="3"/>
        <v>43</v>
      </c>
      <c r="R45" s="20" t="str">
        <f t="shared" si="4"/>
        <v/>
      </c>
      <c r="S45" s="20" t="str">
        <f t="shared" si="5"/>
        <v/>
      </c>
      <c r="T45" s="20" t="str">
        <f t="shared" si="6"/>
        <v/>
      </c>
    </row>
    <row r="46" spans="1:20" x14ac:dyDescent="0.25">
      <c r="Q46" s="161">
        <f t="shared" si="3"/>
        <v>44</v>
      </c>
      <c r="R46" s="20" t="str">
        <f t="shared" si="4"/>
        <v/>
      </c>
      <c r="S46" s="20" t="str">
        <f t="shared" si="5"/>
        <v/>
      </c>
      <c r="T46" s="20" t="str">
        <f t="shared" si="6"/>
        <v/>
      </c>
    </row>
    <row r="47" spans="1:20" x14ac:dyDescent="0.25">
      <c r="A47"/>
      <c r="Q47" s="161">
        <f t="shared" si="3"/>
        <v>45</v>
      </c>
      <c r="R47" s="20" t="str">
        <f t="shared" ref="R47:R78" si="7">IF(OR(ROUND(C$16+0.3,0)&gt;$Q47,ROUND(C$16+0.3,0)=$Q47),C$13^2,"")</f>
        <v/>
      </c>
      <c r="S47" s="20" t="str">
        <f t="shared" ref="S47:S78" si="8">IF(OR(ROUND(D$16+0.3,0)&gt;$Q47,ROUND(D$16+0.3,0)=$Q47),D$13^2,"")</f>
        <v/>
      </c>
      <c r="T47" s="20" t="str">
        <f t="shared" ref="T47:T78" si="9">IF(OR(ROUND(E$16+0.3,0)&gt;$Q47,ROUND(E$16+0.3,0)=$Q47),E$13^2,"")</f>
        <v/>
      </c>
    </row>
    <row r="48" spans="1:20" x14ac:dyDescent="0.25">
      <c r="A48"/>
      <c r="Q48" s="161">
        <f t="shared" si="3"/>
        <v>46</v>
      </c>
      <c r="R48" s="20" t="str">
        <f t="shared" si="7"/>
        <v/>
      </c>
      <c r="S48" s="20" t="str">
        <f t="shared" si="8"/>
        <v/>
      </c>
      <c r="T48" s="20" t="str">
        <f t="shared" si="9"/>
        <v/>
      </c>
    </row>
    <row r="49" spans="1:20" x14ac:dyDescent="0.25">
      <c r="A49"/>
      <c r="Q49" s="161">
        <f t="shared" si="3"/>
        <v>47</v>
      </c>
      <c r="R49" s="20" t="str">
        <f t="shared" si="7"/>
        <v/>
      </c>
      <c r="S49" s="20" t="str">
        <f t="shared" si="8"/>
        <v/>
      </c>
      <c r="T49" s="20" t="str">
        <f t="shared" si="9"/>
        <v/>
      </c>
    </row>
    <row r="50" spans="1:20" x14ac:dyDescent="0.25">
      <c r="A50"/>
      <c r="Q50" s="161">
        <f t="shared" si="3"/>
        <v>48</v>
      </c>
      <c r="R50" s="20" t="str">
        <f t="shared" si="7"/>
        <v/>
      </c>
      <c r="S50" s="20" t="str">
        <f t="shared" si="8"/>
        <v/>
      </c>
      <c r="T50" s="20" t="str">
        <f t="shared" si="9"/>
        <v/>
      </c>
    </row>
    <row r="51" spans="1:20" x14ac:dyDescent="0.25">
      <c r="A51"/>
      <c r="Q51" s="161">
        <f t="shared" si="3"/>
        <v>49</v>
      </c>
      <c r="R51" s="20" t="str">
        <f t="shared" si="7"/>
        <v/>
      </c>
      <c r="S51" s="20" t="str">
        <f t="shared" si="8"/>
        <v/>
      </c>
      <c r="T51" s="20" t="str">
        <f t="shared" si="9"/>
        <v/>
      </c>
    </row>
    <row r="52" spans="1:20" x14ac:dyDescent="0.25">
      <c r="A52"/>
      <c r="Q52" s="161">
        <f t="shared" si="3"/>
        <v>50</v>
      </c>
      <c r="R52" s="20" t="str">
        <f t="shared" si="7"/>
        <v/>
      </c>
      <c r="S52" s="20" t="str">
        <f t="shared" si="8"/>
        <v/>
      </c>
      <c r="T52" s="20" t="str">
        <f t="shared" si="9"/>
        <v/>
      </c>
    </row>
    <row r="53" spans="1:20" x14ac:dyDescent="0.25">
      <c r="A53"/>
      <c r="Q53" s="161">
        <f t="shared" si="3"/>
        <v>51</v>
      </c>
      <c r="R53" s="20" t="str">
        <f t="shared" si="7"/>
        <v/>
      </c>
      <c r="S53" s="20" t="str">
        <f t="shared" si="8"/>
        <v/>
      </c>
      <c r="T53" s="20" t="str">
        <f t="shared" si="9"/>
        <v/>
      </c>
    </row>
    <row r="54" spans="1:20" x14ac:dyDescent="0.25">
      <c r="A54"/>
      <c r="Q54" s="161">
        <f t="shared" si="3"/>
        <v>52</v>
      </c>
      <c r="R54" s="20" t="str">
        <f t="shared" si="7"/>
        <v/>
      </c>
      <c r="S54" s="20" t="str">
        <f t="shared" si="8"/>
        <v/>
      </c>
      <c r="T54" s="20" t="str">
        <f t="shared" si="9"/>
        <v/>
      </c>
    </row>
    <row r="55" spans="1:20" x14ac:dyDescent="0.25">
      <c r="A55"/>
      <c r="Q55" s="161">
        <f t="shared" si="3"/>
        <v>53</v>
      </c>
      <c r="R55" s="20" t="str">
        <f t="shared" si="7"/>
        <v/>
      </c>
      <c r="S55" s="20" t="str">
        <f t="shared" si="8"/>
        <v/>
      </c>
      <c r="T55" s="20" t="str">
        <f t="shared" si="9"/>
        <v/>
      </c>
    </row>
    <row r="56" spans="1:20" x14ac:dyDescent="0.25">
      <c r="A56"/>
      <c r="Q56" s="161">
        <f t="shared" si="3"/>
        <v>54</v>
      </c>
      <c r="R56" s="20" t="str">
        <f t="shared" si="7"/>
        <v/>
      </c>
      <c r="S56" s="20" t="str">
        <f t="shared" si="8"/>
        <v/>
      </c>
      <c r="T56" s="20" t="str">
        <f t="shared" si="9"/>
        <v/>
      </c>
    </row>
    <row r="57" spans="1:20" x14ac:dyDescent="0.25">
      <c r="A57"/>
      <c r="Q57" s="161">
        <f t="shared" si="3"/>
        <v>55</v>
      </c>
      <c r="R57" s="20" t="str">
        <f t="shared" si="7"/>
        <v/>
      </c>
      <c r="S57" s="20" t="str">
        <f t="shared" si="8"/>
        <v/>
      </c>
      <c r="T57" s="20" t="str">
        <f t="shared" si="9"/>
        <v/>
      </c>
    </row>
    <row r="58" spans="1:20" x14ac:dyDescent="0.25">
      <c r="A58"/>
      <c r="Q58" s="161">
        <f t="shared" si="3"/>
        <v>56</v>
      </c>
      <c r="R58" s="20" t="str">
        <f t="shared" si="7"/>
        <v/>
      </c>
      <c r="S58" s="20" t="str">
        <f t="shared" si="8"/>
        <v/>
      </c>
      <c r="T58" s="20" t="str">
        <f t="shared" si="9"/>
        <v/>
      </c>
    </row>
    <row r="59" spans="1:20" x14ac:dyDescent="0.25">
      <c r="A59"/>
      <c r="Q59" s="161">
        <f t="shared" si="3"/>
        <v>57</v>
      </c>
      <c r="R59" s="20" t="str">
        <f t="shared" si="7"/>
        <v/>
      </c>
      <c r="S59" s="20" t="str">
        <f t="shared" si="8"/>
        <v/>
      </c>
      <c r="T59" s="20" t="str">
        <f t="shared" si="9"/>
        <v/>
      </c>
    </row>
    <row r="60" spans="1:20" x14ac:dyDescent="0.25">
      <c r="A60"/>
      <c r="Q60" s="161">
        <f t="shared" si="3"/>
        <v>58</v>
      </c>
      <c r="R60" s="20" t="str">
        <f t="shared" si="7"/>
        <v/>
      </c>
      <c r="S60" s="20" t="str">
        <f t="shared" si="8"/>
        <v/>
      </c>
      <c r="T60" s="20" t="str">
        <f t="shared" si="9"/>
        <v/>
      </c>
    </row>
    <row r="61" spans="1:20" x14ac:dyDescent="0.25">
      <c r="A61"/>
      <c r="Q61" s="161">
        <f t="shared" si="3"/>
        <v>59</v>
      </c>
      <c r="R61" s="20" t="str">
        <f t="shared" si="7"/>
        <v/>
      </c>
      <c r="S61" s="20" t="str">
        <f t="shared" si="8"/>
        <v/>
      </c>
      <c r="T61" s="20" t="str">
        <f t="shared" si="9"/>
        <v/>
      </c>
    </row>
    <row r="62" spans="1:20" x14ac:dyDescent="0.25">
      <c r="A62"/>
      <c r="Q62" s="161">
        <f t="shared" si="3"/>
        <v>60</v>
      </c>
      <c r="R62" s="20" t="str">
        <f t="shared" si="7"/>
        <v/>
      </c>
      <c r="S62" s="20" t="str">
        <f t="shared" si="8"/>
        <v/>
      </c>
      <c r="T62" s="20" t="str">
        <f t="shared" si="9"/>
        <v/>
      </c>
    </row>
    <row r="63" spans="1:20" x14ac:dyDescent="0.25">
      <c r="A63"/>
      <c r="Q63" s="161">
        <f t="shared" si="3"/>
        <v>61</v>
      </c>
      <c r="R63" s="20" t="str">
        <f t="shared" si="7"/>
        <v/>
      </c>
      <c r="S63" s="20" t="str">
        <f t="shared" si="8"/>
        <v/>
      </c>
      <c r="T63" s="20" t="str">
        <f t="shared" si="9"/>
        <v/>
      </c>
    </row>
    <row r="64" spans="1:20" x14ac:dyDescent="0.25">
      <c r="A64"/>
      <c r="Q64" s="161">
        <f t="shared" si="3"/>
        <v>62</v>
      </c>
      <c r="R64" s="20" t="str">
        <f t="shared" si="7"/>
        <v/>
      </c>
      <c r="S64" s="20" t="str">
        <f t="shared" si="8"/>
        <v/>
      </c>
      <c r="T64" s="20" t="str">
        <f t="shared" si="9"/>
        <v/>
      </c>
    </row>
    <row r="65" spans="1:20" x14ac:dyDescent="0.25">
      <c r="A65"/>
      <c r="Q65" s="161">
        <f t="shared" si="3"/>
        <v>63</v>
      </c>
      <c r="R65" s="20" t="str">
        <f t="shared" si="7"/>
        <v/>
      </c>
      <c r="S65" s="20" t="str">
        <f t="shared" si="8"/>
        <v/>
      </c>
      <c r="T65" s="20" t="str">
        <f t="shared" si="9"/>
        <v/>
      </c>
    </row>
    <row r="66" spans="1:20" x14ac:dyDescent="0.25">
      <c r="A66"/>
      <c r="Q66" s="161">
        <f t="shared" si="3"/>
        <v>64</v>
      </c>
      <c r="R66" s="20" t="str">
        <f t="shared" si="7"/>
        <v/>
      </c>
      <c r="S66" s="20" t="str">
        <f t="shared" si="8"/>
        <v/>
      </c>
      <c r="T66" s="20" t="str">
        <f t="shared" si="9"/>
        <v/>
      </c>
    </row>
    <row r="67" spans="1:20" x14ac:dyDescent="0.25">
      <c r="A67"/>
      <c r="Q67" s="161">
        <f t="shared" si="3"/>
        <v>65</v>
      </c>
      <c r="R67" s="20" t="str">
        <f t="shared" si="7"/>
        <v/>
      </c>
      <c r="S67" s="20" t="str">
        <f t="shared" si="8"/>
        <v/>
      </c>
      <c r="T67" s="20" t="str">
        <f t="shared" si="9"/>
        <v/>
      </c>
    </row>
    <row r="68" spans="1:20" x14ac:dyDescent="0.25">
      <c r="A68"/>
      <c r="Q68" s="161">
        <f t="shared" si="3"/>
        <v>66</v>
      </c>
      <c r="R68" s="20" t="str">
        <f t="shared" si="7"/>
        <v/>
      </c>
      <c r="S68" s="20" t="str">
        <f t="shared" si="8"/>
        <v/>
      </c>
      <c r="T68" s="20" t="str">
        <f t="shared" si="9"/>
        <v/>
      </c>
    </row>
    <row r="69" spans="1:20" x14ac:dyDescent="0.25">
      <c r="A69"/>
      <c r="Q69" s="161">
        <f t="shared" ref="Q69:Q102" si="10">Q68+1</f>
        <v>67</v>
      </c>
      <c r="R69" s="20" t="str">
        <f t="shared" si="7"/>
        <v/>
      </c>
      <c r="S69" s="20" t="str">
        <f t="shared" si="8"/>
        <v/>
      </c>
      <c r="T69" s="20" t="str">
        <f t="shared" si="9"/>
        <v/>
      </c>
    </row>
    <row r="70" spans="1:20" x14ac:dyDescent="0.25">
      <c r="A70"/>
      <c r="Q70" s="161">
        <f t="shared" si="10"/>
        <v>68</v>
      </c>
      <c r="R70" s="20" t="str">
        <f t="shared" si="7"/>
        <v/>
      </c>
      <c r="S70" s="20" t="str">
        <f t="shared" si="8"/>
        <v/>
      </c>
      <c r="T70" s="20" t="str">
        <f t="shared" si="9"/>
        <v/>
      </c>
    </row>
    <row r="71" spans="1:20" x14ac:dyDescent="0.25">
      <c r="A71"/>
      <c r="Q71" s="161">
        <f t="shared" si="10"/>
        <v>69</v>
      </c>
      <c r="R71" s="20" t="str">
        <f t="shared" si="7"/>
        <v/>
      </c>
      <c r="S71" s="20" t="str">
        <f t="shared" si="8"/>
        <v/>
      </c>
      <c r="T71" s="20" t="str">
        <f t="shared" si="9"/>
        <v/>
      </c>
    </row>
    <row r="72" spans="1:20" x14ac:dyDescent="0.25">
      <c r="A72"/>
      <c r="Q72" s="161">
        <f t="shared" si="10"/>
        <v>70</v>
      </c>
      <c r="R72" s="20" t="str">
        <f t="shared" si="7"/>
        <v/>
      </c>
      <c r="S72" s="20" t="str">
        <f t="shared" si="8"/>
        <v/>
      </c>
      <c r="T72" s="20" t="str">
        <f t="shared" si="9"/>
        <v/>
      </c>
    </row>
    <row r="73" spans="1:20" x14ac:dyDescent="0.25">
      <c r="A73"/>
      <c r="Q73" s="161">
        <f t="shared" si="10"/>
        <v>71</v>
      </c>
      <c r="R73" s="20" t="str">
        <f t="shared" si="7"/>
        <v/>
      </c>
      <c r="S73" s="20" t="str">
        <f t="shared" si="8"/>
        <v/>
      </c>
      <c r="T73" s="20" t="str">
        <f t="shared" si="9"/>
        <v/>
      </c>
    </row>
    <row r="74" spans="1:20" x14ac:dyDescent="0.25">
      <c r="A74"/>
      <c r="Q74" s="161">
        <f t="shared" si="10"/>
        <v>72</v>
      </c>
      <c r="R74" s="20" t="str">
        <f t="shared" si="7"/>
        <v/>
      </c>
      <c r="S74" s="20" t="str">
        <f t="shared" si="8"/>
        <v/>
      </c>
      <c r="T74" s="20" t="str">
        <f t="shared" si="9"/>
        <v/>
      </c>
    </row>
    <row r="75" spans="1:20" x14ac:dyDescent="0.25">
      <c r="A75"/>
      <c r="Q75" s="161">
        <f t="shared" si="10"/>
        <v>73</v>
      </c>
      <c r="R75" s="20" t="str">
        <f t="shared" si="7"/>
        <v/>
      </c>
      <c r="S75" s="20" t="str">
        <f t="shared" si="8"/>
        <v/>
      </c>
      <c r="T75" s="20" t="str">
        <f t="shared" si="9"/>
        <v/>
      </c>
    </row>
    <row r="76" spans="1:20" x14ac:dyDescent="0.25">
      <c r="A76"/>
      <c r="Q76" s="161">
        <f t="shared" si="10"/>
        <v>74</v>
      </c>
      <c r="R76" s="20" t="str">
        <f t="shared" si="7"/>
        <v/>
      </c>
      <c r="S76" s="20" t="str">
        <f t="shared" si="8"/>
        <v/>
      </c>
      <c r="T76" s="20" t="str">
        <f t="shared" si="9"/>
        <v/>
      </c>
    </row>
    <row r="77" spans="1:20" x14ac:dyDescent="0.25">
      <c r="A77"/>
      <c r="Q77" s="161">
        <f t="shared" si="10"/>
        <v>75</v>
      </c>
      <c r="R77" s="20" t="str">
        <f t="shared" si="7"/>
        <v/>
      </c>
      <c r="S77" s="20" t="str">
        <f t="shared" si="8"/>
        <v/>
      </c>
      <c r="T77" s="20" t="str">
        <f t="shared" si="9"/>
        <v/>
      </c>
    </row>
    <row r="78" spans="1:20" x14ac:dyDescent="0.25">
      <c r="A78"/>
      <c r="Q78" s="161">
        <f t="shared" si="10"/>
        <v>76</v>
      </c>
      <c r="R78" s="20" t="str">
        <f t="shared" si="7"/>
        <v/>
      </c>
      <c r="S78" s="20" t="str">
        <f t="shared" si="8"/>
        <v/>
      </c>
      <c r="T78" s="20" t="str">
        <f t="shared" si="9"/>
        <v/>
      </c>
    </row>
    <row r="79" spans="1:20" x14ac:dyDescent="0.25">
      <c r="A79"/>
      <c r="Q79" s="161">
        <f t="shared" si="10"/>
        <v>77</v>
      </c>
      <c r="R79" s="20" t="str">
        <f t="shared" ref="R79:R102" si="11">IF(OR(ROUND(C$16+0.3,0)&gt;$Q79,ROUND(C$16+0.3,0)=$Q79),C$13^2,"")</f>
        <v/>
      </c>
      <c r="S79" s="20" t="str">
        <f t="shared" ref="S79:S102" si="12">IF(OR(ROUND(D$16+0.3,0)&gt;$Q79,ROUND(D$16+0.3,0)=$Q79),D$13^2,"")</f>
        <v/>
      </c>
      <c r="T79" s="20" t="str">
        <f t="shared" ref="T79:T102" si="13">IF(OR(ROUND(E$16+0.3,0)&gt;$Q79,ROUND(E$16+0.3,0)=$Q79),E$13^2,"")</f>
        <v/>
      </c>
    </row>
    <row r="80" spans="1:20" x14ac:dyDescent="0.25">
      <c r="A80"/>
      <c r="Q80" s="161">
        <f t="shared" si="10"/>
        <v>78</v>
      </c>
      <c r="R80" s="20" t="str">
        <f t="shared" si="11"/>
        <v/>
      </c>
      <c r="S80" s="20" t="str">
        <f t="shared" si="12"/>
        <v/>
      </c>
      <c r="T80" s="20" t="str">
        <f t="shared" si="13"/>
        <v/>
      </c>
    </row>
    <row r="81" spans="1:20" x14ac:dyDescent="0.25">
      <c r="A81"/>
      <c r="Q81" s="161">
        <f t="shared" si="10"/>
        <v>79</v>
      </c>
      <c r="R81" s="20" t="str">
        <f t="shared" si="11"/>
        <v/>
      </c>
      <c r="S81" s="20" t="str">
        <f t="shared" si="12"/>
        <v/>
      </c>
      <c r="T81" s="20" t="str">
        <f t="shared" si="13"/>
        <v/>
      </c>
    </row>
    <row r="82" spans="1:20" x14ac:dyDescent="0.25">
      <c r="A82"/>
      <c r="Q82" s="161">
        <f t="shared" si="10"/>
        <v>80</v>
      </c>
      <c r="R82" s="20" t="str">
        <f t="shared" si="11"/>
        <v/>
      </c>
      <c r="S82" s="20" t="str">
        <f t="shared" si="12"/>
        <v/>
      </c>
      <c r="T82" s="20" t="str">
        <f t="shared" si="13"/>
        <v/>
      </c>
    </row>
    <row r="83" spans="1:20" x14ac:dyDescent="0.25">
      <c r="A83"/>
      <c r="Q83" s="161">
        <f t="shared" si="10"/>
        <v>81</v>
      </c>
      <c r="R83" s="20" t="str">
        <f t="shared" si="11"/>
        <v/>
      </c>
      <c r="S83" s="20" t="str">
        <f t="shared" si="12"/>
        <v/>
      </c>
      <c r="T83" s="20" t="str">
        <f t="shared" si="13"/>
        <v/>
      </c>
    </row>
    <row r="84" spans="1:20" x14ac:dyDescent="0.25">
      <c r="A84"/>
      <c r="Q84" s="161">
        <f t="shared" si="10"/>
        <v>82</v>
      </c>
      <c r="R84" s="20" t="str">
        <f t="shared" si="11"/>
        <v/>
      </c>
      <c r="S84" s="20" t="str">
        <f t="shared" si="12"/>
        <v/>
      </c>
      <c r="T84" s="20" t="str">
        <f t="shared" si="13"/>
        <v/>
      </c>
    </row>
    <row r="85" spans="1:20" x14ac:dyDescent="0.25">
      <c r="A85"/>
      <c r="Q85" s="161">
        <f t="shared" si="10"/>
        <v>83</v>
      </c>
      <c r="R85" s="20" t="str">
        <f t="shared" si="11"/>
        <v/>
      </c>
      <c r="S85" s="20" t="str">
        <f t="shared" si="12"/>
        <v/>
      </c>
      <c r="T85" s="20" t="str">
        <f t="shared" si="13"/>
        <v/>
      </c>
    </row>
    <row r="86" spans="1:20" x14ac:dyDescent="0.25">
      <c r="A86"/>
      <c r="Q86" s="161">
        <f t="shared" si="10"/>
        <v>84</v>
      </c>
      <c r="R86" s="20" t="str">
        <f t="shared" si="11"/>
        <v/>
      </c>
      <c r="S86" s="20" t="str">
        <f t="shared" si="12"/>
        <v/>
      </c>
      <c r="T86" s="20" t="str">
        <f t="shared" si="13"/>
        <v/>
      </c>
    </row>
    <row r="87" spans="1:20" x14ac:dyDescent="0.25">
      <c r="A87"/>
      <c r="Q87" s="161">
        <f t="shared" si="10"/>
        <v>85</v>
      </c>
      <c r="R87" s="20" t="str">
        <f t="shared" si="11"/>
        <v/>
      </c>
      <c r="S87" s="20" t="str">
        <f t="shared" si="12"/>
        <v/>
      </c>
      <c r="T87" s="20" t="str">
        <f t="shared" si="13"/>
        <v/>
      </c>
    </row>
    <row r="88" spans="1:20" x14ac:dyDescent="0.25">
      <c r="A88"/>
      <c r="Q88" s="161">
        <f t="shared" si="10"/>
        <v>86</v>
      </c>
      <c r="R88" s="20" t="str">
        <f t="shared" si="11"/>
        <v/>
      </c>
      <c r="S88" s="20" t="str">
        <f t="shared" si="12"/>
        <v/>
      </c>
      <c r="T88" s="20" t="str">
        <f t="shared" si="13"/>
        <v/>
      </c>
    </row>
    <row r="89" spans="1:20" x14ac:dyDescent="0.25">
      <c r="A89"/>
      <c r="Q89" s="161">
        <f t="shared" si="10"/>
        <v>87</v>
      </c>
      <c r="R89" s="20" t="str">
        <f t="shared" si="11"/>
        <v/>
      </c>
      <c r="S89" s="20" t="str">
        <f t="shared" si="12"/>
        <v/>
      </c>
      <c r="T89" s="20" t="str">
        <f t="shared" si="13"/>
        <v/>
      </c>
    </row>
    <row r="90" spans="1:20" x14ac:dyDescent="0.25">
      <c r="A90"/>
      <c r="Q90" s="161">
        <f t="shared" si="10"/>
        <v>88</v>
      </c>
      <c r="R90" s="20" t="str">
        <f t="shared" si="11"/>
        <v/>
      </c>
      <c r="S90" s="20" t="str">
        <f t="shared" si="12"/>
        <v/>
      </c>
      <c r="T90" s="20" t="str">
        <f t="shared" si="13"/>
        <v/>
      </c>
    </row>
    <row r="91" spans="1:20" x14ac:dyDescent="0.25">
      <c r="A91"/>
      <c r="Q91" s="161">
        <f t="shared" si="10"/>
        <v>89</v>
      </c>
      <c r="R91" s="20" t="str">
        <f t="shared" si="11"/>
        <v/>
      </c>
      <c r="S91" s="20" t="str">
        <f t="shared" si="12"/>
        <v/>
      </c>
      <c r="T91" s="20" t="str">
        <f t="shared" si="13"/>
        <v/>
      </c>
    </row>
    <row r="92" spans="1:20" x14ac:dyDescent="0.25">
      <c r="A92"/>
      <c r="Q92" s="161">
        <f t="shared" si="10"/>
        <v>90</v>
      </c>
      <c r="R92" s="20" t="str">
        <f t="shared" si="11"/>
        <v/>
      </c>
      <c r="S92" s="20" t="str">
        <f t="shared" si="12"/>
        <v/>
      </c>
      <c r="T92" s="20" t="str">
        <f t="shared" si="13"/>
        <v/>
      </c>
    </row>
    <row r="93" spans="1:20" x14ac:dyDescent="0.25">
      <c r="A93"/>
      <c r="Q93" s="161">
        <f t="shared" si="10"/>
        <v>91</v>
      </c>
      <c r="R93" s="20" t="str">
        <f t="shared" si="11"/>
        <v/>
      </c>
      <c r="S93" s="20" t="str">
        <f t="shared" si="12"/>
        <v/>
      </c>
      <c r="T93" s="20" t="str">
        <f t="shared" si="13"/>
        <v/>
      </c>
    </row>
    <row r="94" spans="1:20" x14ac:dyDescent="0.25">
      <c r="A94"/>
      <c r="Q94" s="161">
        <f t="shared" si="10"/>
        <v>92</v>
      </c>
      <c r="R94" s="20" t="str">
        <f t="shared" si="11"/>
        <v/>
      </c>
      <c r="S94" s="20" t="str">
        <f t="shared" si="12"/>
        <v/>
      </c>
      <c r="T94" s="20" t="str">
        <f t="shared" si="13"/>
        <v/>
      </c>
    </row>
    <row r="95" spans="1:20" x14ac:dyDescent="0.25">
      <c r="A95"/>
      <c r="Q95" s="161">
        <f t="shared" si="10"/>
        <v>93</v>
      </c>
      <c r="R95" s="20" t="str">
        <f t="shared" si="11"/>
        <v/>
      </c>
      <c r="S95" s="20" t="str">
        <f t="shared" si="12"/>
        <v/>
      </c>
      <c r="T95" s="20" t="str">
        <f t="shared" si="13"/>
        <v/>
      </c>
    </row>
    <row r="96" spans="1:20" x14ac:dyDescent="0.25">
      <c r="A96"/>
      <c r="Q96" s="161">
        <f t="shared" si="10"/>
        <v>94</v>
      </c>
      <c r="R96" s="20" t="str">
        <f t="shared" si="11"/>
        <v/>
      </c>
      <c r="S96" s="20" t="str">
        <f t="shared" si="12"/>
        <v/>
      </c>
      <c r="T96" s="20" t="str">
        <f t="shared" si="13"/>
        <v/>
      </c>
    </row>
    <row r="97" spans="1:20" x14ac:dyDescent="0.25">
      <c r="A97"/>
      <c r="Q97" s="161">
        <f t="shared" si="10"/>
        <v>95</v>
      </c>
      <c r="R97" s="20" t="str">
        <f t="shared" si="11"/>
        <v/>
      </c>
      <c r="S97" s="20" t="str">
        <f t="shared" si="12"/>
        <v/>
      </c>
      <c r="T97" s="20" t="str">
        <f t="shared" si="13"/>
        <v/>
      </c>
    </row>
    <row r="98" spans="1:20" x14ac:dyDescent="0.25">
      <c r="A98"/>
      <c r="Q98" s="161">
        <f t="shared" si="10"/>
        <v>96</v>
      </c>
      <c r="R98" s="20" t="str">
        <f t="shared" si="11"/>
        <v/>
      </c>
      <c r="S98" s="20" t="str">
        <f t="shared" si="12"/>
        <v/>
      </c>
      <c r="T98" s="20" t="str">
        <f t="shared" si="13"/>
        <v/>
      </c>
    </row>
    <row r="99" spans="1:20" x14ac:dyDescent="0.25">
      <c r="A99"/>
      <c r="Q99" s="161">
        <f t="shared" si="10"/>
        <v>97</v>
      </c>
      <c r="R99" s="20" t="str">
        <f t="shared" si="11"/>
        <v/>
      </c>
      <c r="S99" s="20" t="str">
        <f t="shared" si="12"/>
        <v/>
      </c>
      <c r="T99" s="20" t="str">
        <f t="shared" si="13"/>
        <v/>
      </c>
    </row>
    <row r="100" spans="1:20" x14ac:dyDescent="0.25">
      <c r="A100"/>
      <c r="Q100" s="161">
        <f t="shared" si="10"/>
        <v>98</v>
      </c>
      <c r="R100" s="20" t="str">
        <f t="shared" si="11"/>
        <v/>
      </c>
      <c r="S100" s="20" t="str">
        <f t="shared" si="12"/>
        <v/>
      </c>
      <c r="T100" s="20" t="str">
        <f t="shared" si="13"/>
        <v/>
      </c>
    </row>
    <row r="101" spans="1:20" x14ac:dyDescent="0.25">
      <c r="A101"/>
      <c r="Q101" s="161">
        <f t="shared" si="10"/>
        <v>99</v>
      </c>
      <c r="R101" s="20" t="str">
        <f t="shared" si="11"/>
        <v/>
      </c>
      <c r="S101" s="20" t="str">
        <f t="shared" si="12"/>
        <v/>
      </c>
      <c r="T101" s="20" t="str">
        <f t="shared" si="13"/>
        <v/>
      </c>
    </row>
    <row r="102" spans="1:20" x14ac:dyDescent="0.25">
      <c r="A102"/>
      <c r="Q102" s="161">
        <f t="shared" si="10"/>
        <v>100</v>
      </c>
      <c r="R102" s="20" t="str">
        <f t="shared" si="11"/>
        <v/>
      </c>
      <c r="S102" s="20" t="str">
        <f t="shared" si="12"/>
        <v/>
      </c>
      <c r="T102" s="20" t="str">
        <f t="shared" si="13"/>
        <v/>
      </c>
    </row>
    <row r="103" spans="1:20" x14ac:dyDescent="0.25">
      <c r="A103"/>
      <c r="Q103" s="161"/>
      <c r="R103" s="233">
        <f>SQRT(SUM(R2:R102))</f>
        <v>13.266499161421599</v>
      </c>
      <c r="S103" s="233">
        <f t="shared" ref="S103:T103" si="14">SQRT(SUM(S2:S102))</f>
        <v>13.856406460551018</v>
      </c>
      <c r="T103" s="233">
        <f t="shared" si="14"/>
        <v>14.422205101855956</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7">
    <mergeCell ref="B24:F24"/>
    <mergeCell ref="B38:C38"/>
    <mergeCell ref="C1:E1"/>
    <mergeCell ref="B25:F25"/>
    <mergeCell ref="B26:F26"/>
    <mergeCell ref="B27:F27"/>
    <mergeCell ref="B28:F28"/>
  </mergeCells>
  <conditionalFormatting sqref="C11:E11">
    <cfRule type="iconSet" priority="1">
      <iconSet showValue="0">
        <cfvo type="percent" val="0"/>
        <cfvo type="num" val="0.2"/>
        <cfvo type="num" val="0.3332"/>
      </iconSet>
    </cfRule>
  </conditionalFormatting>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848</v>
      </c>
    </row>
    <row r="3" spans="1:17" x14ac:dyDescent="0.25">
      <c r="A3" s="56" t="s">
        <v>39</v>
      </c>
      <c r="B3" s="57" t="s">
        <v>40</v>
      </c>
      <c r="C3" s="58" t="s">
        <v>51</v>
      </c>
      <c r="D3" s="58" t="s">
        <v>6</v>
      </c>
      <c r="E3" s="58" t="s">
        <v>52</v>
      </c>
    </row>
    <row r="4" spans="1:17" x14ac:dyDescent="0.25">
      <c r="A4" s="329" t="s">
        <v>13</v>
      </c>
      <c r="B4" s="222">
        <v>7.0710678118654752E-2</v>
      </c>
      <c r="C4" s="59">
        <v>1</v>
      </c>
      <c r="D4" s="59">
        <v>98</v>
      </c>
      <c r="E4" s="59">
        <v>1</v>
      </c>
    </row>
    <row r="5" spans="1:17" x14ac:dyDescent="0.25">
      <c r="A5" s="329" t="s">
        <v>852</v>
      </c>
      <c r="B5" s="222">
        <v>0.1</v>
      </c>
      <c r="C5" s="59">
        <v>2</v>
      </c>
      <c r="D5" s="59">
        <v>96</v>
      </c>
      <c r="E5" s="59">
        <v>2</v>
      </c>
    </row>
    <row r="6" spans="1:17" x14ac:dyDescent="0.25">
      <c r="A6" s="329" t="s">
        <v>0</v>
      </c>
      <c r="B6" s="222">
        <v>0.1414213562373095</v>
      </c>
      <c r="C6" s="59">
        <v>4</v>
      </c>
      <c r="D6" s="59">
        <v>92</v>
      </c>
      <c r="E6" s="59">
        <v>4</v>
      </c>
    </row>
    <row r="7" spans="1:17" x14ac:dyDescent="0.25">
      <c r="A7" s="329" t="s">
        <v>3</v>
      </c>
      <c r="B7" s="222">
        <v>0.17320508075688773</v>
      </c>
      <c r="C7" s="59">
        <v>6</v>
      </c>
      <c r="D7" s="59">
        <v>88</v>
      </c>
      <c r="E7" s="59">
        <v>6</v>
      </c>
    </row>
    <row r="8" spans="1:17" x14ac:dyDescent="0.25">
      <c r="A8" s="329" t="s">
        <v>1</v>
      </c>
      <c r="B8" s="222">
        <v>0.2</v>
      </c>
      <c r="C8" s="59">
        <v>8</v>
      </c>
      <c r="D8" s="59">
        <v>84</v>
      </c>
      <c r="E8" s="59">
        <v>8</v>
      </c>
    </row>
    <row r="9" spans="1:17" x14ac:dyDescent="0.25">
      <c r="A9" s="329" t="s">
        <v>4</v>
      </c>
      <c r="B9" s="222">
        <v>0.23452078799117146</v>
      </c>
      <c r="C9" s="59">
        <v>11</v>
      </c>
      <c r="D9" s="59">
        <v>78</v>
      </c>
      <c r="E9" s="59">
        <v>11</v>
      </c>
    </row>
    <row r="10" spans="1:17" x14ac:dyDescent="0.25">
      <c r="A10" s="329" t="s">
        <v>2</v>
      </c>
      <c r="B10" s="222">
        <v>0.27386127875258304</v>
      </c>
      <c r="C10" s="59">
        <v>15</v>
      </c>
      <c r="D10" s="59">
        <v>70</v>
      </c>
      <c r="E10" s="59">
        <v>15</v>
      </c>
    </row>
    <row r="11" spans="1:17" x14ac:dyDescent="0.25">
      <c r="A11" s="329" t="s">
        <v>853</v>
      </c>
      <c r="B11" s="222">
        <v>0.31622776601683794</v>
      </c>
      <c r="C11" s="59">
        <v>20</v>
      </c>
      <c r="D11" s="59">
        <v>60</v>
      </c>
      <c r="E11" s="59">
        <v>20</v>
      </c>
    </row>
    <row r="12" spans="1:17" x14ac:dyDescent="0.25">
      <c r="A12" s="329" t="s">
        <v>854</v>
      </c>
      <c r="B12" s="222">
        <v>0.35355339059327379</v>
      </c>
      <c r="C12" s="59">
        <v>25</v>
      </c>
      <c r="D12" s="59">
        <v>50</v>
      </c>
      <c r="E12" s="59">
        <v>25</v>
      </c>
    </row>
    <row r="13" spans="1:17" x14ac:dyDescent="0.25">
      <c r="A13" s="329" t="s">
        <v>14</v>
      </c>
      <c r="B13" s="222">
        <v>0.40620192023179802</v>
      </c>
      <c r="C13" s="59">
        <v>33</v>
      </c>
      <c r="D13" s="59">
        <v>34</v>
      </c>
      <c r="E13" s="59">
        <v>33</v>
      </c>
    </row>
    <row r="16" spans="1:17" x14ac:dyDescent="0.25">
      <c r="A16" s="382" t="s">
        <v>148</v>
      </c>
      <c r="B16" s="330">
        <v>-0.05</v>
      </c>
      <c r="G16" s="328"/>
      <c r="H16" s="333" t="s">
        <v>61</v>
      </c>
      <c r="I16" s="60"/>
      <c r="J16" s="60"/>
      <c r="K16" s="60"/>
      <c r="L16" s="60"/>
      <c r="M16" s="60"/>
      <c r="N16" s="60"/>
      <c r="O16" s="60"/>
      <c r="P16" s="340"/>
      <c r="Q16" s="334"/>
    </row>
    <row r="17" spans="1:17" x14ac:dyDescent="0.25">
      <c r="A17" s="383"/>
      <c r="B17" s="330">
        <v>-0.1</v>
      </c>
      <c r="G17" s="222"/>
      <c r="H17" s="335" t="s">
        <v>62</v>
      </c>
      <c r="I17" s="332"/>
      <c r="J17" s="332"/>
      <c r="K17" s="332"/>
      <c r="L17" s="332"/>
      <c r="M17" s="332"/>
      <c r="N17" s="332"/>
      <c r="O17" s="332"/>
      <c r="P17" s="339"/>
      <c r="Q17" s="336"/>
    </row>
    <row r="18" spans="1:17" x14ac:dyDescent="0.25">
      <c r="A18" s="383"/>
      <c r="B18" s="330">
        <v>-0.15</v>
      </c>
      <c r="G18" s="59"/>
      <c r="H18" s="337" t="s">
        <v>858</v>
      </c>
      <c r="I18" s="61"/>
      <c r="J18" s="61"/>
      <c r="K18" s="61"/>
      <c r="L18" s="61"/>
      <c r="M18" s="61"/>
      <c r="N18" s="61"/>
      <c r="O18" s="61"/>
      <c r="P18" s="341"/>
      <c r="Q18" s="338"/>
    </row>
    <row r="19" spans="1:17" x14ac:dyDescent="0.25">
      <c r="A19" s="383"/>
      <c r="B19" s="330">
        <v>-0.2</v>
      </c>
    </row>
    <row r="20" spans="1:17" x14ac:dyDescent="0.25">
      <c r="A20" s="383"/>
      <c r="B20" s="330">
        <v>-0.25</v>
      </c>
      <c r="G20" s="223" t="s">
        <v>222</v>
      </c>
    </row>
    <row r="21" spans="1:17" x14ac:dyDescent="0.25">
      <c r="A21" s="383"/>
      <c r="B21" s="330">
        <v>-0.3</v>
      </c>
      <c r="G21" s="223" t="s">
        <v>223</v>
      </c>
    </row>
    <row r="22" spans="1:17" x14ac:dyDescent="0.25">
      <c r="A22" s="383"/>
      <c r="B22" s="330">
        <v>-0.35</v>
      </c>
      <c r="G22" s="223" t="s">
        <v>224</v>
      </c>
    </row>
    <row r="23" spans="1:17" x14ac:dyDescent="0.25">
      <c r="A23" s="383"/>
      <c r="B23" s="330">
        <v>-0.4</v>
      </c>
    </row>
    <row r="24" spans="1:17" x14ac:dyDescent="0.25">
      <c r="A24" s="383"/>
      <c r="B24" s="330">
        <v>-0.5</v>
      </c>
    </row>
    <row r="25" spans="1:17" x14ac:dyDescent="0.25">
      <c r="A25" s="383"/>
      <c r="B25" s="330">
        <v>-0.6</v>
      </c>
    </row>
    <row r="26" spans="1:17" x14ac:dyDescent="0.25">
      <c r="A26" s="384"/>
      <c r="B26" s="330">
        <v>-0.7</v>
      </c>
    </row>
    <row r="27" spans="1:17" x14ac:dyDescent="0.25">
      <c r="B27" s="52"/>
    </row>
    <row r="29" spans="1:17" x14ac:dyDescent="0.25">
      <c r="A29" s="385" t="s">
        <v>149</v>
      </c>
      <c r="B29" s="330">
        <v>0.1</v>
      </c>
    </row>
    <row r="30" spans="1:17" x14ac:dyDescent="0.25">
      <c r="A30" s="385"/>
      <c r="B30" s="330">
        <v>0.2</v>
      </c>
    </row>
    <row r="31" spans="1:17" x14ac:dyDescent="0.25">
      <c r="A31" s="385"/>
      <c r="B31" s="330">
        <v>0.3</v>
      </c>
    </row>
    <row r="32" spans="1:17" x14ac:dyDescent="0.25">
      <c r="A32" s="385"/>
      <c r="B32" s="330">
        <v>0.4</v>
      </c>
    </row>
    <row r="33" spans="1:20" x14ac:dyDescent="0.25">
      <c r="A33" s="385"/>
      <c r="B33" s="330">
        <v>0.5</v>
      </c>
    </row>
    <row r="34" spans="1:20" x14ac:dyDescent="0.25">
      <c r="A34" s="385"/>
      <c r="B34" s="330">
        <v>0.75</v>
      </c>
    </row>
    <row r="35" spans="1:20" x14ac:dyDescent="0.25">
      <c r="A35" s="385"/>
      <c r="B35" s="330">
        <v>1</v>
      </c>
    </row>
    <row r="36" spans="1:20" x14ac:dyDescent="0.25">
      <c r="A36" s="385"/>
      <c r="B36" s="330">
        <v>1.25</v>
      </c>
    </row>
    <row r="37" spans="1:20" x14ac:dyDescent="0.25">
      <c r="A37" s="385"/>
      <c r="B37" s="330">
        <v>1.5</v>
      </c>
    </row>
    <row r="38" spans="1:20" x14ac:dyDescent="0.25">
      <c r="A38" s="385"/>
      <c r="B38" s="330">
        <v>1.75</v>
      </c>
    </row>
    <row r="39" spans="1:20" x14ac:dyDescent="0.25">
      <c r="A39" s="385"/>
      <c r="B39" s="330">
        <v>2</v>
      </c>
    </row>
    <row r="42" spans="1:20" x14ac:dyDescent="0.25">
      <c r="A42" s="83" t="s">
        <v>87</v>
      </c>
      <c r="B42" s="82"/>
    </row>
    <row r="43" spans="1:20" x14ac:dyDescent="0.25">
      <c r="A43" s="329" t="s">
        <v>76</v>
      </c>
      <c r="B43" s="6" t="b">
        <f>FALSE</f>
        <v>0</v>
      </c>
      <c r="C43" s="66" t="s">
        <v>84</v>
      </c>
      <c r="D43" s="80"/>
      <c r="E43" s="80"/>
      <c r="F43" s="80"/>
      <c r="G43" s="80"/>
      <c r="H43" s="80"/>
      <c r="I43" s="80"/>
      <c r="J43" s="80"/>
      <c r="K43" s="81"/>
      <c r="L43" s="66" t="s">
        <v>845</v>
      </c>
      <c r="M43" s="80"/>
      <c r="N43" s="80"/>
      <c r="O43" s="80"/>
      <c r="P43" s="80"/>
      <c r="Q43" s="80"/>
      <c r="R43" s="80"/>
      <c r="S43" s="80"/>
      <c r="T43" s="81"/>
    </row>
    <row r="44" spans="1:20" x14ac:dyDescent="0.25">
      <c r="A44" s="329" t="s">
        <v>75</v>
      </c>
      <c r="B44" s="6" t="b">
        <f>TRUE</f>
        <v>1</v>
      </c>
      <c r="C44" s="66" t="s">
        <v>104</v>
      </c>
      <c r="D44" s="80"/>
      <c r="E44" s="80"/>
      <c r="F44" s="80"/>
      <c r="G44" s="80"/>
      <c r="H44" s="80"/>
      <c r="I44" s="80"/>
      <c r="J44" s="80"/>
      <c r="K44" s="81"/>
      <c r="L44" s="66" t="s">
        <v>844</v>
      </c>
      <c r="M44" s="80"/>
      <c r="N44" s="80"/>
      <c r="O44" s="80"/>
      <c r="P44" s="80"/>
      <c r="Q44" s="80"/>
      <c r="R44" s="80"/>
      <c r="S44" s="80"/>
      <c r="T44" s="81"/>
    </row>
    <row r="47" spans="1:20" x14ac:dyDescent="0.25">
      <c r="A47" s="83" t="s">
        <v>86</v>
      </c>
      <c r="B47" s="82"/>
    </row>
    <row r="48" spans="1:20" x14ac:dyDescent="0.25">
      <c r="A48" s="329" t="s">
        <v>78</v>
      </c>
      <c r="B48" s="6" t="b">
        <f>TRUE</f>
        <v>1</v>
      </c>
    </row>
    <row r="49" spans="1:5" x14ac:dyDescent="0.25">
      <c r="A49" s="329" t="s">
        <v>79</v>
      </c>
      <c r="B49" s="6" t="b">
        <f>FALSE</f>
        <v>0</v>
      </c>
    </row>
    <row r="51" spans="1:5" x14ac:dyDescent="0.25">
      <c r="A51" s="157" t="str">
        <f>CONCATENATE("Version ",'Change Log'!$B$3," – © 2015-",YEAR('Change Log'!$A$3),", William W. Davis, MSPM, PMP")</f>
        <v>Version 4k – © 2015-2019, William W. Davis, MSPM, PMP</v>
      </c>
    </row>
    <row r="53" spans="1:5" x14ac:dyDescent="0.25">
      <c r="A53" s="156" t="s">
        <v>220</v>
      </c>
    </row>
    <row r="54" spans="1:5" x14ac:dyDescent="0.25">
      <c r="A54" s="156" t="s">
        <v>92</v>
      </c>
    </row>
    <row r="55" spans="1:5" x14ac:dyDescent="0.25">
      <c r="A55" s="156" t="s">
        <v>219</v>
      </c>
    </row>
    <row r="56" spans="1:5" x14ac:dyDescent="0.25">
      <c r="A56" s="156" t="s">
        <v>221</v>
      </c>
    </row>
    <row r="57" spans="1:5" x14ac:dyDescent="0.25">
      <c r="A57" s="156" t="s">
        <v>799</v>
      </c>
    </row>
    <row r="58" spans="1:5" x14ac:dyDescent="0.25">
      <c r="A58" s="156" t="s">
        <v>800</v>
      </c>
    </row>
    <row r="59" spans="1:5" x14ac:dyDescent="0.25">
      <c r="A59" s="156"/>
    </row>
    <row r="60" spans="1:5" x14ac:dyDescent="0.25">
      <c r="A60" s="156" t="s">
        <v>801</v>
      </c>
    </row>
    <row r="61" spans="1:5" x14ac:dyDescent="0.25">
      <c r="A61" s="156" t="s">
        <v>91</v>
      </c>
    </row>
    <row r="62" spans="1:5" x14ac:dyDescent="0.25">
      <c r="A62" s="386" t="s">
        <v>806</v>
      </c>
      <c r="B62" s="386"/>
      <c r="C62" s="386"/>
      <c r="D62" s="386"/>
      <c r="E62" s="386"/>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10" sqref="B10"/>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832</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387" t="s">
        <v>70</v>
      </c>
      <c r="C3" s="387"/>
      <c r="D3" s="387"/>
      <c r="E3" s="5"/>
      <c r="F3" s="5"/>
      <c r="G3" s="387" t="s">
        <v>66</v>
      </c>
      <c r="H3" s="387"/>
      <c r="I3" s="387"/>
      <c r="J3" s="5"/>
      <c r="K3" s="5"/>
      <c r="L3" s="387" t="s">
        <v>71</v>
      </c>
      <c r="M3" s="387"/>
      <c r="N3" s="387"/>
      <c r="O3" s="5"/>
      <c r="P3" s="5"/>
      <c r="Q3" s="5"/>
    </row>
    <row r="4" spans="1:17" x14ac:dyDescent="0.25">
      <c r="A4" s="5"/>
      <c r="B4" s="5"/>
      <c r="C4" s="63" t="s">
        <v>862</v>
      </c>
      <c r="D4" s="21">
        <f>_xlfn.STDEV.P(B13:D112)</f>
        <v>8.4852813742385695</v>
      </c>
      <c r="E4" s="5"/>
      <c r="F4" s="5"/>
      <c r="G4" s="5"/>
      <c r="H4" s="63" t="s">
        <v>862</v>
      </c>
      <c r="I4" s="21">
        <f>_xlfn.STDEV.P(G13:I112)</f>
        <v>24</v>
      </c>
      <c r="J4" s="5"/>
      <c r="K4" s="5"/>
      <c r="L4" s="5"/>
      <c r="M4" s="63" t="s">
        <v>862</v>
      </c>
      <c r="N4" s="21">
        <f>_xlfn.STDEV.P(L13:N112)</f>
        <v>48.744230427815765</v>
      </c>
      <c r="O4" s="5"/>
      <c r="P4" s="5"/>
      <c r="Q4" s="5"/>
    </row>
    <row r="5" spans="1:17" x14ac:dyDescent="0.25">
      <c r="A5" s="5"/>
      <c r="B5" s="5"/>
      <c r="C5" s="63" t="s">
        <v>38</v>
      </c>
      <c r="D5" s="220">
        <f>D4/(D9-B9)</f>
        <v>7.0710678118654752E-2</v>
      </c>
      <c r="E5" s="5"/>
      <c r="F5" s="5"/>
      <c r="G5" s="5"/>
      <c r="H5" s="63" t="s">
        <v>38</v>
      </c>
      <c r="I5" s="221">
        <f>I4/(I9-G9)</f>
        <v>0.2</v>
      </c>
      <c r="J5" s="5"/>
      <c r="K5" s="5"/>
      <c r="L5" s="5"/>
      <c r="M5" s="63" t="s">
        <v>38</v>
      </c>
      <c r="N5" s="221">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3" t="s">
        <v>41</v>
      </c>
      <c r="C8" s="3" t="s">
        <v>6</v>
      </c>
      <c r="D8" s="3" t="s">
        <v>42</v>
      </c>
      <c r="E8" s="5"/>
      <c r="F8" s="5"/>
      <c r="G8" s="3" t="s">
        <v>41</v>
      </c>
      <c r="H8" s="3" t="s">
        <v>6</v>
      </c>
      <c r="I8" s="3" t="s">
        <v>42</v>
      </c>
      <c r="J8" s="5"/>
      <c r="K8" s="5"/>
      <c r="L8" s="3" t="s">
        <v>41</v>
      </c>
      <c r="M8" s="3" t="s">
        <v>6</v>
      </c>
      <c r="N8" s="3" t="s">
        <v>42</v>
      </c>
      <c r="O8" s="5"/>
      <c r="P8" s="5"/>
      <c r="Q8" s="5"/>
    </row>
    <row r="9" spans="1:17" x14ac:dyDescent="0.25">
      <c r="A9" s="63" t="s">
        <v>11</v>
      </c>
      <c r="B9" s="331">
        <v>60</v>
      </c>
      <c r="C9" s="331">
        <v>120</v>
      </c>
      <c r="D9" s="331">
        <v>180</v>
      </c>
      <c r="E9" s="5"/>
      <c r="F9" s="63" t="s">
        <v>11</v>
      </c>
      <c r="G9" s="331">
        <v>60</v>
      </c>
      <c r="H9" s="331">
        <v>120</v>
      </c>
      <c r="I9" s="331">
        <v>180</v>
      </c>
      <c r="J9" s="5"/>
      <c r="K9" s="63" t="s">
        <v>11</v>
      </c>
      <c r="L9" s="331">
        <v>60</v>
      </c>
      <c r="M9" s="331">
        <v>120</v>
      </c>
      <c r="N9" s="331">
        <v>180</v>
      </c>
      <c r="O9" s="5"/>
      <c r="P9" s="5"/>
      <c r="Q9" s="5"/>
    </row>
    <row r="10" spans="1:17" x14ac:dyDescent="0.25">
      <c r="A10" s="63" t="s">
        <v>10</v>
      </c>
      <c r="B10" s="329">
        <v>1</v>
      </c>
      <c r="C10" s="329">
        <v>98</v>
      </c>
      <c r="D10" s="329">
        <v>1</v>
      </c>
      <c r="E10" s="5"/>
      <c r="F10" s="63" t="s">
        <v>10</v>
      </c>
      <c r="G10" s="329">
        <v>8</v>
      </c>
      <c r="H10" s="329">
        <v>84</v>
      </c>
      <c r="I10" s="329">
        <v>8</v>
      </c>
      <c r="J10" s="5"/>
      <c r="K10" s="63" t="s">
        <v>10</v>
      </c>
      <c r="L10" s="329">
        <v>33</v>
      </c>
      <c r="M10" s="329">
        <v>34</v>
      </c>
      <c r="N10" s="329">
        <v>33</v>
      </c>
      <c r="O10" s="5"/>
      <c r="P10" s="5"/>
      <c r="Q10" s="5"/>
    </row>
    <row r="11" spans="1:17" x14ac:dyDescent="0.25">
      <c r="A11" s="62"/>
      <c r="B11" s="388" t="str">
        <f>IF(B10+C10+D10=100,"","Distribution not equal to 100")</f>
        <v/>
      </c>
      <c r="C11" s="388"/>
      <c r="D11" s="388"/>
      <c r="E11" s="5"/>
      <c r="F11" s="62"/>
      <c r="G11" s="388" t="str">
        <f>IF(G10+H10+I10=100,"","Distribution not equal to 100")</f>
        <v/>
      </c>
      <c r="H11" s="388"/>
      <c r="I11" s="388"/>
      <c r="J11" s="5"/>
      <c r="K11" s="62"/>
      <c r="L11" s="388" t="str">
        <f>IF(L10+M10+N10=100,"","Distribution not equal to 100")</f>
        <v/>
      </c>
      <c r="M11" s="388"/>
      <c r="N11" s="388"/>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4k – © 2015-2019, William W. Davis, MSPM, PMP</v>
      </c>
      <c r="B114" s="5"/>
      <c r="C114" s="5"/>
      <c r="D114" s="2"/>
      <c r="E114" s="2"/>
      <c r="F114" s="5"/>
      <c r="G114" s="5"/>
      <c r="H114" s="5"/>
      <c r="I114" s="5"/>
      <c r="J114" s="2"/>
      <c r="K114" s="5"/>
      <c r="L114" s="5"/>
      <c r="M114" s="5"/>
      <c r="N114" s="5"/>
      <c r="O114" s="5"/>
      <c r="P114" s="5"/>
      <c r="Q114" s="5"/>
      <c r="R114" s="5"/>
    </row>
    <row r="115" spans="1:18" x14ac:dyDescent="0.25">
      <c r="A115" s="389" t="s">
        <v>49</v>
      </c>
      <c r="B115" s="389"/>
      <c r="C115" s="389"/>
      <c r="D115" s="389"/>
      <c r="E115" s="389"/>
      <c r="F115" s="389"/>
      <c r="G115" s="389"/>
      <c r="H115" s="5"/>
      <c r="I115" s="5"/>
      <c r="J115" s="2"/>
      <c r="K115" s="5"/>
      <c r="L115" s="5"/>
      <c r="M115" s="5"/>
      <c r="N115" s="5"/>
      <c r="O115" s="5"/>
      <c r="P115" s="5"/>
      <c r="Q115" s="5"/>
      <c r="R115" s="5"/>
    </row>
    <row r="116" spans="1:18" x14ac:dyDescent="0.25">
      <c r="A116" s="389" t="s">
        <v>143</v>
      </c>
      <c r="B116" s="389"/>
      <c r="C116" s="389"/>
      <c r="D116" s="389"/>
      <c r="E116" s="389"/>
      <c r="F116" s="389"/>
      <c r="G116" s="389"/>
      <c r="H116" s="5"/>
      <c r="I116" s="5"/>
      <c r="J116" s="2"/>
      <c r="K116" s="5"/>
      <c r="L116" s="5"/>
      <c r="M116" s="5"/>
      <c r="N116" s="5"/>
      <c r="O116" s="5"/>
      <c r="P116" s="5"/>
      <c r="Q116" s="5"/>
      <c r="R116" s="5"/>
    </row>
    <row r="117" spans="1:18" x14ac:dyDescent="0.25">
      <c r="A117" s="389" t="s">
        <v>94</v>
      </c>
      <c r="B117" s="389"/>
      <c r="C117" s="389"/>
      <c r="D117" s="389"/>
      <c r="E117" s="389"/>
      <c r="F117" s="389"/>
      <c r="G117" s="389"/>
      <c r="H117" s="5"/>
      <c r="I117" s="5"/>
      <c r="J117" s="2"/>
      <c r="K117" s="5"/>
      <c r="L117" s="5"/>
      <c r="M117" s="5"/>
      <c r="N117" s="5"/>
      <c r="O117" s="5"/>
      <c r="P117" s="5"/>
      <c r="Q117" s="5"/>
      <c r="R117" s="5"/>
    </row>
    <row r="118" spans="1:18" x14ac:dyDescent="0.25">
      <c r="A118" s="389" t="s">
        <v>225</v>
      </c>
      <c r="B118" s="389"/>
      <c r="C118" s="389"/>
      <c r="D118" s="389"/>
      <c r="E118" s="389"/>
      <c r="F118" s="389"/>
      <c r="G118" s="389"/>
      <c r="H118" s="5"/>
      <c r="I118" s="5"/>
      <c r="J118" s="2"/>
      <c r="K118" s="5"/>
      <c r="L118" s="5"/>
      <c r="M118" s="5"/>
      <c r="N118" s="5"/>
      <c r="O118" s="5"/>
      <c r="P118" s="5"/>
      <c r="Q118" s="5"/>
      <c r="R118" s="5"/>
    </row>
    <row r="119" spans="1:18" x14ac:dyDescent="0.25">
      <c r="A119" s="389" t="s">
        <v>95</v>
      </c>
      <c r="B119" s="389"/>
      <c r="C119" s="389"/>
      <c r="D119" s="389"/>
      <c r="E119" s="389"/>
      <c r="F119" s="389"/>
      <c r="G119" s="389"/>
      <c r="H119" s="5"/>
      <c r="I119" s="5"/>
      <c r="J119" s="2"/>
      <c r="K119" s="5"/>
      <c r="L119" s="5"/>
      <c r="M119" s="5"/>
      <c r="N119" s="5"/>
      <c r="O119" s="5"/>
      <c r="P119" s="5"/>
      <c r="Q119" s="5"/>
      <c r="R119" s="5"/>
    </row>
    <row r="120" spans="1:18" x14ac:dyDescent="0.25">
      <c r="A120" s="156" t="s">
        <v>220</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219</v>
      </c>
      <c r="B122" s="5"/>
      <c r="C122" s="5"/>
      <c r="D122" s="2"/>
      <c r="E122" s="2"/>
      <c r="F122" s="5"/>
      <c r="G122" s="5"/>
      <c r="H122" s="5"/>
      <c r="I122" s="5"/>
      <c r="J122" s="2"/>
      <c r="K122" s="5"/>
      <c r="L122" s="5"/>
      <c r="M122" s="5"/>
      <c r="N122" s="5"/>
      <c r="O122" s="5"/>
      <c r="P122" s="5"/>
      <c r="Q122" s="5"/>
      <c r="R122" s="5"/>
    </row>
    <row r="123" spans="1:18" x14ac:dyDescent="0.25">
      <c r="A123" s="156" t="s">
        <v>221</v>
      </c>
      <c r="B123" s="5"/>
      <c r="C123" s="5"/>
      <c r="D123" s="2"/>
      <c r="E123" s="2"/>
      <c r="F123" s="5"/>
      <c r="G123" s="5"/>
      <c r="H123" s="5"/>
      <c r="I123" s="5"/>
      <c r="J123" s="2"/>
      <c r="K123" s="5"/>
      <c r="L123" s="5"/>
      <c r="M123" s="5"/>
      <c r="N123" s="5"/>
      <c r="O123" s="5"/>
      <c r="P123" s="5"/>
      <c r="Q123" s="5"/>
      <c r="R123" s="5"/>
    </row>
    <row r="124" spans="1:18" x14ac:dyDescent="0.25">
      <c r="A124" s="156" t="s">
        <v>799</v>
      </c>
      <c r="B124" s="5"/>
      <c r="C124" s="5"/>
      <c r="D124" s="2"/>
      <c r="E124" s="2"/>
      <c r="F124" s="5"/>
      <c r="G124" s="5"/>
      <c r="H124" s="5"/>
      <c r="I124" s="5"/>
      <c r="J124" s="2"/>
      <c r="K124" s="5"/>
      <c r="L124" s="5"/>
      <c r="M124" s="5"/>
      <c r="N124" s="5"/>
      <c r="O124" s="5"/>
      <c r="P124" s="5"/>
      <c r="Q124" s="5"/>
    </row>
    <row r="125" spans="1:18" x14ac:dyDescent="0.25">
      <c r="A125" s="156" t="s">
        <v>800</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801</v>
      </c>
    </row>
    <row r="128" spans="1:18" x14ac:dyDescent="0.25">
      <c r="A128" s="156" t="s">
        <v>91</v>
      </c>
    </row>
    <row r="129" spans="1:7" x14ac:dyDescent="0.25">
      <c r="A129" s="386" t="s">
        <v>806</v>
      </c>
      <c r="B129" s="386"/>
      <c r="C129" s="386"/>
      <c r="D129" s="386"/>
      <c r="E129" s="386"/>
      <c r="F129" s="386"/>
      <c r="G129" s="386"/>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0" t="s">
        <v>810</v>
      </c>
    </row>
    <row r="3" spans="1:5" x14ac:dyDescent="0.25">
      <c r="E3" s="218" t="s">
        <v>206</v>
      </c>
    </row>
    <row r="4" spans="1:5" ht="15.75" x14ac:dyDescent="0.25">
      <c r="E4" s="218" t="s">
        <v>805</v>
      </c>
    </row>
    <row r="5" spans="1:5" x14ac:dyDescent="0.25">
      <c r="E5" s="218"/>
    </row>
    <row r="6" spans="1:5" x14ac:dyDescent="0.25">
      <c r="E6" s="218" t="s">
        <v>217</v>
      </c>
    </row>
    <row r="7" spans="1:5" x14ac:dyDescent="0.25">
      <c r="E7" s="218" t="s">
        <v>207</v>
      </c>
    </row>
    <row r="8" spans="1:5" x14ac:dyDescent="0.25">
      <c r="E8" s="218" t="s">
        <v>208</v>
      </c>
    </row>
    <row r="9" spans="1:5" x14ac:dyDescent="0.25">
      <c r="E9" s="218" t="s">
        <v>209</v>
      </c>
    </row>
    <row r="10" spans="1:5" x14ac:dyDescent="0.25">
      <c r="E10" s="218"/>
    </row>
    <row r="11" spans="1:5" x14ac:dyDescent="0.25">
      <c r="E11" s="218" t="s">
        <v>210</v>
      </c>
    </row>
    <row r="12" spans="1:5" x14ac:dyDescent="0.25">
      <c r="E12" s="218" t="s">
        <v>216</v>
      </c>
    </row>
    <row r="13" spans="1:5" x14ac:dyDescent="0.25">
      <c r="E13" s="218" t="s">
        <v>213</v>
      </c>
    </row>
    <row r="14" spans="1:5" x14ac:dyDescent="0.25">
      <c r="E14" s="218" t="s">
        <v>214</v>
      </c>
    </row>
    <row r="15" spans="1:5" x14ac:dyDescent="0.25">
      <c r="E15" s="219" t="s">
        <v>215</v>
      </c>
    </row>
    <row r="16" spans="1:5" x14ac:dyDescent="0.25">
      <c r="E16" s="218"/>
    </row>
    <row r="17" spans="1:7" x14ac:dyDescent="0.25">
      <c r="E17" s="343" t="s">
        <v>211</v>
      </c>
      <c r="F17" s="343"/>
      <c r="G17" s="343"/>
    </row>
    <row r="18" spans="1:7" x14ac:dyDescent="0.25">
      <c r="E18" s="218" t="s">
        <v>212</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92" t="s">
        <v>811</v>
      </c>
    </row>
    <row r="31" spans="1:7" x14ac:dyDescent="0.25">
      <c r="A31" s="293" t="s">
        <v>812</v>
      </c>
    </row>
    <row r="32" spans="1:7" x14ac:dyDescent="0.25">
      <c r="A32" s="293" t="s">
        <v>813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2"/>
  <sheetViews>
    <sheetView showGridLines="0" workbookViewId="0">
      <selection activeCell="C3" sqref="C3"/>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833</v>
      </c>
    </row>
    <row r="2" spans="1:3" x14ac:dyDescent="0.25">
      <c r="A2" s="27" t="s">
        <v>15</v>
      </c>
      <c r="B2" s="28" t="s">
        <v>16</v>
      </c>
      <c r="C2" s="29" t="s">
        <v>17</v>
      </c>
    </row>
    <row r="3" spans="1:3" x14ac:dyDescent="0.25">
      <c r="A3" s="294">
        <v>43809</v>
      </c>
      <c r="B3" s="295" t="s">
        <v>861</v>
      </c>
      <c r="C3" s="296"/>
    </row>
    <row r="4" spans="1:3" x14ac:dyDescent="0.25">
      <c r="A4" s="294">
        <v>43809</v>
      </c>
      <c r="B4" s="295" t="s">
        <v>859</v>
      </c>
      <c r="C4" s="296" t="s">
        <v>860</v>
      </c>
    </row>
    <row r="5" spans="1:3" x14ac:dyDescent="0.25">
      <c r="A5" s="294">
        <v>43807</v>
      </c>
      <c r="B5" s="295" t="s">
        <v>856</v>
      </c>
      <c r="C5" s="296" t="s">
        <v>857</v>
      </c>
    </row>
    <row r="6" spans="1:3" x14ac:dyDescent="0.25">
      <c r="A6" s="294">
        <v>43807</v>
      </c>
      <c r="B6" s="295" t="s">
        <v>851</v>
      </c>
      <c r="C6" s="296" t="s">
        <v>855</v>
      </c>
    </row>
    <row r="7" spans="1:3" x14ac:dyDescent="0.25">
      <c r="A7" s="294">
        <v>43807</v>
      </c>
      <c r="B7" s="295" t="s">
        <v>850</v>
      </c>
      <c r="C7" s="296" t="s">
        <v>849</v>
      </c>
    </row>
    <row r="8" spans="1:3" x14ac:dyDescent="0.25">
      <c r="A8" s="294">
        <v>43806</v>
      </c>
      <c r="B8" s="295" t="s">
        <v>842</v>
      </c>
      <c r="C8" s="296" t="s">
        <v>843</v>
      </c>
    </row>
    <row r="9" spans="1:3" x14ac:dyDescent="0.25">
      <c r="A9" s="294">
        <v>43806</v>
      </c>
      <c r="B9" s="295" t="s">
        <v>839</v>
      </c>
      <c r="C9" s="296" t="s">
        <v>841</v>
      </c>
    </row>
    <row r="10" spans="1:3" x14ac:dyDescent="0.25">
      <c r="A10" s="294">
        <v>43806</v>
      </c>
      <c r="B10" s="295" t="s">
        <v>825</v>
      </c>
      <c r="C10" s="296" t="s">
        <v>834</v>
      </c>
    </row>
    <row r="11" spans="1:3" x14ac:dyDescent="0.25">
      <c r="A11" s="294">
        <v>43806</v>
      </c>
      <c r="B11" s="295" t="s">
        <v>822</v>
      </c>
      <c r="C11" s="296" t="s">
        <v>823</v>
      </c>
    </row>
    <row r="12" spans="1:3" x14ac:dyDescent="0.25">
      <c r="A12" s="294">
        <v>43806</v>
      </c>
      <c r="B12" s="295" t="s">
        <v>814</v>
      </c>
      <c r="C12" s="296" t="s">
        <v>824</v>
      </c>
    </row>
    <row r="13" spans="1:3" x14ac:dyDescent="0.25">
      <c r="A13" s="213">
        <v>43658</v>
      </c>
      <c r="B13" s="214" t="s">
        <v>808</v>
      </c>
      <c r="C13" s="215" t="s">
        <v>809</v>
      </c>
    </row>
    <row r="14" spans="1:3" x14ac:dyDescent="0.25">
      <c r="A14" s="213">
        <v>43655</v>
      </c>
      <c r="B14" s="214" t="s">
        <v>804</v>
      </c>
      <c r="C14" s="215" t="s">
        <v>807</v>
      </c>
    </row>
    <row r="15" spans="1:3" x14ac:dyDescent="0.25">
      <c r="A15" s="213">
        <v>43646</v>
      </c>
      <c r="B15" s="214" t="s">
        <v>284</v>
      </c>
      <c r="C15" s="215" t="s">
        <v>285</v>
      </c>
    </row>
    <row r="16" spans="1:3" x14ac:dyDescent="0.25">
      <c r="A16" s="213">
        <v>43534</v>
      </c>
      <c r="B16" s="214" t="s">
        <v>282</v>
      </c>
      <c r="C16" s="215" t="s">
        <v>283</v>
      </c>
    </row>
    <row r="17" spans="1:3" x14ac:dyDescent="0.25">
      <c r="A17" s="87">
        <v>43421</v>
      </c>
      <c r="B17" s="88" t="s">
        <v>230</v>
      </c>
      <c r="C17" s="89" t="s">
        <v>231</v>
      </c>
    </row>
    <row r="18" spans="1:3" x14ac:dyDescent="0.25">
      <c r="A18" s="87">
        <v>43365</v>
      </c>
      <c r="B18" s="88" t="s">
        <v>151</v>
      </c>
      <c r="C18" s="89" t="s">
        <v>179</v>
      </c>
    </row>
    <row r="19" spans="1:3" x14ac:dyDescent="0.25">
      <c r="A19" s="87">
        <v>42795</v>
      </c>
      <c r="B19" s="88" t="s">
        <v>109</v>
      </c>
      <c r="C19" s="89" t="s">
        <v>114</v>
      </c>
    </row>
    <row r="20" spans="1:3" x14ac:dyDescent="0.25">
      <c r="A20" s="87">
        <v>42769</v>
      </c>
      <c r="B20" s="88" t="s">
        <v>101</v>
      </c>
      <c r="C20" s="89" t="s">
        <v>102</v>
      </c>
    </row>
    <row r="21" spans="1:3" x14ac:dyDescent="0.25">
      <c r="A21" s="87">
        <v>42747</v>
      </c>
      <c r="B21" s="88" t="s">
        <v>99</v>
      </c>
      <c r="C21" s="89" t="s">
        <v>100</v>
      </c>
    </row>
    <row r="22" spans="1:3" x14ac:dyDescent="0.25">
      <c r="A22" s="87">
        <v>42738</v>
      </c>
      <c r="B22" s="88" t="s">
        <v>98</v>
      </c>
      <c r="C22" s="89" t="s">
        <v>150</v>
      </c>
    </row>
    <row r="23" spans="1:3" x14ac:dyDescent="0.25">
      <c r="A23" s="87">
        <v>42736</v>
      </c>
      <c r="B23" s="88" t="s">
        <v>60</v>
      </c>
      <c r="C23" s="89" t="s">
        <v>77</v>
      </c>
    </row>
    <row r="24" spans="1:3" x14ac:dyDescent="0.25">
      <c r="A24" s="84">
        <v>42649</v>
      </c>
      <c r="B24" s="85" t="s">
        <v>58</v>
      </c>
      <c r="C24" s="86" t="s">
        <v>59</v>
      </c>
    </row>
    <row r="25" spans="1:3" x14ac:dyDescent="0.25">
      <c r="A25" s="84">
        <v>42646</v>
      </c>
      <c r="B25" s="85" t="s">
        <v>53</v>
      </c>
      <c r="C25" s="86" t="s">
        <v>57</v>
      </c>
    </row>
    <row r="26" spans="1:3" x14ac:dyDescent="0.25">
      <c r="A26" s="84">
        <v>42634</v>
      </c>
      <c r="B26" s="85" t="s">
        <v>48</v>
      </c>
      <c r="C26" s="86" t="s">
        <v>50</v>
      </c>
    </row>
    <row r="27" spans="1:3" x14ac:dyDescent="0.25">
      <c r="A27" s="84">
        <v>42623</v>
      </c>
      <c r="B27" s="85" t="s">
        <v>31</v>
      </c>
      <c r="C27" s="86" t="s">
        <v>35</v>
      </c>
    </row>
    <row r="28" spans="1:3" x14ac:dyDescent="0.25">
      <c r="A28" s="84">
        <v>42560</v>
      </c>
      <c r="B28" s="85" t="s">
        <v>27</v>
      </c>
      <c r="C28" s="86" t="s">
        <v>28</v>
      </c>
    </row>
    <row r="29" spans="1:3" x14ac:dyDescent="0.25">
      <c r="A29" s="84">
        <v>42554</v>
      </c>
      <c r="B29" s="85" t="s">
        <v>25</v>
      </c>
      <c r="C29" s="86" t="s">
        <v>26</v>
      </c>
    </row>
    <row r="30" spans="1:3" x14ac:dyDescent="0.25">
      <c r="A30" s="84">
        <v>42286</v>
      </c>
      <c r="B30" s="85" t="s">
        <v>22</v>
      </c>
      <c r="C30" s="86" t="s">
        <v>23</v>
      </c>
    </row>
    <row r="31" spans="1:3" x14ac:dyDescent="0.25">
      <c r="A31" s="84">
        <v>42264</v>
      </c>
      <c r="B31" s="85" t="s">
        <v>20</v>
      </c>
      <c r="C31" s="86" t="s">
        <v>21</v>
      </c>
    </row>
    <row r="32" spans="1:3" x14ac:dyDescent="0.25">
      <c r="A32" s="84">
        <v>42216</v>
      </c>
      <c r="B32" s="85" t="s">
        <v>18</v>
      </c>
      <c r="C32" s="86" t="s">
        <v>19</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topLeftCell="A293" workbookViewId="0">
      <selection activeCell="A305" sqref="A305"/>
    </sheetView>
  </sheetViews>
  <sheetFormatPr defaultRowHeight="15" x14ac:dyDescent="0.25"/>
  <cols>
    <col min="1" max="1" width="9.140625" style="279"/>
  </cols>
  <sheetData>
    <row r="1" spans="1:1" x14ac:dyDescent="0.25">
      <c r="A1" s="277" t="s">
        <v>798</v>
      </c>
    </row>
    <row r="2" spans="1:1" x14ac:dyDescent="0.25">
      <c r="A2" s="277" t="s">
        <v>286</v>
      </c>
    </row>
    <row r="3" spans="1:1" x14ac:dyDescent="0.25">
      <c r="A3" s="277"/>
    </row>
    <row r="4" spans="1:1" x14ac:dyDescent="0.25">
      <c r="A4" s="277" t="s">
        <v>287</v>
      </c>
    </row>
    <row r="5" spans="1:1" x14ac:dyDescent="0.25">
      <c r="A5" s="277" t="s">
        <v>288</v>
      </c>
    </row>
    <row r="6" spans="1:1" x14ac:dyDescent="0.25">
      <c r="A6" s="277" t="s">
        <v>289</v>
      </c>
    </row>
    <row r="7" spans="1:1" x14ac:dyDescent="0.25">
      <c r="A7" s="277"/>
    </row>
    <row r="8" spans="1:1" x14ac:dyDescent="0.25">
      <c r="A8" s="277" t="s">
        <v>290</v>
      </c>
    </row>
    <row r="9" spans="1:1" x14ac:dyDescent="0.25">
      <c r="A9" s="277"/>
    </row>
    <row r="10" spans="1:1" x14ac:dyDescent="0.25">
      <c r="A10" s="277" t="s">
        <v>291</v>
      </c>
    </row>
    <row r="11" spans="1:1" x14ac:dyDescent="0.25">
      <c r="A11" s="277" t="s">
        <v>292</v>
      </c>
    </row>
    <row r="12" spans="1:1" x14ac:dyDescent="0.25">
      <c r="A12" s="277"/>
    </row>
    <row r="13" spans="1:1" x14ac:dyDescent="0.25">
      <c r="A13" s="277" t="s">
        <v>293</v>
      </c>
    </row>
    <row r="14" spans="1:1" x14ac:dyDescent="0.25">
      <c r="A14" s="277" t="s">
        <v>294</v>
      </c>
    </row>
    <row r="15" spans="1:1" x14ac:dyDescent="0.25">
      <c r="A15" s="277" t="s">
        <v>295</v>
      </c>
    </row>
    <row r="16" spans="1:1" x14ac:dyDescent="0.25">
      <c r="A16" s="277" t="s">
        <v>296</v>
      </c>
    </row>
    <row r="17" spans="1:1" x14ac:dyDescent="0.25">
      <c r="A17" s="277" t="s">
        <v>297</v>
      </c>
    </row>
    <row r="18" spans="1:1" x14ac:dyDescent="0.25">
      <c r="A18" s="277" t="s">
        <v>298</v>
      </c>
    </row>
    <row r="19" spans="1:1" x14ac:dyDescent="0.25">
      <c r="A19" s="277" t="s">
        <v>299</v>
      </c>
    </row>
    <row r="20" spans="1:1" x14ac:dyDescent="0.25">
      <c r="A20" s="277" t="s">
        <v>300</v>
      </c>
    </row>
    <row r="21" spans="1:1" x14ac:dyDescent="0.25">
      <c r="A21" s="277"/>
    </row>
    <row r="22" spans="1:1" x14ac:dyDescent="0.25">
      <c r="A22" s="277" t="s">
        <v>301</v>
      </c>
    </row>
    <row r="23" spans="1:1" x14ac:dyDescent="0.25">
      <c r="A23" s="277" t="s">
        <v>302</v>
      </c>
    </row>
    <row r="24" spans="1:1" x14ac:dyDescent="0.25">
      <c r="A24" s="277" t="s">
        <v>303</v>
      </c>
    </row>
    <row r="25" spans="1:1" x14ac:dyDescent="0.25">
      <c r="A25" s="277" t="s">
        <v>304</v>
      </c>
    </row>
    <row r="26" spans="1:1" x14ac:dyDescent="0.25">
      <c r="A26" s="277" t="s">
        <v>305</v>
      </c>
    </row>
    <row r="27" spans="1:1" x14ac:dyDescent="0.25">
      <c r="A27" s="277" t="s">
        <v>306</v>
      </c>
    </row>
    <row r="28" spans="1:1" x14ac:dyDescent="0.25">
      <c r="A28" s="277"/>
    </row>
    <row r="29" spans="1:1" x14ac:dyDescent="0.25">
      <c r="A29" s="277" t="s">
        <v>307</v>
      </c>
    </row>
    <row r="30" spans="1:1" x14ac:dyDescent="0.25">
      <c r="A30" s="277" t="s">
        <v>308</v>
      </c>
    </row>
    <row r="31" spans="1:1" x14ac:dyDescent="0.25">
      <c r="A31" s="277" t="s">
        <v>309</v>
      </c>
    </row>
    <row r="32" spans="1:1" x14ac:dyDescent="0.25">
      <c r="A32" s="277" t="s">
        <v>310</v>
      </c>
    </row>
    <row r="33" spans="1:1" x14ac:dyDescent="0.25">
      <c r="A33" s="277"/>
    </row>
    <row r="34" spans="1:1" x14ac:dyDescent="0.25">
      <c r="A34" s="277" t="s">
        <v>311</v>
      </c>
    </row>
    <row r="35" spans="1:1" x14ac:dyDescent="0.25">
      <c r="A35" s="277" t="s">
        <v>312</v>
      </c>
    </row>
    <row r="36" spans="1:1" x14ac:dyDescent="0.25">
      <c r="A36" s="277" t="s">
        <v>313</v>
      </c>
    </row>
    <row r="37" spans="1:1" x14ac:dyDescent="0.25">
      <c r="A37" s="277" t="s">
        <v>314</v>
      </c>
    </row>
    <row r="38" spans="1:1" x14ac:dyDescent="0.25">
      <c r="A38" s="277" t="s">
        <v>315</v>
      </c>
    </row>
    <row r="39" spans="1:1" x14ac:dyDescent="0.25">
      <c r="A39" s="277"/>
    </row>
    <row r="40" spans="1:1" x14ac:dyDescent="0.25">
      <c r="A40" s="277" t="s">
        <v>316</v>
      </c>
    </row>
    <row r="41" spans="1:1" x14ac:dyDescent="0.25">
      <c r="A41" s="277" t="s">
        <v>317</v>
      </c>
    </row>
    <row r="42" spans="1:1" x14ac:dyDescent="0.25">
      <c r="A42" s="277" t="s">
        <v>318</v>
      </c>
    </row>
    <row r="43" spans="1:1" x14ac:dyDescent="0.25">
      <c r="A43" s="277"/>
    </row>
    <row r="44" spans="1:1" x14ac:dyDescent="0.25">
      <c r="A44" s="277" t="s">
        <v>319</v>
      </c>
    </row>
    <row r="45" spans="1:1" x14ac:dyDescent="0.25">
      <c r="A45" s="277" t="s">
        <v>320</v>
      </c>
    </row>
    <row r="46" spans="1:1" x14ac:dyDescent="0.25">
      <c r="A46" s="277" t="s">
        <v>321</v>
      </c>
    </row>
    <row r="47" spans="1:1" x14ac:dyDescent="0.25">
      <c r="A47" s="277" t="s">
        <v>322</v>
      </c>
    </row>
    <row r="48" spans="1:1" x14ac:dyDescent="0.25">
      <c r="A48" s="277" t="s">
        <v>323</v>
      </c>
    </row>
    <row r="49" spans="1:1" x14ac:dyDescent="0.25">
      <c r="A49" s="277"/>
    </row>
    <row r="50" spans="1:1" x14ac:dyDescent="0.25">
      <c r="A50" s="277" t="s">
        <v>324</v>
      </c>
    </row>
    <row r="51" spans="1:1" x14ac:dyDescent="0.25">
      <c r="A51" s="277" t="s">
        <v>325</v>
      </c>
    </row>
    <row r="52" spans="1:1" x14ac:dyDescent="0.25">
      <c r="A52" s="277" t="s">
        <v>326</v>
      </c>
    </row>
    <row r="53" spans="1:1" x14ac:dyDescent="0.25">
      <c r="A53" s="277" t="s">
        <v>327</v>
      </c>
    </row>
    <row r="54" spans="1:1" x14ac:dyDescent="0.25">
      <c r="A54" s="277" t="s">
        <v>328</v>
      </c>
    </row>
    <row r="55" spans="1:1" x14ac:dyDescent="0.25">
      <c r="A55" s="277" t="s">
        <v>329</v>
      </c>
    </row>
    <row r="56" spans="1:1" x14ac:dyDescent="0.25">
      <c r="A56" s="277" t="s">
        <v>330</v>
      </c>
    </row>
    <row r="57" spans="1:1" x14ac:dyDescent="0.25">
      <c r="A57" s="277" t="s">
        <v>331</v>
      </c>
    </row>
    <row r="58" spans="1:1" x14ac:dyDescent="0.25">
      <c r="A58" s="277" t="s">
        <v>332</v>
      </c>
    </row>
    <row r="59" spans="1:1" x14ac:dyDescent="0.25">
      <c r="A59" s="277" t="s">
        <v>333</v>
      </c>
    </row>
    <row r="60" spans="1:1" x14ac:dyDescent="0.25">
      <c r="A60" s="277"/>
    </row>
    <row r="61" spans="1:1" x14ac:dyDescent="0.25">
      <c r="A61" s="277" t="s">
        <v>334</v>
      </c>
    </row>
    <row r="62" spans="1:1" x14ac:dyDescent="0.25">
      <c r="A62" s="277" t="s">
        <v>335</v>
      </c>
    </row>
    <row r="63" spans="1:1" x14ac:dyDescent="0.25">
      <c r="A63" s="277" t="s">
        <v>336</v>
      </c>
    </row>
    <row r="64" spans="1:1" x14ac:dyDescent="0.25">
      <c r="A64" s="277" t="s">
        <v>337</v>
      </c>
    </row>
    <row r="65" spans="1:1" x14ac:dyDescent="0.25">
      <c r="A65" s="277" t="s">
        <v>338</v>
      </c>
    </row>
    <row r="66" spans="1:1" x14ac:dyDescent="0.25">
      <c r="A66" s="277" t="s">
        <v>339</v>
      </c>
    </row>
    <row r="67" spans="1:1" x14ac:dyDescent="0.25">
      <c r="A67" s="277"/>
    </row>
    <row r="68" spans="1:1" x14ac:dyDescent="0.25">
      <c r="A68" s="277" t="s">
        <v>340</v>
      </c>
    </row>
    <row r="69" spans="1:1" x14ac:dyDescent="0.25">
      <c r="A69" s="277" t="s">
        <v>341</v>
      </c>
    </row>
    <row r="70" spans="1:1" x14ac:dyDescent="0.25">
      <c r="A70" s="277"/>
    </row>
    <row r="71" spans="1:1" x14ac:dyDescent="0.25">
      <c r="A71" s="277" t="s">
        <v>342</v>
      </c>
    </row>
    <row r="72" spans="1:1" x14ac:dyDescent="0.25">
      <c r="A72" s="277"/>
    </row>
    <row r="73" spans="1:1" x14ac:dyDescent="0.25">
      <c r="A73" s="277" t="s">
        <v>343</v>
      </c>
    </row>
    <row r="74" spans="1:1" x14ac:dyDescent="0.25">
      <c r="A74" s="277"/>
    </row>
    <row r="75" spans="1:1" x14ac:dyDescent="0.25">
      <c r="A75" s="277" t="s">
        <v>344</v>
      </c>
    </row>
    <row r="76" spans="1:1" x14ac:dyDescent="0.25">
      <c r="A76" s="277"/>
    </row>
    <row r="77" spans="1:1" x14ac:dyDescent="0.25">
      <c r="A77" s="277" t="s">
        <v>345</v>
      </c>
    </row>
    <row r="78" spans="1:1" x14ac:dyDescent="0.25">
      <c r="A78" s="277" t="s">
        <v>346</v>
      </c>
    </row>
    <row r="79" spans="1:1" x14ac:dyDescent="0.25">
      <c r="A79" s="277"/>
    </row>
    <row r="80" spans="1:1" x14ac:dyDescent="0.25">
      <c r="A80" s="277" t="s">
        <v>347</v>
      </c>
    </row>
    <row r="81" spans="1:1" x14ac:dyDescent="0.25">
      <c r="A81" s="277" t="s">
        <v>348</v>
      </c>
    </row>
    <row r="82" spans="1:1" x14ac:dyDescent="0.25">
      <c r="A82" s="277" t="s">
        <v>349</v>
      </c>
    </row>
    <row r="83" spans="1:1" x14ac:dyDescent="0.25">
      <c r="A83" s="277"/>
    </row>
    <row r="84" spans="1:1" x14ac:dyDescent="0.25">
      <c r="A84" s="277" t="s">
        <v>350</v>
      </c>
    </row>
    <row r="85" spans="1:1" x14ac:dyDescent="0.25">
      <c r="A85" s="277" t="s">
        <v>351</v>
      </c>
    </row>
    <row r="86" spans="1:1" x14ac:dyDescent="0.25">
      <c r="A86" s="277" t="s">
        <v>352</v>
      </c>
    </row>
    <row r="87" spans="1:1" x14ac:dyDescent="0.25">
      <c r="A87" s="277" t="s">
        <v>353</v>
      </c>
    </row>
    <row r="88" spans="1:1" x14ac:dyDescent="0.25">
      <c r="A88" s="277"/>
    </row>
    <row r="89" spans="1:1" x14ac:dyDescent="0.25">
      <c r="A89" s="277" t="s">
        <v>354</v>
      </c>
    </row>
    <row r="90" spans="1:1" x14ac:dyDescent="0.25">
      <c r="A90" s="277" t="s">
        <v>355</v>
      </c>
    </row>
    <row r="91" spans="1:1" x14ac:dyDescent="0.25">
      <c r="A91" s="277"/>
    </row>
    <row r="92" spans="1:1" x14ac:dyDescent="0.25">
      <c r="A92" s="277" t="s">
        <v>356</v>
      </c>
    </row>
    <row r="93" spans="1:1" x14ac:dyDescent="0.25">
      <c r="A93" s="277" t="s">
        <v>357</v>
      </c>
    </row>
    <row r="94" spans="1:1" x14ac:dyDescent="0.25">
      <c r="A94" s="277" t="s">
        <v>358</v>
      </c>
    </row>
    <row r="95" spans="1:1" x14ac:dyDescent="0.25">
      <c r="A95" s="277" t="s">
        <v>359</v>
      </c>
    </row>
    <row r="96" spans="1:1" x14ac:dyDescent="0.25">
      <c r="A96" s="277" t="s">
        <v>360</v>
      </c>
    </row>
    <row r="97" spans="1:1" x14ac:dyDescent="0.25">
      <c r="A97" s="277" t="s">
        <v>361</v>
      </c>
    </row>
    <row r="98" spans="1:1" x14ac:dyDescent="0.25">
      <c r="A98" s="277"/>
    </row>
    <row r="99" spans="1:1" x14ac:dyDescent="0.25">
      <c r="A99" s="277" t="s">
        <v>362</v>
      </c>
    </row>
    <row r="100" spans="1:1" x14ac:dyDescent="0.25">
      <c r="A100" s="277" t="s">
        <v>363</v>
      </c>
    </row>
    <row r="101" spans="1:1" x14ac:dyDescent="0.25">
      <c r="A101" s="277" t="s">
        <v>364</v>
      </c>
    </row>
    <row r="102" spans="1:1" x14ac:dyDescent="0.25">
      <c r="A102" s="277"/>
    </row>
    <row r="103" spans="1:1" x14ac:dyDescent="0.25">
      <c r="A103" s="277" t="s">
        <v>365</v>
      </c>
    </row>
    <row r="104" spans="1:1" x14ac:dyDescent="0.25">
      <c r="A104" s="277" t="s">
        <v>366</v>
      </c>
    </row>
    <row r="105" spans="1:1" x14ac:dyDescent="0.25">
      <c r="A105" s="277" t="s">
        <v>367</v>
      </c>
    </row>
    <row r="106" spans="1:1" x14ac:dyDescent="0.25">
      <c r="A106" s="277" t="s">
        <v>368</v>
      </c>
    </row>
    <row r="107" spans="1:1" x14ac:dyDescent="0.25">
      <c r="A107" s="277" t="s">
        <v>369</v>
      </c>
    </row>
    <row r="108" spans="1:1" x14ac:dyDescent="0.25">
      <c r="A108" s="277" t="s">
        <v>370</v>
      </c>
    </row>
    <row r="109" spans="1:1" x14ac:dyDescent="0.25">
      <c r="A109" s="277" t="s">
        <v>371</v>
      </c>
    </row>
    <row r="110" spans="1:1" x14ac:dyDescent="0.25">
      <c r="A110" s="277" t="s">
        <v>372</v>
      </c>
    </row>
    <row r="111" spans="1:1" x14ac:dyDescent="0.25">
      <c r="A111" s="277"/>
    </row>
    <row r="112" spans="1:1" x14ac:dyDescent="0.25">
      <c r="A112" s="277" t="s">
        <v>373</v>
      </c>
    </row>
    <row r="113" spans="1:1" x14ac:dyDescent="0.25">
      <c r="A113" s="277"/>
    </row>
    <row r="114" spans="1:1" x14ac:dyDescent="0.25">
      <c r="A114" s="277" t="s">
        <v>374</v>
      </c>
    </row>
    <row r="115" spans="1:1" x14ac:dyDescent="0.25">
      <c r="A115" s="277" t="s">
        <v>375</v>
      </c>
    </row>
    <row r="116" spans="1:1" x14ac:dyDescent="0.25">
      <c r="A116" s="277" t="s">
        <v>376</v>
      </c>
    </row>
    <row r="117" spans="1:1" x14ac:dyDescent="0.25">
      <c r="A117" s="277"/>
    </row>
    <row r="118" spans="1:1" x14ac:dyDescent="0.25">
      <c r="A118" s="277" t="s">
        <v>377</v>
      </c>
    </row>
    <row r="119" spans="1:1" x14ac:dyDescent="0.25">
      <c r="A119" s="277" t="s">
        <v>378</v>
      </c>
    </row>
    <row r="120" spans="1:1" x14ac:dyDescent="0.25">
      <c r="A120" s="277" t="s">
        <v>379</v>
      </c>
    </row>
    <row r="121" spans="1:1" x14ac:dyDescent="0.25">
      <c r="A121" s="277" t="s">
        <v>380</v>
      </c>
    </row>
    <row r="122" spans="1:1" x14ac:dyDescent="0.25">
      <c r="A122" s="277"/>
    </row>
    <row r="123" spans="1:1" x14ac:dyDescent="0.25">
      <c r="A123" s="277" t="s">
        <v>381</v>
      </c>
    </row>
    <row r="124" spans="1:1" x14ac:dyDescent="0.25">
      <c r="A124" s="277" t="s">
        <v>382</v>
      </c>
    </row>
    <row r="125" spans="1:1" x14ac:dyDescent="0.25">
      <c r="A125" s="277" t="s">
        <v>383</v>
      </c>
    </row>
    <row r="126" spans="1:1" x14ac:dyDescent="0.25">
      <c r="A126" s="277" t="s">
        <v>384</v>
      </c>
    </row>
    <row r="127" spans="1:1" x14ac:dyDescent="0.25">
      <c r="A127" s="277" t="s">
        <v>385</v>
      </c>
    </row>
    <row r="128" spans="1:1" x14ac:dyDescent="0.25">
      <c r="A128" s="277" t="s">
        <v>386</v>
      </c>
    </row>
    <row r="129" spans="1:1" x14ac:dyDescent="0.25">
      <c r="A129" s="277" t="s">
        <v>387</v>
      </c>
    </row>
    <row r="130" spans="1:1" x14ac:dyDescent="0.25">
      <c r="A130" s="277" t="s">
        <v>388</v>
      </c>
    </row>
    <row r="131" spans="1:1" x14ac:dyDescent="0.25">
      <c r="A131" s="277" t="s">
        <v>389</v>
      </c>
    </row>
    <row r="132" spans="1:1" x14ac:dyDescent="0.25">
      <c r="A132" s="277" t="s">
        <v>390</v>
      </c>
    </row>
    <row r="133" spans="1:1" x14ac:dyDescent="0.25">
      <c r="A133" s="277"/>
    </row>
    <row r="134" spans="1:1" x14ac:dyDescent="0.25">
      <c r="A134" s="277" t="s">
        <v>391</v>
      </c>
    </row>
    <row r="135" spans="1:1" x14ac:dyDescent="0.25">
      <c r="A135" s="277" t="s">
        <v>392</v>
      </c>
    </row>
    <row r="136" spans="1:1" x14ac:dyDescent="0.25">
      <c r="A136" s="277" t="s">
        <v>393</v>
      </c>
    </row>
    <row r="137" spans="1:1" x14ac:dyDescent="0.25">
      <c r="A137" s="277" t="s">
        <v>394</v>
      </c>
    </row>
    <row r="138" spans="1:1" x14ac:dyDescent="0.25">
      <c r="A138" s="277" t="s">
        <v>395</v>
      </c>
    </row>
    <row r="139" spans="1:1" x14ac:dyDescent="0.25">
      <c r="A139" s="277" t="s">
        <v>396</v>
      </c>
    </row>
    <row r="140" spans="1:1" x14ac:dyDescent="0.25">
      <c r="A140" s="277" t="s">
        <v>397</v>
      </c>
    </row>
    <row r="141" spans="1:1" x14ac:dyDescent="0.25">
      <c r="A141" s="277" t="s">
        <v>398</v>
      </c>
    </row>
    <row r="142" spans="1:1" x14ac:dyDescent="0.25">
      <c r="A142" s="277" t="s">
        <v>399</v>
      </c>
    </row>
    <row r="143" spans="1:1" x14ac:dyDescent="0.25">
      <c r="A143" s="277" t="s">
        <v>400</v>
      </c>
    </row>
    <row r="144" spans="1:1" x14ac:dyDescent="0.25">
      <c r="A144" s="277" t="s">
        <v>401</v>
      </c>
    </row>
    <row r="145" spans="1:1" x14ac:dyDescent="0.25">
      <c r="A145" s="277" t="s">
        <v>402</v>
      </c>
    </row>
    <row r="146" spans="1:1" x14ac:dyDescent="0.25">
      <c r="A146" s="277"/>
    </row>
    <row r="147" spans="1:1" x14ac:dyDescent="0.25">
      <c r="A147" s="277" t="s">
        <v>403</v>
      </c>
    </row>
    <row r="148" spans="1:1" x14ac:dyDescent="0.25">
      <c r="A148" s="277" t="s">
        <v>404</v>
      </c>
    </row>
    <row r="149" spans="1:1" x14ac:dyDescent="0.25">
      <c r="A149" s="277" t="s">
        <v>405</v>
      </c>
    </row>
    <row r="150" spans="1:1" x14ac:dyDescent="0.25">
      <c r="A150" s="277"/>
    </row>
    <row r="151" spans="1:1" x14ac:dyDescent="0.25">
      <c r="A151" s="277" t="s">
        <v>406</v>
      </c>
    </row>
    <row r="152" spans="1:1" x14ac:dyDescent="0.25">
      <c r="A152" s="277" t="s">
        <v>407</v>
      </c>
    </row>
    <row r="153" spans="1:1" x14ac:dyDescent="0.25">
      <c r="A153" s="277"/>
    </row>
    <row r="154" spans="1:1" x14ac:dyDescent="0.25">
      <c r="A154" s="277" t="s">
        <v>408</v>
      </c>
    </row>
    <row r="155" spans="1:1" x14ac:dyDescent="0.25">
      <c r="A155" s="277"/>
    </row>
    <row r="156" spans="1:1" x14ac:dyDescent="0.25">
      <c r="A156" s="277" t="s">
        <v>409</v>
      </c>
    </row>
    <row r="157" spans="1:1" x14ac:dyDescent="0.25">
      <c r="A157" s="277" t="s">
        <v>410</v>
      </c>
    </row>
    <row r="158" spans="1:1" x14ac:dyDescent="0.25">
      <c r="A158" s="277" t="s">
        <v>411</v>
      </c>
    </row>
    <row r="159" spans="1:1" x14ac:dyDescent="0.25">
      <c r="A159" s="277" t="s">
        <v>412</v>
      </c>
    </row>
    <row r="160" spans="1:1" x14ac:dyDescent="0.25">
      <c r="A160" s="277" t="s">
        <v>413</v>
      </c>
    </row>
    <row r="161" spans="1:1" x14ac:dyDescent="0.25">
      <c r="A161" s="277" t="s">
        <v>414</v>
      </c>
    </row>
    <row r="162" spans="1:1" x14ac:dyDescent="0.25">
      <c r="A162" s="277" t="s">
        <v>415</v>
      </c>
    </row>
    <row r="163" spans="1:1" x14ac:dyDescent="0.25">
      <c r="A163" s="277"/>
    </row>
    <row r="164" spans="1:1" x14ac:dyDescent="0.25">
      <c r="A164" s="277" t="s">
        <v>416</v>
      </c>
    </row>
    <row r="165" spans="1:1" x14ac:dyDescent="0.25">
      <c r="A165" s="277" t="s">
        <v>417</v>
      </c>
    </row>
    <row r="166" spans="1:1" x14ac:dyDescent="0.25">
      <c r="A166" s="277" t="s">
        <v>418</v>
      </c>
    </row>
    <row r="167" spans="1:1" x14ac:dyDescent="0.25">
      <c r="A167" s="277" t="s">
        <v>419</v>
      </c>
    </row>
    <row r="168" spans="1:1" x14ac:dyDescent="0.25">
      <c r="A168" s="277" t="s">
        <v>420</v>
      </c>
    </row>
    <row r="169" spans="1:1" x14ac:dyDescent="0.25">
      <c r="A169" s="277" t="s">
        <v>421</v>
      </c>
    </row>
    <row r="170" spans="1:1" x14ac:dyDescent="0.25">
      <c r="A170" s="277" t="s">
        <v>422</v>
      </c>
    </row>
    <row r="171" spans="1:1" x14ac:dyDescent="0.25">
      <c r="A171" s="277" t="s">
        <v>423</v>
      </c>
    </row>
    <row r="172" spans="1:1" x14ac:dyDescent="0.25">
      <c r="A172" s="277" t="s">
        <v>424</v>
      </c>
    </row>
    <row r="173" spans="1:1" x14ac:dyDescent="0.25">
      <c r="A173" s="277" t="s">
        <v>425</v>
      </c>
    </row>
    <row r="174" spans="1:1" x14ac:dyDescent="0.25">
      <c r="A174" s="277"/>
    </row>
    <row r="175" spans="1:1" x14ac:dyDescent="0.25">
      <c r="A175" s="277" t="s">
        <v>426</v>
      </c>
    </row>
    <row r="176" spans="1:1" x14ac:dyDescent="0.25">
      <c r="A176" s="277" t="s">
        <v>427</v>
      </c>
    </row>
    <row r="177" spans="1:1" x14ac:dyDescent="0.25">
      <c r="A177" s="277" t="s">
        <v>428</v>
      </c>
    </row>
    <row r="178" spans="1:1" x14ac:dyDescent="0.25">
      <c r="A178" s="277"/>
    </row>
    <row r="179" spans="1:1" x14ac:dyDescent="0.25">
      <c r="A179" s="277" t="s">
        <v>429</v>
      </c>
    </row>
    <row r="180" spans="1:1" x14ac:dyDescent="0.25">
      <c r="A180" s="277"/>
    </row>
    <row r="181" spans="1:1" x14ac:dyDescent="0.25">
      <c r="A181" s="277" t="s">
        <v>430</v>
      </c>
    </row>
    <row r="182" spans="1:1" x14ac:dyDescent="0.25">
      <c r="A182" s="277" t="s">
        <v>431</v>
      </c>
    </row>
    <row r="183" spans="1:1" x14ac:dyDescent="0.25">
      <c r="A183" s="277" t="s">
        <v>432</v>
      </c>
    </row>
    <row r="184" spans="1:1" x14ac:dyDescent="0.25">
      <c r="A184" s="277" t="s">
        <v>433</v>
      </c>
    </row>
    <row r="185" spans="1:1" x14ac:dyDescent="0.25">
      <c r="A185" s="277" t="s">
        <v>434</v>
      </c>
    </row>
    <row r="186" spans="1:1" x14ac:dyDescent="0.25">
      <c r="A186" s="277"/>
    </row>
    <row r="187" spans="1:1" x14ac:dyDescent="0.25">
      <c r="A187" s="277" t="s">
        <v>435</v>
      </c>
    </row>
    <row r="188" spans="1:1" x14ac:dyDescent="0.25">
      <c r="A188" s="277" t="s">
        <v>436</v>
      </c>
    </row>
    <row r="189" spans="1:1" x14ac:dyDescent="0.25">
      <c r="A189" s="277" t="s">
        <v>437</v>
      </c>
    </row>
    <row r="190" spans="1:1" x14ac:dyDescent="0.25">
      <c r="A190" s="277" t="s">
        <v>438</v>
      </c>
    </row>
    <row r="191" spans="1:1" x14ac:dyDescent="0.25">
      <c r="A191" s="277" t="s">
        <v>439</v>
      </c>
    </row>
    <row r="192" spans="1:1" x14ac:dyDescent="0.25">
      <c r="A192" s="277" t="s">
        <v>440</v>
      </c>
    </row>
    <row r="193" spans="1:1" x14ac:dyDescent="0.25">
      <c r="A193" s="277" t="s">
        <v>441</v>
      </c>
    </row>
    <row r="194" spans="1:1" x14ac:dyDescent="0.25">
      <c r="A194" s="277"/>
    </row>
    <row r="195" spans="1:1" x14ac:dyDescent="0.25">
      <c r="A195" s="277" t="s">
        <v>442</v>
      </c>
    </row>
    <row r="196" spans="1:1" x14ac:dyDescent="0.25">
      <c r="A196" s="277"/>
    </row>
    <row r="197" spans="1:1" x14ac:dyDescent="0.25">
      <c r="A197" s="277" t="s">
        <v>443</v>
      </c>
    </row>
    <row r="198" spans="1:1" x14ac:dyDescent="0.25">
      <c r="A198" s="277" t="s">
        <v>444</v>
      </c>
    </row>
    <row r="199" spans="1:1" x14ac:dyDescent="0.25">
      <c r="A199" s="277" t="s">
        <v>445</v>
      </c>
    </row>
    <row r="200" spans="1:1" x14ac:dyDescent="0.25">
      <c r="A200" s="277" t="s">
        <v>446</v>
      </c>
    </row>
    <row r="201" spans="1:1" x14ac:dyDescent="0.25">
      <c r="A201" s="277" t="s">
        <v>447</v>
      </c>
    </row>
    <row r="202" spans="1:1" x14ac:dyDescent="0.25">
      <c r="A202" s="277" t="s">
        <v>448</v>
      </c>
    </row>
    <row r="203" spans="1:1" x14ac:dyDescent="0.25">
      <c r="A203" s="277" t="s">
        <v>449</v>
      </c>
    </row>
    <row r="204" spans="1:1" x14ac:dyDescent="0.25">
      <c r="A204" s="277"/>
    </row>
    <row r="205" spans="1:1" x14ac:dyDescent="0.25">
      <c r="A205" s="277" t="s">
        <v>450</v>
      </c>
    </row>
    <row r="206" spans="1:1" x14ac:dyDescent="0.25">
      <c r="A206" s="277" t="s">
        <v>451</v>
      </c>
    </row>
    <row r="207" spans="1:1" x14ac:dyDescent="0.25">
      <c r="A207" s="277"/>
    </row>
    <row r="208" spans="1:1" x14ac:dyDescent="0.25">
      <c r="A208" s="277" t="s">
        <v>452</v>
      </c>
    </row>
    <row r="209" spans="1:1" x14ac:dyDescent="0.25">
      <c r="A209" s="277"/>
    </row>
    <row r="210" spans="1:1" x14ac:dyDescent="0.25">
      <c r="A210" s="277" t="s">
        <v>453</v>
      </c>
    </row>
    <row r="211" spans="1:1" x14ac:dyDescent="0.25">
      <c r="A211" s="277" t="s">
        <v>454</v>
      </c>
    </row>
    <row r="212" spans="1:1" x14ac:dyDescent="0.25">
      <c r="A212" s="277" t="s">
        <v>455</v>
      </c>
    </row>
    <row r="213" spans="1:1" x14ac:dyDescent="0.25">
      <c r="A213" s="277"/>
    </row>
    <row r="214" spans="1:1" x14ac:dyDescent="0.25">
      <c r="A214" s="277" t="s">
        <v>456</v>
      </c>
    </row>
    <row r="215" spans="1:1" x14ac:dyDescent="0.25">
      <c r="A215" s="277" t="s">
        <v>457</v>
      </c>
    </row>
    <row r="216" spans="1:1" x14ac:dyDescent="0.25">
      <c r="A216" s="277"/>
    </row>
    <row r="217" spans="1:1" x14ac:dyDescent="0.25">
      <c r="A217" s="277" t="s">
        <v>458</v>
      </c>
    </row>
    <row r="218" spans="1:1" x14ac:dyDescent="0.25">
      <c r="A218" s="277" t="s">
        <v>459</v>
      </c>
    </row>
    <row r="219" spans="1:1" x14ac:dyDescent="0.25">
      <c r="A219" s="277" t="s">
        <v>460</v>
      </c>
    </row>
    <row r="220" spans="1:1" x14ac:dyDescent="0.25">
      <c r="A220" s="277" t="s">
        <v>461</v>
      </c>
    </row>
    <row r="221" spans="1:1" x14ac:dyDescent="0.25">
      <c r="A221" s="277"/>
    </row>
    <row r="222" spans="1:1" x14ac:dyDescent="0.25">
      <c r="A222" s="277" t="s">
        <v>462</v>
      </c>
    </row>
    <row r="223" spans="1:1" x14ac:dyDescent="0.25">
      <c r="A223" s="277" t="s">
        <v>463</v>
      </c>
    </row>
    <row r="224" spans="1:1" x14ac:dyDescent="0.25">
      <c r="A224" s="277" t="s">
        <v>464</v>
      </c>
    </row>
    <row r="225" spans="1:1" x14ac:dyDescent="0.25">
      <c r="A225" s="277" t="s">
        <v>465</v>
      </c>
    </row>
    <row r="226" spans="1:1" x14ac:dyDescent="0.25">
      <c r="A226" s="277" t="s">
        <v>466</v>
      </c>
    </row>
    <row r="227" spans="1:1" x14ac:dyDescent="0.25">
      <c r="A227" s="277" t="s">
        <v>467</v>
      </c>
    </row>
    <row r="228" spans="1:1" x14ac:dyDescent="0.25">
      <c r="A228" s="277" t="s">
        <v>468</v>
      </c>
    </row>
    <row r="229" spans="1:1" x14ac:dyDescent="0.25">
      <c r="A229" s="277"/>
    </row>
    <row r="230" spans="1:1" x14ac:dyDescent="0.25">
      <c r="A230" s="277" t="s">
        <v>469</v>
      </c>
    </row>
    <row r="231" spans="1:1" x14ac:dyDescent="0.25">
      <c r="A231" s="277" t="s">
        <v>470</v>
      </c>
    </row>
    <row r="232" spans="1:1" x14ac:dyDescent="0.25">
      <c r="A232" s="277" t="s">
        <v>471</v>
      </c>
    </row>
    <row r="233" spans="1:1" x14ac:dyDescent="0.25">
      <c r="A233" s="277" t="s">
        <v>472</v>
      </c>
    </row>
    <row r="234" spans="1:1" x14ac:dyDescent="0.25">
      <c r="A234" s="277"/>
    </row>
    <row r="235" spans="1:1" x14ac:dyDescent="0.25">
      <c r="A235" s="277" t="s">
        <v>473</v>
      </c>
    </row>
    <row r="236" spans="1:1" x14ac:dyDescent="0.25">
      <c r="A236" s="277" t="s">
        <v>474</v>
      </c>
    </row>
    <row r="237" spans="1:1" x14ac:dyDescent="0.25">
      <c r="A237" s="277" t="s">
        <v>475</v>
      </c>
    </row>
    <row r="238" spans="1:1" x14ac:dyDescent="0.25">
      <c r="A238" s="277" t="s">
        <v>476</v>
      </c>
    </row>
    <row r="239" spans="1:1" x14ac:dyDescent="0.25">
      <c r="A239" s="277" t="s">
        <v>477</v>
      </c>
    </row>
    <row r="240" spans="1:1" x14ac:dyDescent="0.25">
      <c r="A240" s="277" t="s">
        <v>478</v>
      </c>
    </row>
    <row r="241" spans="1:1" x14ac:dyDescent="0.25">
      <c r="A241" s="277" t="s">
        <v>479</v>
      </c>
    </row>
    <row r="242" spans="1:1" x14ac:dyDescent="0.25">
      <c r="A242" s="277" t="s">
        <v>480</v>
      </c>
    </row>
    <row r="243" spans="1:1" x14ac:dyDescent="0.25">
      <c r="A243" s="277" t="s">
        <v>481</v>
      </c>
    </row>
    <row r="244" spans="1:1" x14ac:dyDescent="0.25">
      <c r="A244" s="277"/>
    </row>
    <row r="245" spans="1:1" x14ac:dyDescent="0.25">
      <c r="A245" s="277" t="s">
        <v>482</v>
      </c>
    </row>
    <row r="246" spans="1:1" x14ac:dyDescent="0.25">
      <c r="A246" s="277"/>
    </row>
    <row r="247" spans="1:1" x14ac:dyDescent="0.25">
      <c r="A247" s="277" t="s">
        <v>483</v>
      </c>
    </row>
    <row r="248" spans="1:1" x14ac:dyDescent="0.25">
      <c r="A248" s="277" t="s">
        <v>484</v>
      </c>
    </row>
    <row r="249" spans="1:1" x14ac:dyDescent="0.25">
      <c r="A249" s="277" t="s">
        <v>485</v>
      </c>
    </row>
    <row r="250" spans="1:1" x14ac:dyDescent="0.25">
      <c r="A250" s="277" t="s">
        <v>486</v>
      </c>
    </row>
    <row r="251" spans="1:1" x14ac:dyDescent="0.25">
      <c r="A251" s="277"/>
    </row>
    <row r="252" spans="1:1" x14ac:dyDescent="0.25">
      <c r="A252" s="277" t="s">
        <v>487</v>
      </c>
    </row>
    <row r="253" spans="1:1" x14ac:dyDescent="0.25">
      <c r="A253" s="277" t="s">
        <v>488</v>
      </c>
    </row>
    <row r="254" spans="1:1" x14ac:dyDescent="0.25">
      <c r="A254" s="277" t="s">
        <v>489</v>
      </c>
    </row>
    <row r="255" spans="1:1" x14ac:dyDescent="0.25">
      <c r="A255" s="277" t="s">
        <v>490</v>
      </c>
    </row>
    <row r="256" spans="1:1" x14ac:dyDescent="0.25">
      <c r="A256" s="277"/>
    </row>
    <row r="257" spans="1:1" x14ac:dyDescent="0.25">
      <c r="A257" s="277" t="s">
        <v>491</v>
      </c>
    </row>
    <row r="258" spans="1:1" x14ac:dyDescent="0.25">
      <c r="A258" s="277" t="s">
        <v>492</v>
      </c>
    </row>
    <row r="259" spans="1:1" x14ac:dyDescent="0.25">
      <c r="A259" s="277" t="s">
        <v>493</v>
      </c>
    </row>
    <row r="260" spans="1:1" x14ac:dyDescent="0.25">
      <c r="A260" s="277" t="s">
        <v>494</v>
      </c>
    </row>
    <row r="261" spans="1:1" x14ac:dyDescent="0.25">
      <c r="A261" s="277" t="s">
        <v>495</v>
      </c>
    </row>
    <row r="262" spans="1:1" x14ac:dyDescent="0.25">
      <c r="A262" s="277" t="s">
        <v>496</v>
      </c>
    </row>
    <row r="263" spans="1:1" x14ac:dyDescent="0.25">
      <c r="A263" s="277" t="s">
        <v>497</v>
      </c>
    </row>
    <row r="264" spans="1:1" x14ac:dyDescent="0.25">
      <c r="A264" s="277" t="s">
        <v>498</v>
      </c>
    </row>
    <row r="265" spans="1:1" x14ac:dyDescent="0.25">
      <c r="A265" s="277" t="s">
        <v>499</v>
      </c>
    </row>
    <row r="266" spans="1:1" x14ac:dyDescent="0.25">
      <c r="A266" s="277" t="s">
        <v>500</v>
      </c>
    </row>
    <row r="267" spans="1:1" x14ac:dyDescent="0.25">
      <c r="A267" s="277" t="s">
        <v>501</v>
      </c>
    </row>
    <row r="268" spans="1:1" x14ac:dyDescent="0.25">
      <c r="A268" s="277"/>
    </row>
    <row r="269" spans="1:1" x14ac:dyDescent="0.25">
      <c r="A269" s="277" t="s">
        <v>502</v>
      </c>
    </row>
    <row r="270" spans="1:1" x14ac:dyDescent="0.25">
      <c r="A270" s="277" t="s">
        <v>503</v>
      </c>
    </row>
    <row r="271" spans="1:1" x14ac:dyDescent="0.25">
      <c r="A271" s="277" t="s">
        <v>504</v>
      </c>
    </row>
    <row r="272" spans="1:1" x14ac:dyDescent="0.25">
      <c r="A272" s="277" t="s">
        <v>505</v>
      </c>
    </row>
    <row r="273" spans="1:1" x14ac:dyDescent="0.25">
      <c r="A273" s="277" t="s">
        <v>506</v>
      </c>
    </row>
    <row r="274" spans="1:1" x14ac:dyDescent="0.25">
      <c r="A274" s="277"/>
    </row>
    <row r="275" spans="1:1" x14ac:dyDescent="0.25">
      <c r="A275" s="277" t="s">
        <v>507</v>
      </c>
    </row>
    <row r="276" spans="1:1" x14ac:dyDescent="0.25">
      <c r="A276" s="277" t="s">
        <v>508</v>
      </c>
    </row>
    <row r="277" spans="1:1" x14ac:dyDescent="0.25">
      <c r="A277" s="277" t="s">
        <v>509</v>
      </c>
    </row>
    <row r="278" spans="1:1" x14ac:dyDescent="0.25">
      <c r="A278" s="277" t="s">
        <v>510</v>
      </c>
    </row>
    <row r="279" spans="1:1" x14ac:dyDescent="0.25">
      <c r="A279" s="277" t="s">
        <v>511</v>
      </c>
    </row>
    <row r="280" spans="1:1" x14ac:dyDescent="0.25">
      <c r="A280" s="277" t="s">
        <v>512</v>
      </c>
    </row>
    <row r="281" spans="1:1" x14ac:dyDescent="0.25">
      <c r="A281" s="277" t="s">
        <v>513</v>
      </c>
    </row>
    <row r="282" spans="1:1" x14ac:dyDescent="0.25">
      <c r="A282" s="277" t="s">
        <v>514</v>
      </c>
    </row>
    <row r="283" spans="1:1" x14ac:dyDescent="0.25">
      <c r="A283" s="277" t="s">
        <v>515</v>
      </c>
    </row>
    <row r="284" spans="1:1" x14ac:dyDescent="0.25">
      <c r="A284" s="277" t="s">
        <v>516</v>
      </c>
    </row>
    <row r="285" spans="1:1" x14ac:dyDescent="0.25">
      <c r="A285" s="277" t="s">
        <v>517</v>
      </c>
    </row>
    <row r="286" spans="1:1" x14ac:dyDescent="0.25">
      <c r="A286" s="277" t="s">
        <v>518</v>
      </c>
    </row>
    <row r="287" spans="1:1" x14ac:dyDescent="0.25">
      <c r="A287" s="277"/>
    </row>
    <row r="288" spans="1:1" x14ac:dyDescent="0.25">
      <c r="A288" s="277" t="s">
        <v>519</v>
      </c>
    </row>
    <row r="289" spans="1:1" x14ac:dyDescent="0.25">
      <c r="A289" s="277" t="s">
        <v>520</v>
      </c>
    </row>
    <row r="290" spans="1:1" x14ac:dyDescent="0.25">
      <c r="A290" s="277" t="s">
        <v>521</v>
      </c>
    </row>
    <row r="291" spans="1:1" x14ac:dyDescent="0.25">
      <c r="A291" s="277" t="s">
        <v>522</v>
      </c>
    </row>
    <row r="292" spans="1:1" x14ac:dyDescent="0.25">
      <c r="A292" s="277"/>
    </row>
    <row r="293" spans="1:1" x14ac:dyDescent="0.25">
      <c r="A293" s="277" t="s">
        <v>523</v>
      </c>
    </row>
    <row r="294" spans="1:1" x14ac:dyDescent="0.25">
      <c r="A294" s="277" t="s">
        <v>524</v>
      </c>
    </row>
    <row r="295" spans="1:1" x14ac:dyDescent="0.25">
      <c r="A295" s="277" t="s">
        <v>525</v>
      </c>
    </row>
    <row r="296" spans="1:1" x14ac:dyDescent="0.25">
      <c r="A296" s="277"/>
    </row>
    <row r="297" spans="1:1" x14ac:dyDescent="0.25">
      <c r="A297" s="277" t="s">
        <v>526</v>
      </c>
    </row>
    <row r="298" spans="1:1" x14ac:dyDescent="0.25">
      <c r="A298" s="277" t="s">
        <v>527</v>
      </c>
    </row>
    <row r="299" spans="1:1" x14ac:dyDescent="0.25">
      <c r="A299" s="277" t="s">
        <v>528</v>
      </c>
    </row>
    <row r="300" spans="1:1" x14ac:dyDescent="0.25">
      <c r="A300" s="277" t="s">
        <v>529</v>
      </c>
    </row>
    <row r="301" spans="1:1" x14ac:dyDescent="0.25">
      <c r="A301" s="277" t="s">
        <v>530</v>
      </c>
    </row>
    <row r="302" spans="1:1" x14ac:dyDescent="0.25">
      <c r="A302" s="277" t="s">
        <v>531</v>
      </c>
    </row>
    <row r="303" spans="1:1" x14ac:dyDescent="0.25">
      <c r="A303" s="277" t="s">
        <v>532</v>
      </c>
    </row>
    <row r="304" spans="1:1" x14ac:dyDescent="0.25">
      <c r="A304" s="277" t="s">
        <v>533</v>
      </c>
    </row>
    <row r="305" spans="1:1" x14ac:dyDescent="0.25">
      <c r="A305" s="277" t="s">
        <v>534</v>
      </c>
    </row>
    <row r="306" spans="1:1" x14ac:dyDescent="0.25">
      <c r="A306" s="277" t="s">
        <v>535</v>
      </c>
    </row>
    <row r="307" spans="1:1" x14ac:dyDescent="0.25">
      <c r="A307" s="277" t="s">
        <v>536</v>
      </c>
    </row>
    <row r="308" spans="1:1" x14ac:dyDescent="0.25">
      <c r="A308" s="277" t="s">
        <v>537</v>
      </c>
    </row>
    <row r="309" spans="1:1" x14ac:dyDescent="0.25">
      <c r="A309" s="277"/>
    </row>
    <row r="310" spans="1:1" x14ac:dyDescent="0.25">
      <c r="A310" s="277" t="s">
        <v>538</v>
      </c>
    </row>
    <row r="311" spans="1:1" x14ac:dyDescent="0.25">
      <c r="A311" s="277" t="s">
        <v>539</v>
      </c>
    </row>
    <row r="312" spans="1:1" x14ac:dyDescent="0.25">
      <c r="A312" s="277" t="s">
        <v>540</v>
      </c>
    </row>
    <row r="313" spans="1:1" x14ac:dyDescent="0.25">
      <c r="A313" s="277" t="s">
        <v>541</v>
      </c>
    </row>
    <row r="314" spans="1:1" x14ac:dyDescent="0.25">
      <c r="A314" s="277" t="s">
        <v>542</v>
      </c>
    </row>
    <row r="315" spans="1:1" x14ac:dyDescent="0.25">
      <c r="A315" s="277" t="s">
        <v>543</v>
      </c>
    </row>
    <row r="316" spans="1:1" x14ac:dyDescent="0.25">
      <c r="A316" s="277" t="s">
        <v>544</v>
      </c>
    </row>
    <row r="317" spans="1:1" x14ac:dyDescent="0.25">
      <c r="A317" s="277"/>
    </row>
    <row r="318" spans="1:1" x14ac:dyDescent="0.25">
      <c r="A318" s="277" t="s">
        <v>545</v>
      </c>
    </row>
    <row r="319" spans="1:1" x14ac:dyDescent="0.25">
      <c r="A319" s="277" t="s">
        <v>546</v>
      </c>
    </row>
    <row r="320" spans="1:1" x14ac:dyDescent="0.25">
      <c r="A320" s="277" t="s">
        <v>547</v>
      </c>
    </row>
    <row r="321" spans="1:1" x14ac:dyDescent="0.25">
      <c r="A321" s="277" t="s">
        <v>548</v>
      </c>
    </row>
    <row r="322" spans="1:1" x14ac:dyDescent="0.25">
      <c r="A322" s="277" t="s">
        <v>549</v>
      </c>
    </row>
    <row r="323" spans="1:1" x14ac:dyDescent="0.25">
      <c r="A323" s="277" t="s">
        <v>550</v>
      </c>
    </row>
    <row r="324" spans="1:1" x14ac:dyDescent="0.25">
      <c r="A324" s="277" t="s">
        <v>551</v>
      </c>
    </row>
    <row r="325" spans="1:1" x14ac:dyDescent="0.25">
      <c r="A325" s="277" t="s">
        <v>552</v>
      </c>
    </row>
    <row r="326" spans="1:1" x14ac:dyDescent="0.25">
      <c r="A326" s="277" t="s">
        <v>553</v>
      </c>
    </row>
    <row r="327" spans="1:1" x14ac:dyDescent="0.25">
      <c r="A327" s="277" t="s">
        <v>554</v>
      </c>
    </row>
    <row r="328" spans="1:1" x14ac:dyDescent="0.25">
      <c r="A328" s="277"/>
    </row>
    <row r="329" spans="1:1" x14ac:dyDescent="0.25">
      <c r="A329" s="277" t="s">
        <v>555</v>
      </c>
    </row>
    <row r="330" spans="1:1" x14ac:dyDescent="0.25">
      <c r="A330" s="277" t="s">
        <v>556</v>
      </c>
    </row>
    <row r="331" spans="1:1" x14ac:dyDescent="0.25">
      <c r="A331" s="277" t="s">
        <v>557</v>
      </c>
    </row>
    <row r="332" spans="1:1" x14ac:dyDescent="0.25">
      <c r="A332" s="277" t="s">
        <v>558</v>
      </c>
    </row>
    <row r="333" spans="1:1" x14ac:dyDescent="0.25">
      <c r="A333" s="277" t="s">
        <v>559</v>
      </c>
    </row>
    <row r="334" spans="1:1" x14ac:dyDescent="0.25">
      <c r="A334" s="277" t="s">
        <v>560</v>
      </c>
    </row>
    <row r="335" spans="1:1" x14ac:dyDescent="0.25">
      <c r="A335" s="277" t="s">
        <v>561</v>
      </c>
    </row>
    <row r="336" spans="1:1" x14ac:dyDescent="0.25">
      <c r="A336" s="277"/>
    </row>
    <row r="337" spans="1:1" x14ac:dyDescent="0.25">
      <c r="A337" s="277" t="s">
        <v>562</v>
      </c>
    </row>
    <row r="338" spans="1:1" x14ac:dyDescent="0.25">
      <c r="A338" s="277" t="s">
        <v>563</v>
      </c>
    </row>
    <row r="339" spans="1:1" x14ac:dyDescent="0.25">
      <c r="A339" s="277" t="s">
        <v>564</v>
      </c>
    </row>
    <row r="340" spans="1:1" x14ac:dyDescent="0.25">
      <c r="A340" s="277" t="s">
        <v>565</v>
      </c>
    </row>
    <row r="341" spans="1:1" x14ac:dyDescent="0.25">
      <c r="A341" s="277" t="s">
        <v>566</v>
      </c>
    </row>
    <row r="342" spans="1:1" x14ac:dyDescent="0.25">
      <c r="A342" s="277"/>
    </row>
    <row r="343" spans="1:1" x14ac:dyDescent="0.25">
      <c r="A343" s="277" t="s">
        <v>567</v>
      </c>
    </row>
    <row r="344" spans="1:1" x14ac:dyDescent="0.25">
      <c r="A344" s="277"/>
    </row>
    <row r="345" spans="1:1" x14ac:dyDescent="0.25">
      <c r="A345" s="277" t="s">
        <v>568</v>
      </c>
    </row>
    <row r="346" spans="1:1" x14ac:dyDescent="0.25">
      <c r="A346" s="277" t="s">
        <v>569</v>
      </c>
    </row>
    <row r="347" spans="1:1" x14ac:dyDescent="0.25">
      <c r="A347" s="277" t="s">
        <v>570</v>
      </c>
    </row>
    <row r="348" spans="1:1" x14ac:dyDescent="0.25">
      <c r="A348" s="277" t="s">
        <v>571</v>
      </c>
    </row>
    <row r="349" spans="1:1" x14ac:dyDescent="0.25">
      <c r="A349" s="277" t="s">
        <v>572</v>
      </c>
    </row>
    <row r="350" spans="1:1" x14ac:dyDescent="0.25">
      <c r="A350" s="277" t="s">
        <v>573</v>
      </c>
    </row>
    <row r="351" spans="1:1" x14ac:dyDescent="0.25">
      <c r="A351" s="277" t="s">
        <v>574</v>
      </c>
    </row>
    <row r="352" spans="1:1" x14ac:dyDescent="0.25">
      <c r="A352" s="277" t="s">
        <v>575</v>
      </c>
    </row>
    <row r="353" spans="1:1" x14ac:dyDescent="0.25">
      <c r="A353" s="277"/>
    </row>
    <row r="354" spans="1:1" x14ac:dyDescent="0.25">
      <c r="A354" s="277" t="s">
        <v>576</v>
      </c>
    </row>
    <row r="355" spans="1:1" x14ac:dyDescent="0.25">
      <c r="A355" s="277" t="s">
        <v>577</v>
      </c>
    </row>
    <row r="356" spans="1:1" x14ac:dyDescent="0.25">
      <c r="A356" s="277" t="s">
        <v>578</v>
      </c>
    </row>
    <row r="357" spans="1:1" x14ac:dyDescent="0.25">
      <c r="A357" s="277" t="s">
        <v>579</v>
      </c>
    </row>
    <row r="358" spans="1:1" x14ac:dyDescent="0.25">
      <c r="A358" s="277" t="s">
        <v>580</v>
      </c>
    </row>
    <row r="359" spans="1:1" x14ac:dyDescent="0.25">
      <c r="A359" s="277" t="s">
        <v>581</v>
      </c>
    </row>
    <row r="360" spans="1:1" x14ac:dyDescent="0.25">
      <c r="A360" s="277"/>
    </row>
    <row r="361" spans="1:1" x14ac:dyDescent="0.25">
      <c r="A361" s="277" t="s">
        <v>582</v>
      </c>
    </row>
    <row r="362" spans="1:1" x14ac:dyDescent="0.25">
      <c r="A362" s="277" t="s">
        <v>583</v>
      </c>
    </row>
    <row r="363" spans="1:1" x14ac:dyDescent="0.25">
      <c r="A363" s="277" t="s">
        <v>584</v>
      </c>
    </row>
    <row r="364" spans="1:1" x14ac:dyDescent="0.25">
      <c r="A364" s="277"/>
    </row>
    <row r="365" spans="1:1" x14ac:dyDescent="0.25">
      <c r="A365" s="277" t="s">
        <v>585</v>
      </c>
    </row>
    <row r="366" spans="1:1" x14ac:dyDescent="0.25">
      <c r="A366" s="277" t="s">
        <v>586</v>
      </c>
    </row>
    <row r="367" spans="1:1" x14ac:dyDescent="0.25">
      <c r="A367" s="277"/>
    </row>
    <row r="368" spans="1:1" x14ac:dyDescent="0.25">
      <c r="A368" s="277" t="s">
        <v>587</v>
      </c>
    </row>
    <row r="369" spans="1:1" x14ac:dyDescent="0.25">
      <c r="A369" s="277" t="s">
        <v>588</v>
      </c>
    </row>
    <row r="370" spans="1:1" x14ac:dyDescent="0.25">
      <c r="A370" s="277" t="s">
        <v>589</v>
      </c>
    </row>
    <row r="371" spans="1:1" x14ac:dyDescent="0.25">
      <c r="A371" s="277"/>
    </row>
    <row r="372" spans="1:1" x14ac:dyDescent="0.25">
      <c r="A372" s="277" t="s">
        <v>590</v>
      </c>
    </row>
    <row r="373" spans="1:1" x14ac:dyDescent="0.25">
      <c r="A373" s="277" t="s">
        <v>591</v>
      </c>
    </row>
    <row r="374" spans="1:1" x14ac:dyDescent="0.25">
      <c r="A374" s="277" t="s">
        <v>592</v>
      </c>
    </row>
    <row r="375" spans="1:1" x14ac:dyDescent="0.25">
      <c r="A375" s="277"/>
    </row>
    <row r="376" spans="1:1" x14ac:dyDescent="0.25">
      <c r="A376" s="277" t="s">
        <v>593</v>
      </c>
    </row>
    <row r="377" spans="1:1" x14ac:dyDescent="0.25">
      <c r="A377" s="277" t="s">
        <v>594</v>
      </c>
    </row>
    <row r="378" spans="1:1" x14ac:dyDescent="0.25">
      <c r="A378" s="277"/>
    </row>
    <row r="379" spans="1:1" x14ac:dyDescent="0.25">
      <c r="A379" s="277" t="s">
        <v>595</v>
      </c>
    </row>
    <row r="380" spans="1:1" x14ac:dyDescent="0.25">
      <c r="A380" s="277" t="s">
        <v>596</v>
      </c>
    </row>
    <row r="381" spans="1:1" x14ac:dyDescent="0.25">
      <c r="A381" s="277"/>
    </row>
    <row r="382" spans="1:1" x14ac:dyDescent="0.25">
      <c r="A382" s="277" t="s">
        <v>597</v>
      </c>
    </row>
    <row r="383" spans="1:1" x14ac:dyDescent="0.25">
      <c r="A383" s="277" t="s">
        <v>598</v>
      </c>
    </row>
    <row r="384" spans="1:1" x14ac:dyDescent="0.25">
      <c r="A384" s="277" t="s">
        <v>599</v>
      </c>
    </row>
    <row r="385" spans="1:1" x14ac:dyDescent="0.25">
      <c r="A385" s="277" t="s">
        <v>600</v>
      </c>
    </row>
    <row r="386" spans="1:1" x14ac:dyDescent="0.25">
      <c r="A386" s="277" t="s">
        <v>601</v>
      </c>
    </row>
    <row r="387" spans="1:1" x14ac:dyDescent="0.25">
      <c r="A387" s="277"/>
    </row>
    <row r="388" spans="1:1" x14ac:dyDescent="0.25">
      <c r="A388" s="277" t="s">
        <v>602</v>
      </c>
    </row>
    <row r="389" spans="1:1" x14ac:dyDescent="0.25">
      <c r="A389" s="277" t="s">
        <v>603</v>
      </c>
    </row>
    <row r="390" spans="1:1" x14ac:dyDescent="0.25">
      <c r="A390" s="277" t="s">
        <v>604</v>
      </c>
    </row>
    <row r="391" spans="1:1" x14ac:dyDescent="0.25">
      <c r="A391" s="277" t="s">
        <v>605</v>
      </c>
    </row>
    <row r="392" spans="1:1" x14ac:dyDescent="0.25">
      <c r="A392" s="277" t="s">
        <v>606</v>
      </c>
    </row>
    <row r="393" spans="1:1" x14ac:dyDescent="0.25">
      <c r="A393" s="277" t="s">
        <v>607</v>
      </c>
    </row>
    <row r="394" spans="1:1" x14ac:dyDescent="0.25">
      <c r="A394" s="277" t="s">
        <v>608</v>
      </c>
    </row>
    <row r="395" spans="1:1" x14ac:dyDescent="0.25">
      <c r="A395" s="277" t="s">
        <v>609</v>
      </c>
    </row>
    <row r="396" spans="1:1" x14ac:dyDescent="0.25">
      <c r="A396" s="277" t="s">
        <v>610</v>
      </c>
    </row>
    <row r="397" spans="1:1" x14ac:dyDescent="0.25">
      <c r="A397" s="277"/>
    </row>
    <row r="398" spans="1:1" x14ac:dyDescent="0.25">
      <c r="A398" s="277" t="s">
        <v>611</v>
      </c>
    </row>
    <row r="399" spans="1:1" x14ac:dyDescent="0.25">
      <c r="A399" s="277" t="s">
        <v>612</v>
      </c>
    </row>
    <row r="400" spans="1:1" x14ac:dyDescent="0.25">
      <c r="A400" s="277" t="s">
        <v>613</v>
      </c>
    </row>
    <row r="401" spans="1:1" x14ac:dyDescent="0.25">
      <c r="A401" s="277" t="s">
        <v>614</v>
      </c>
    </row>
    <row r="402" spans="1:1" x14ac:dyDescent="0.25">
      <c r="A402" s="277"/>
    </row>
    <row r="403" spans="1:1" x14ac:dyDescent="0.25">
      <c r="A403" s="277" t="s">
        <v>615</v>
      </c>
    </row>
    <row r="404" spans="1:1" x14ac:dyDescent="0.25">
      <c r="A404" s="277" t="s">
        <v>616</v>
      </c>
    </row>
    <row r="405" spans="1:1" x14ac:dyDescent="0.25">
      <c r="A405" s="277" t="s">
        <v>617</v>
      </c>
    </row>
    <row r="406" spans="1:1" x14ac:dyDescent="0.25">
      <c r="A406" s="277"/>
    </row>
    <row r="407" spans="1:1" x14ac:dyDescent="0.25">
      <c r="A407" s="277" t="s">
        <v>618</v>
      </c>
    </row>
    <row r="408" spans="1:1" x14ac:dyDescent="0.25">
      <c r="A408" s="277"/>
    </row>
    <row r="409" spans="1:1" x14ac:dyDescent="0.25">
      <c r="A409" s="277" t="s">
        <v>619</v>
      </c>
    </row>
    <row r="410" spans="1:1" x14ac:dyDescent="0.25">
      <c r="A410" s="277" t="s">
        <v>620</v>
      </c>
    </row>
    <row r="411" spans="1:1" x14ac:dyDescent="0.25">
      <c r="A411" s="277" t="s">
        <v>621</v>
      </c>
    </row>
    <row r="412" spans="1:1" x14ac:dyDescent="0.25">
      <c r="A412" s="277" t="s">
        <v>622</v>
      </c>
    </row>
    <row r="413" spans="1:1" x14ac:dyDescent="0.25">
      <c r="A413" s="277" t="s">
        <v>623</v>
      </c>
    </row>
    <row r="414" spans="1:1" x14ac:dyDescent="0.25">
      <c r="A414" s="277"/>
    </row>
    <row r="415" spans="1:1" x14ac:dyDescent="0.25">
      <c r="A415" s="277" t="s">
        <v>624</v>
      </c>
    </row>
    <row r="416" spans="1:1" x14ac:dyDescent="0.25">
      <c r="A416" s="277" t="s">
        <v>625</v>
      </c>
    </row>
    <row r="417" spans="1:1" x14ac:dyDescent="0.25">
      <c r="A417" s="277" t="s">
        <v>626</v>
      </c>
    </row>
    <row r="418" spans="1:1" x14ac:dyDescent="0.25">
      <c r="A418" s="277" t="s">
        <v>627</v>
      </c>
    </row>
    <row r="419" spans="1:1" x14ac:dyDescent="0.25">
      <c r="A419" s="277" t="s">
        <v>628</v>
      </c>
    </row>
    <row r="420" spans="1:1" x14ac:dyDescent="0.25">
      <c r="A420" s="277" t="s">
        <v>629</v>
      </c>
    </row>
    <row r="421" spans="1:1" x14ac:dyDescent="0.25">
      <c r="A421" s="277"/>
    </row>
    <row r="422" spans="1:1" x14ac:dyDescent="0.25">
      <c r="A422" s="277" t="s">
        <v>630</v>
      </c>
    </row>
    <row r="423" spans="1:1" x14ac:dyDescent="0.25">
      <c r="A423" s="277" t="s">
        <v>631</v>
      </c>
    </row>
    <row r="424" spans="1:1" x14ac:dyDescent="0.25">
      <c r="A424" s="277" t="s">
        <v>632</v>
      </c>
    </row>
    <row r="425" spans="1:1" x14ac:dyDescent="0.25">
      <c r="A425" s="277" t="s">
        <v>633</v>
      </c>
    </row>
    <row r="426" spans="1:1" x14ac:dyDescent="0.25">
      <c r="A426" s="277" t="s">
        <v>634</v>
      </c>
    </row>
    <row r="427" spans="1:1" x14ac:dyDescent="0.25">
      <c r="A427" s="277" t="s">
        <v>635</v>
      </c>
    </row>
    <row r="428" spans="1:1" x14ac:dyDescent="0.25">
      <c r="A428" s="277"/>
    </row>
    <row r="429" spans="1:1" x14ac:dyDescent="0.25">
      <c r="A429" s="277" t="s">
        <v>636</v>
      </c>
    </row>
    <row r="430" spans="1:1" x14ac:dyDescent="0.25">
      <c r="A430" s="277" t="s">
        <v>637</v>
      </c>
    </row>
    <row r="431" spans="1:1" x14ac:dyDescent="0.25">
      <c r="A431" s="277" t="s">
        <v>638</v>
      </c>
    </row>
    <row r="432" spans="1:1" x14ac:dyDescent="0.25">
      <c r="A432" s="277" t="s">
        <v>639</v>
      </c>
    </row>
    <row r="433" spans="1:1" x14ac:dyDescent="0.25">
      <c r="A433" s="277" t="s">
        <v>640</v>
      </c>
    </row>
    <row r="434" spans="1:1" x14ac:dyDescent="0.25">
      <c r="A434" s="277"/>
    </row>
    <row r="435" spans="1:1" x14ac:dyDescent="0.25">
      <c r="A435" s="277" t="s">
        <v>641</v>
      </c>
    </row>
    <row r="436" spans="1:1" x14ac:dyDescent="0.25">
      <c r="A436" s="277"/>
    </row>
    <row r="437" spans="1:1" x14ac:dyDescent="0.25">
      <c r="A437" s="277" t="s">
        <v>642</v>
      </c>
    </row>
    <row r="438" spans="1:1" x14ac:dyDescent="0.25">
      <c r="A438" s="277" t="s">
        <v>643</v>
      </c>
    </row>
    <row r="439" spans="1:1" x14ac:dyDescent="0.25">
      <c r="A439" s="277" t="s">
        <v>644</v>
      </c>
    </row>
    <row r="440" spans="1:1" x14ac:dyDescent="0.25">
      <c r="A440" s="277" t="s">
        <v>645</v>
      </c>
    </row>
    <row r="441" spans="1:1" x14ac:dyDescent="0.25">
      <c r="A441" s="277" t="s">
        <v>646</v>
      </c>
    </row>
    <row r="442" spans="1:1" x14ac:dyDescent="0.25">
      <c r="A442" s="277" t="s">
        <v>647</v>
      </c>
    </row>
    <row r="443" spans="1:1" x14ac:dyDescent="0.25">
      <c r="A443" s="277" t="s">
        <v>648</v>
      </c>
    </row>
    <row r="444" spans="1:1" x14ac:dyDescent="0.25">
      <c r="A444" s="277" t="s">
        <v>649</v>
      </c>
    </row>
    <row r="445" spans="1:1" x14ac:dyDescent="0.25">
      <c r="A445" s="277"/>
    </row>
    <row r="446" spans="1:1" x14ac:dyDescent="0.25">
      <c r="A446" s="277" t="s">
        <v>650</v>
      </c>
    </row>
    <row r="447" spans="1:1" x14ac:dyDescent="0.25">
      <c r="A447" s="277"/>
    </row>
    <row r="448" spans="1:1" x14ac:dyDescent="0.25">
      <c r="A448" s="277" t="s">
        <v>651</v>
      </c>
    </row>
    <row r="449" spans="1:1" x14ac:dyDescent="0.25">
      <c r="A449" s="277" t="s">
        <v>652</v>
      </c>
    </row>
    <row r="450" spans="1:1" x14ac:dyDescent="0.25">
      <c r="A450" s="277" t="s">
        <v>653</v>
      </c>
    </row>
    <row r="451" spans="1:1" x14ac:dyDescent="0.25">
      <c r="A451" s="277" t="s">
        <v>654</v>
      </c>
    </row>
    <row r="452" spans="1:1" x14ac:dyDescent="0.25">
      <c r="A452" s="277"/>
    </row>
    <row r="453" spans="1:1" x14ac:dyDescent="0.25">
      <c r="A453" s="277" t="s">
        <v>655</v>
      </c>
    </row>
    <row r="454" spans="1:1" x14ac:dyDescent="0.25">
      <c r="A454" s="277" t="s">
        <v>656</v>
      </c>
    </row>
    <row r="455" spans="1:1" x14ac:dyDescent="0.25">
      <c r="A455" s="277" t="s">
        <v>657</v>
      </c>
    </row>
    <row r="456" spans="1:1" x14ac:dyDescent="0.25">
      <c r="A456" s="277" t="s">
        <v>658</v>
      </c>
    </row>
    <row r="457" spans="1:1" x14ac:dyDescent="0.25">
      <c r="A457" s="277" t="s">
        <v>659</v>
      </c>
    </row>
    <row r="458" spans="1:1" x14ac:dyDescent="0.25">
      <c r="A458" s="277" t="s">
        <v>660</v>
      </c>
    </row>
    <row r="459" spans="1:1" x14ac:dyDescent="0.25">
      <c r="A459" s="277" t="s">
        <v>661</v>
      </c>
    </row>
    <row r="460" spans="1:1" x14ac:dyDescent="0.25">
      <c r="A460" s="277" t="s">
        <v>662</v>
      </c>
    </row>
    <row r="461" spans="1:1" x14ac:dyDescent="0.25">
      <c r="A461" s="277" t="s">
        <v>663</v>
      </c>
    </row>
    <row r="462" spans="1:1" x14ac:dyDescent="0.25">
      <c r="A462" s="277"/>
    </row>
    <row r="463" spans="1:1" x14ac:dyDescent="0.25">
      <c r="A463" s="277" t="s">
        <v>664</v>
      </c>
    </row>
    <row r="464" spans="1:1" x14ac:dyDescent="0.25">
      <c r="A464" s="277" t="s">
        <v>665</v>
      </c>
    </row>
    <row r="465" spans="1:1" x14ac:dyDescent="0.25">
      <c r="A465" s="277" t="s">
        <v>666</v>
      </c>
    </row>
    <row r="466" spans="1:1" x14ac:dyDescent="0.25">
      <c r="A466" s="277" t="s">
        <v>667</v>
      </c>
    </row>
    <row r="467" spans="1:1" x14ac:dyDescent="0.25">
      <c r="A467" s="277" t="s">
        <v>668</v>
      </c>
    </row>
    <row r="468" spans="1:1" x14ac:dyDescent="0.25">
      <c r="A468" s="277" t="s">
        <v>669</v>
      </c>
    </row>
    <row r="469" spans="1:1" x14ac:dyDescent="0.25">
      <c r="A469" s="277" t="s">
        <v>670</v>
      </c>
    </row>
    <row r="470" spans="1:1" x14ac:dyDescent="0.25">
      <c r="A470" s="277"/>
    </row>
    <row r="471" spans="1:1" x14ac:dyDescent="0.25">
      <c r="A471" s="277" t="s">
        <v>671</v>
      </c>
    </row>
    <row r="472" spans="1:1" x14ac:dyDescent="0.25">
      <c r="A472" s="277"/>
    </row>
    <row r="473" spans="1:1" x14ac:dyDescent="0.25">
      <c r="A473" s="277" t="s">
        <v>672</v>
      </c>
    </row>
    <row r="474" spans="1:1" x14ac:dyDescent="0.25">
      <c r="A474" s="277" t="s">
        <v>673</v>
      </c>
    </row>
    <row r="475" spans="1:1" x14ac:dyDescent="0.25">
      <c r="A475" s="277" t="s">
        <v>674</v>
      </c>
    </row>
    <row r="476" spans="1:1" x14ac:dyDescent="0.25">
      <c r="A476" s="277"/>
    </row>
    <row r="477" spans="1:1" x14ac:dyDescent="0.25">
      <c r="A477" s="277" t="s">
        <v>675</v>
      </c>
    </row>
    <row r="478" spans="1:1" x14ac:dyDescent="0.25">
      <c r="A478" s="277" t="s">
        <v>676</v>
      </c>
    </row>
    <row r="479" spans="1:1" x14ac:dyDescent="0.25">
      <c r="A479" s="277" t="s">
        <v>677</v>
      </c>
    </row>
    <row r="480" spans="1:1" x14ac:dyDescent="0.25">
      <c r="A480" s="277" t="s">
        <v>678</v>
      </c>
    </row>
    <row r="481" spans="1:1" x14ac:dyDescent="0.25">
      <c r="A481" s="277" t="s">
        <v>679</v>
      </c>
    </row>
    <row r="482" spans="1:1" x14ac:dyDescent="0.25">
      <c r="A482" s="277" t="s">
        <v>680</v>
      </c>
    </row>
    <row r="483" spans="1:1" x14ac:dyDescent="0.25">
      <c r="A483" s="277" t="s">
        <v>681</v>
      </c>
    </row>
    <row r="484" spans="1:1" x14ac:dyDescent="0.25">
      <c r="A484" s="277" t="s">
        <v>682</v>
      </c>
    </row>
    <row r="485" spans="1:1" x14ac:dyDescent="0.25">
      <c r="A485" s="277" t="s">
        <v>683</v>
      </c>
    </row>
    <row r="486" spans="1:1" x14ac:dyDescent="0.25">
      <c r="A486" s="277"/>
    </row>
    <row r="487" spans="1:1" x14ac:dyDescent="0.25">
      <c r="A487" s="277" t="s">
        <v>684</v>
      </c>
    </row>
    <row r="488" spans="1:1" x14ac:dyDescent="0.25">
      <c r="A488" s="277" t="s">
        <v>685</v>
      </c>
    </row>
    <row r="489" spans="1:1" x14ac:dyDescent="0.25">
      <c r="A489" s="277" t="s">
        <v>686</v>
      </c>
    </row>
    <row r="490" spans="1:1" x14ac:dyDescent="0.25">
      <c r="A490" s="277" t="s">
        <v>687</v>
      </c>
    </row>
    <row r="491" spans="1:1" x14ac:dyDescent="0.25">
      <c r="A491" s="277"/>
    </row>
    <row r="492" spans="1:1" x14ac:dyDescent="0.25">
      <c r="A492" s="277" t="s">
        <v>688</v>
      </c>
    </row>
    <row r="493" spans="1:1" x14ac:dyDescent="0.25">
      <c r="A493" s="277" t="s">
        <v>689</v>
      </c>
    </row>
    <row r="494" spans="1:1" x14ac:dyDescent="0.25">
      <c r="A494" s="277" t="s">
        <v>690</v>
      </c>
    </row>
    <row r="495" spans="1:1" x14ac:dyDescent="0.25">
      <c r="A495" s="277" t="s">
        <v>691</v>
      </c>
    </row>
    <row r="496" spans="1:1" x14ac:dyDescent="0.25">
      <c r="A496" s="277" t="s">
        <v>692</v>
      </c>
    </row>
    <row r="497" spans="1:1" x14ac:dyDescent="0.25">
      <c r="A497" s="277" t="s">
        <v>693</v>
      </c>
    </row>
    <row r="498" spans="1:1" x14ac:dyDescent="0.25">
      <c r="A498" s="277"/>
    </row>
    <row r="499" spans="1:1" x14ac:dyDescent="0.25">
      <c r="A499" s="277" t="s">
        <v>694</v>
      </c>
    </row>
    <row r="500" spans="1:1" x14ac:dyDescent="0.25">
      <c r="A500" s="277" t="s">
        <v>695</v>
      </c>
    </row>
    <row r="501" spans="1:1" x14ac:dyDescent="0.25">
      <c r="A501" s="277" t="s">
        <v>696</v>
      </c>
    </row>
    <row r="502" spans="1:1" x14ac:dyDescent="0.25">
      <c r="A502" s="277" t="s">
        <v>697</v>
      </c>
    </row>
    <row r="503" spans="1:1" x14ac:dyDescent="0.25">
      <c r="A503" s="277" t="s">
        <v>698</v>
      </c>
    </row>
    <row r="504" spans="1:1" x14ac:dyDescent="0.25">
      <c r="A504" s="277" t="s">
        <v>699</v>
      </c>
    </row>
    <row r="505" spans="1:1" x14ac:dyDescent="0.25">
      <c r="A505" s="277" t="s">
        <v>700</v>
      </c>
    </row>
    <row r="506" spans="1:1" x14ac:dyDescent="0.25">
      <c r="A506" s="277" t="s">
        <v>701</v>
      </c>
    </row>
    <row r="507" spans="1:1" x14ac:dyDescent="0.25">
      <c r="A507" s="277" t="s">
        <v>702</v>
      </c>
    </row>
    <row r="508" spans="1:1" x14ac:dyDescent="0.25">
      <c r="A508" s="277" t="s">
        <v>703</v>
      </c>
    </row>
    <row r="509" spans="1:1" x14ac:dyDescent="0.25">
      <c r="A509" s="277" t="s">
        <v>704</v>
      </c>
    </row>
    <row r="510" spans="1:1" x14ac:dyDescent="0.25">
      <c r="A510" s="277" t="s">
        <v>705</v>
      </c>
    </row>
    <row r="511" spans="1:1" x14ac:dyDescent="0.25">
      <c r="A511" s="277" t="s">
        <v>706</v>
      </c>
    </row>
    <row r="512" spans="1:1" x14ac:dyDescent="0.25">
      <c r="A512" s="277"/>
    </row>
    <row r="513" spans="1:1" x14ac:dyDescent="0.25">
      <c r="A513" s="277" t="s">
        <v>707</v>
      </c>
    </row>
    <row r="514" spans="1:1" x14ac:dyDescent="0.25">
      <c r="A514" s="277" t="s">
        <v>708</v>
      </c>
    </row>
    <row r="515" spans="1:1" x14ac:dyDescent="0.25">
      <c r="A515" s="277" t="s">
        <v>709</v>
      </c>
    </row>
    <row r="516" spans="1:1" x14ac:dyDescent="0.25">
      <c r="A516" s="277" t="s">
        <v>710</v>
      </c>
    </row>
    <row r="517" spans="1:1" x14ac:dyDescent="0.25">
      <c r="A517" s="277" t="s">
        <v>711</v>
      </c>
    </row>
    <row r="518" spans="1:1" x14ac:dyDescent="0.25">
      <c r="A518" s="277" t="s">
        <v>712</v>
      </c>
    </row>
    <row r="519" spans="1:1" x14ac:dyDescent="0.25">
      <c r="A519" s="277" t="s">
        <v>713</v>
      </c>
    </row>
    <row r="520" spans="1:1" x14ac:dyDescent="0.25">
      <c r="A520" s="277"/>
    </row>
    <row r="521" spans="1:1" x14ac:dyDescent="0.25">
      <c r="A521" s="277" t="s">
        <v>714</v>
      </c>
    </row>
    <row r="522" spans="1:1" x14ac:dyDescent="0.25">
      <c r="A522" s="277" t="s">
        <v>715</v>
      </c>
    </row>
    <row r="523" spans="1:1" x14ac:dyDescent="0.25">
      <c r="A523" s="277" t="s">
        <v>716</v>
      </c>
    </row>
    <row r="524" spans="1:1" x14ac:dyDescent="0.25">
      <c r="A524" s="277" t="s">
        <v>717</v>
      </c>
    </row>
    <row r="525" spans="1:1" x14ac:dyDescent="0.25">
      <c r="A525" s="277" t="s">
        <v>718</v>
      </c>
    </row>
    <row r="526" spans="1:1" x14ac:dyDescent="0.25">
      <c r="A526" s="277" t="s">
        <v>719</v>
      </c>
    </row>
    <row r="527" spans="1:1" x14ac:dyDescent="0.25">
      <c r="A527" s="277" t="s">
        <v>720</v>
      </c>
    </row>
    <row r="528" spans="1:1" x14ac:dyDescent="0.25">
      <c r="A528" s="277" t="s">
        <v>721</v>
      </c>
    </row>
    <row r="529" spans="1:1" x14ac:dyDescent="0.25">
      <c r="A529" s="277" t="s">
        <v>722</v>
      </c>
    </row>
    <row r="530" spans="1:1" x14ac:dyDescent="0.25">
      <c r="A530" s="277" t="s">
        <v>723</v>
      </c>
    </row>
    <row r="531" spans="1:1" x14ac:dyDescent="0.25">
      <c r="A531" s="277" t="s">
        <v>724</v>
      </c>
    </row>
    <row r="532" spans="1:1" x14ac:dyDescent="0.25">
      <c r="A532" s="277" t="s">
        <v>725</v>
      </c>
    </row>
    <row r="533" spans="1:1" x14ac:dyDescent="0.25">
      <c r="A533" s="277" t="s">
        <v>726</v>
      </c>
    </row>
    <row r="534" spans="1:1" x14ac:dyDescent="0.25">
      <c r="A534" s="277" t="s">
        <v>727</v>
      </c>
    </row>
    <row r="535" spans="1:1" x14ac:dyDescent="0.25">
      <c r="A535" s="277"/>
    </row>
    <row r="536" spans="1:1" x14ac:dyDescent="0.25">
      <c r="A536" s="277" t="s">
        <v>728</v>
      </c>
    </row>
    <row r="537" spans="1:1" x14ac:dyDescent="0.25">
      <c r="A537" s="277" t="s">
        <v>729</v>
      </c>
    </row>
    <row r="538" spans="1:1" x14ac:dyDescent="0.25">
      <c r="A538" s="277" t="s">
        <v>730</v>
      </c>
    </row>
    <row r="539" spans="1:1" x14ac:dyDescent="0.25">
      <c r="A539" s="277"/>
    </row>
    <row r="540" spans="1:1" x14ac:dyDescent="0.25">
      <c r="A540" s="277" t="s">
        <v>731</v>
      </c>
    </row>
    <row r="541" spans="1:1" x14ac:dyDescent="0.25">
      <c r="A541" s="277"/>
    </row>
    <row r="542" spans="1:1" x14ac:dyDescent="0.25">
      <c r="A542" s="277" t="s">
        <v>732</v>
      </c>
    </row>
    <row r="543" spans="1:1" x14ac:dyDescent="0.25">
      <c r="A543" s="277" t="s">
        <v>733</v>
      </c>
    </row>
    <row r="544" spans="1:1" x14ac:dyDescent="0.25">
      <c r="A544" s="277" t="s">
        <v>734</v>
      </c>
    </row>
    <row r="545" spans="1:1" x14ac:dyDescent="0.25">
      <c r="A545" s="277" t="s">
        <v>735</v>
      </c>
    </row>
    <row r="546" spans="1:1" x14ac:dyDescent="0.25">
      <c r="A546" s="277" t="s">
        <v>736</v>
      </c>
    </row>
    <row r="547" spans="1:1" x14ac:dyDescent="0.25">
      <c r="A547" s="277" t="s">
        <v>737</v>
      </c>
    </row>
    <row r="548" spans="1:1" x14ac:dyDescent="0.25">
      <c r="A548" s="277" t="s">
        <v>738</v>
      </c>
    </row>
    <row r="549" spans="1:1" x14ac:dyDescent="0.25">
      <c r="A549" s="277" t="s">
        <v>739</v>
      </c>
    </row>
    <row r="550" spans="1:1" x14ac:dyDescent="0.25">
      <c r="A550" s="277" t="s">
        <v>740</v>
      </c>
    </row>
    <row r="551" spans="1:1" x14ac:dyDescent="0.25">
      <c r="A551" s="277"/>
    </row>
    <row r="552" spans="1:1" x14ac:dyDescent="0.25">
      <c r="A552" s="277" t="s">
        <v>741</v>
      </c>
    </row>
    <row r="553" spans="1:1" x14ac:dyDescent="0.25">
      <c r="A553" s="277"/>
    </row>
    <row r="554" spans="1:1" x14ac:dyDescent="0.25">
      <c r="A554" s="277" t="s">
        <v>742</v>
      </c>
    </row>
    <row r="555" spans="1:1" x14ac:dyDescent="0.25">
      <c r="A555" s="277" t="s">
        <v>743</v>
      </c>
    </row>
    <row r="556" spans="1:1" x14ac:dyDescent="0.25">
      <c r="A556" s="277" t="s">
        <v>744</v>
      </c>
    </row>
    <row r="557" spans="1:1" x14ac:dyDescent="0.25">
      <c r="A557" s="277" t="s">
        <v>745</v>
      </c>
    </row>
    <row r="558" spans="1:1" x14ac:dyDescent="0.25">
      <c r="A558" s="277" t="s">
        <v>746</v>
      </c>
    </row>
    <row r="559" spans="1:1" x14ac:dyDescent="0.25">
      <c r="A559" s="277" t="s">
        <v>747</v>
      </c>
    </row>
    <row r="560" spans="1:1" x14ac:dyDescent="0.25">
      <c r="A560" s="277" t="s">
        <v>748</v>
      </c>
    </row>
    <row r="561" spans="1:1" x14ac:dyDescent="0.25">
      <c r="A561" s="277" t="s">
        <v>749</v>
      </c>
    </row>
    <row r="562" spans="1:1" x14ac:dyDescent="0.25">
      <c r="A562" s="277"/>
    </row>
    <row r="563" spans="1:1" x14ac:dyDescent="0.25">
      <c r="A563" s="277" t="s">
        <v>750</v>
      </c>
    </row>
    <row r="564" spans="1:1" x14ac:dyDescent="0.25">
      <c r="A564" s="277"/>
    </row>
    <row r="565" spans="1:1" x14ac:dyDescent="0.25">
      <c r="A565" s="277" t="s">
        <v>751</v>
      </c>
    </row>
    <row r="566" spans="1:1" x14ac:dyDescent="0.25">
      <c r="A566" s="277" t="s">
        <v>752</v>
      </c>
    </row>
    <row r="567" spans="1:1" x14ac:dyDescent="0.25">
      <c r="A567" s="277" t="s">
        <v>753</v>
      </c>
    </row>
    <row r="568" spans="1:1" x14ac:dyDescent="0.25">
      <c r="A568" s="277" t="s">
        <v>754</v>
      </c>
    </row>
    <row r="569" spans="1:1" x14ac:dyDescent="0.25">
      <c r="A569" s="277"/>
    </row>
    <row r="570" spans="1:1" x14ac:dyDescent="0.25">
      <c r="A570" s="277" t="s">
        <v>755</v>
      </c>
    </row>
    <row r="571" spans="1:1" x14ac:dyDescent="0.25">
      <c r="A571" s="277" t="s">
        <v>756</v>
      </c>
    </row>
    <row r="572" spans="1:1" x14ac:dyDescent="0.25">
      <c r="A572" s="277" t="s">
        <v>757</v>
      </c>
    </row>
    <row r="573" spans="1:1" x14ac:dyDescent="0.25">
      <c r="A573" s="277" t="s">
        <v>758</v>
      </c>
    </row>
    <row r="574" spans="1:1" x14ac:dyDescent="0.25">
      <c r="A574" s="277" t="s">
        <v>759</v>
      </c>
    </row>
    <row r="575" spans="1:1" x14ac:dyDescent="0.25">
      <c r="A575" s="277" t="s">
        <v>760</v>
      </c>
    </row>
    <row r="576" spans="1:1" x14ac:dyDescent="0.25">
      <c r="A576" s="277" t="s">
        <v>761</v>
      </c>
    </row>
    <row r="577" spans="1:1" x14ac:dyDescent="0.25">
      <c r="A577" s="277" t="s">
        <v>762</v>
      </c>
    </row>
    <row r="578" spans="1:1" x14ac:dyDescent="0.25">
      <c r="A578" s="277"/>
    </row>
    <row r="579" spans="1:1" x14ac:dyDescent="0.25">
      <c r="A579" s="277" t="s">
        <v>763</v>
      </c>
    </row>
    <row r="580" spans="1:1" x14ac:dyDescent="0.25">
      <c r="A580" s="277" t="s">
        <v>764</v>
      </c>
    </row>
    <row r="581" spans="1:1" x14ac:dyDescent="0.25">
      <c r="A581" s="277" t="s">
        <v>765</v>
      </c>
    </row>
    <row r="582" spans="1:1" x14ac:dyDescent="0.25">
      <c r="A582" s="277" t="s">
        <v>766</v>
      </c>
    </row>
    <row r="583" spans="1:1" x14ac:dyDescent="0.25">
      <c r="A583" s="277"/>
    </row>
    <row r="584" spans="1:1" x14ac:dyDescent="0.25">
      <c r="A584" s="277" t="s">
        <v>767</v>
      </c>
    </row>
    <row r="585" spans="1:1" x14ac:dyDescent="0.25">
      <c r="A585" s="277" t="s">
        <v>768</v>
      </c>
    </row>
    <row r="586" spans="1:1" x14ac:dyDescent="0.25">
      <c r="A586" s="277" t="s">
        <v>769</v>
      </c>
    </row>
    <row r="587" spans="1:1" x14ac:dyDescent="0.25">
      <c r="A587" s="277" t="s">
        <v>770</v>
      </c>
    </row>
    <row r="588" spans="1:1" x14ac:dyDescent="0.25">
      <c r="A588" s="277"/>
    </row>
    <row r="589" spans="1:1" x14ac:dyDescent="0.25">
      <c r="A589" s="277" t="s">
        <v>771</v>
      </c>
    </row>
    <row r="590" spans="1:1" x14ac:dyDescent="0.25">
      <c r="A590" s="277"/>
    </row>
    <row r="591" spans="1:1" x14ac:dyDescent="0.25">
      <c r="A591" s="277" t="s">
        <v>772</v>
      </c>
    </row>
    <row r="592" spans="1:1" x14ac:dyDescent="0.25">
      <c r="A592" s="277" t="s">
        <v>773</v>
      </c>
    </row>
    <row r="593" spans="1:1" x14ac:dyDescent="0.25">
      <c r="A593" s="277" t="s">
        <v>774</v>
      </c>
    </row>
    <row r="594" spans="1:1" x14ac:dyDescent="0.25">
      <c r="A594" s="277" t="s">
        <v>775</v>
      </c>
    </row>
    <row r="595" spans="1:1" x14ac:dyDescent="0.25">
      <c r="A595" s="277" t="s">
        <v>776</v>
      </c>
    </row>
    <row r="596" spans="1:1" x14ac:dyDescent="0.25">
      <c r="A596" s="277" t="s">
        <v>777</v>
      </c>
    </row>
    <row r="597" spans="1:1" x14ac:dyDescent="0.25">
      <c r="A597" s="277" t="s">
        <v>778</v>
      </c>
    </row>
    <row r="598" spans="1:1" x14ac:dyDescent="0.25">
      <c r="A598" s="277" t="s">
        <v>779</v>
      </c>
    </row>
    <row r="599" spans="1:1" x14ac:dyDescent="0.25">
      <c r="A599" s="277"/>
    </row>
    <row r="600" spans="1:1" x14ac:dyDescent="0.25">
      <c r="A600" s="277" t="s">
        <v>780</v>
      </c>
    </row>
    <row r="601" spans="1:1" x14ac:dyDescent="0.25">
      <c r="A601" s="277"/>
    </row>
    <row r="602" spans="1:1" x14ac:dyDescent="0.25">
      <c r="A602" s="277" t="s">
        <v>781</v>
      </c>
    </row>
    <row r="603" spans="1:1" x14ac:dyDescent="0.25">
      <c r="A603" s="277" t="s">
        <v>782</v>
      </c>
    </row>
    <row r="604" spans="1:1" x14ac:dyDescent="0.25">
      <c r="A604" s="277" t="s">
        <v>783</v>
      </c>
    </row>
    <row r="605" spans="1:1" x14ac:dyDescent="0.25">
      <c r="A605" s="277" t="s">
        <v>784</v>
      </c>
    </row>
    <row r="606" spans="1:1" x14ac:dyDescent="0.25">
      <c r="A606" s="277" t="s">
        <v>785</v>
      </c>
    </row>
    <row r="607" spans="1:1" x14ac:dyDescent="0.25">
      <c r="A607" s="277" t="s">
        <v>786</v>
      </c>
    </row>
    <row r="608" spans="1:1" x14ac:dyDescent="0.25">
      <c r="A608" s="277" t="s">
        <v>787</v>
      </c>
    </row>
    <row r="609" spans="1:1" x14ac:dyDescent="0.25">
      <c r="A609" s="277" t="s">
        <v>788</v>
      </c>
    </row>
    <row r="610" spans="1:1" x14ac:dyDescent="0.25">
      <c r="A610" s="277" t="s">
        <v>789</v>
      </c>
    </row>
    <row r="611" spans="1:1" x14ac:dyDescent="0.25">
      <c r="A611" s="277"/>
    </row>
    <row r="612" spans="1:1" x14ac:dyDescent="0.25">
      <c r="A612" s="277" t="s">
        <v>790</v>
      </c>
    </row>
    <row r="613" spans="1:1" x14ac:dyDescent="0.25">
      <c r="A613" s="277"/>
    </row>
    <row r="614" spans="1:1" x14ac:dyDescent="0.25">
      <c r="A614" s="277" t="s">
        <v>791</v>
      </c>
    </row>
    <row r="615" spans="1:1" x14ac:dyDescent="0.25">
      <c r="A615" s="277" t="s">
        <v>792</v>
      </c>
    </row>
    <row r="616" spans="1:1" x14ac:dyDescent="0.25">
      <c r="A616" s="277" t="s">
        <v>793</v>
      </c>
    </row>
    <row r="617" spans="1:1" x14ac:dyDescent="0.25">
      <c r="A617" s="277" t="s">
        <v>794</v>
      </c>
    </row>
    <row r="618" spans="1:1" x14ac:dyDescent="0.25">
      <c r="A618" s="277" t="s">
        <v>795</v>
      </c>
    </row>
    <row r="619" spans="1:1" x14ac:dyDescent="0.25">
      <c r="A619" s="277" t="s">
        <v>796</v>
      </c>
    </row>
    <row r="620" spans="1:1" x14ac:dyDescent="0.25">
      <c r="A620" s="277"/>
    </row>
    <row r="621" spans="1:1" x14ac:dyDescent="0.25">
      <c r="A621" s="277" t="s">
        <v>797</v>
      </c>
    </row>
    <row r="622" spans="1:1" x14ac:dyDescent="0.25">
      <c r="A622" s="277"/>
    </row>
    <row r="623" spans="1:1" x14ac:dyDescent="0.25">
      <c r="A623" s="277"/>
    </row>
    <row r="624" spans="1:1" x14ac:dyDescent="0.25">
      <c r="A624" s="277"/>
    </row>
    <row r="625" spans="1:1" x14ac:dyDescent="0.25">
      <c r="A625" s="277"/>
    </row>
    <row r="626" spans="1:1" x14ac:dyDescent="0.25">
      <c r="A626" s="277"/>
    </row>
    <row r="627" spans="1:1" x14ac:dyDescent="0.25">
      <c r="A627" s="277"/>
    </row>
    <row r="628" spans="1:1" x14ac:dyDescent="0.25">
      <c r="A628" s="277"/>
    </row>
    <row r="629" spans="1:1" x14ac:dyDescent="0.25">
      <c r="A629" s="277"/>
    </row>
    <row r="630" spans="1:1" x14ac:dyDescent="0.25">
      <c r="A630" s="277"/>
    </row>
    <row r="631" spans="1:1" x14ac:dyDescent="0.25">
      <c r="A631" s="277"/>
    </row>
    <row r="632" spans="1:1" x14ac:dyDescent="0.25">
      <c r="A632" s="277"/>
    </row>
    <row r="633" spans="1:1" x14ac:dyDescent="0.25">
      <c r="A633" s="277"/>
    </row>
    <row r="634" spans="1:1" x14ac:dyDescent="0.25">
      <c r="A634" s="277"/>
    </row>
    <row r="635" spans="1:1" x14ac:dyDescent="0.25">
      <c r="A635" s="277"/>
    </row>
    <row r="636" spans="1:1" x14ac:dyDescent="0.25">
      <c r="A636" s="277"/>
    </row>
    <row r="637" spans="1:1" x14ac:dyDescent="0.25">
      <c r="A637" s="277"/>
    </row>
    <row r="638" spans="1:1" x14ac:dyDescent="0.25">
      <c r="A638" s="277"/>
    </row>
    <row r="639" spans="1:1" x14ac:dyDescent="0.25">
      <c r="A639" s="277"/>
    </row>
    <row r="640" spans="1:1" x14ac:dyDescent="0.25">
      <c r="A640" s="277"/>
    </row>
    <row r="641" spans="1:1" x14ac:dyDescent="0.25">
      <c r="A641" s="277"/>
    </row>
    <row r="642" spans="1:1" x14ac:dyDescent="0.25">
      <c r="A642" s="277"/>
    </row>
    <row r="643" spans="1:1" x14ac:dyDescent="0.25">
      <c r="A643" s="277"/>
    </row>
    <row r="644" spans="1:1" x14ac:dyDescent="0.25">
      <c r="A644" s="277"/>
    </row>
    <row r="645" spans="1:1" x14ac:dyDescent="0.25">
      <c r="A645" s="277"/>
    </row>
    <row r="646" spans="1:1" x14ac:dyDescent="0.25">
      <c r="A646" s="277"/>
    </row>
    <row r="647" spans="1:1" x14ac:dyDescent="0.25">
      <c r="A647" s="277"/>
    </row>
    <row r="648" spans="1:1" x14ac:dyDescent="0.25">
      <c r="A648" s="277"/>
    </row>
    <row r="649" spans="1:1" x14ac:dyDescent="0.25">
      <c r="A649" s="277"/>
    </row>
    <row r="650" spans="1:1" x14ac:dyDescent="0.25">
      <c r="A650" s="277"/>
    </row>
    <row r="651" spans="1:1" x14ac:dyDescent="0.25">
      <c r="A651" s="277"/>
    </row>
    <row r="652" spans="1:1" x14ac:dyDescent="0.25">
      <c r="A652" s="277"/>
    </row>
    <row r="653" spans="1:1" x14ac:dyDescent="0.25">
      <c r="A653" s="277"/>
    </row>
    <row r="654" spans="1:1" x14ac:dyDescent="0.25">
      <c r="A654" s="277"/>
    </row>
    <row r="655" spans="1:1" x14ac:dyDescent="0.25">
      <c r="A655" s="277"/>
    </row>
    <row r="656" spans="1:1" x14ac:dyDescent="0.25">
      <c r="A656" s="277"/>
    </row>
    <row r="657" spans="1:1" x14ac:dyDescent="0.25">
      <c r="A657" s="277"/>
    </row>
    <row r="658" spans="1:1" x14ac:dyDescent="0.25">
      <c r="A658" s="277"/>
    </row>
    <row r="659" spans="1:1" x14ac:dyDescent="0.25">
      <c r="A659" s="277"/>
    </row>
    <row r="660" spans="1:1" x14ac:dyDescent="0.25">
      <c r="A660" s="277"/>
    </row>
    <row r="661" spans="1:1" x14ac:dyDescent="0.25">
      <c r="A661" s="277"/>
    </row>
    <row r="662" spans="1:1" x14ac:dyDescent="0.25">
      <c r="A662" s="277"/>
    </row>
    <row r="663" spans="1:1" x14ac:dyDescent="0.25">
      <c r="A663" s="277"/>
    </row>
    <row r="664" spans="1:1" x14ac:dyDescent="0.25">
      <c r="A664" s="277"/>
    </row>
    <row r="665" spans="1:1" x14ac:dyDescent="0.25">
      <c r="A665" s="277"/>
    </row>
    <row r="666" spans="1:1" x14ac:dyDescent="0.25">
      <c r="A666" s="277"/>
    </row>
    <row r="667" spans="1:1" x14ac:dyDescent="0.25">
      <c r="A667" s="277"/>
    </row>
    <row r="668" spans="1:1" x14ac:dyDescent="0.25">
      <c r="A668" s="277"/>
    </row>
    <row r="669" spans="1:1" x14ac:dyDescent="0.25">
      <c r="A669" s="277"/>
    </row>
    <row r="670" spans="1:1" x14ac:dyDescent="0.25">
      <c r="A670" s="277"/>
    </row>
    <row r="671" spans="1:1" x14ac:dyDescent="0.25">
      <c r="A671" s="277"/>
    </row>
    <row r="672" spans="1:1" x14ac:dyDescent="0.25">
      <c r="A672" s="277"/>
    </row>
    <row r="673" spans="1:1" x14ac:dyDescent="0.25">
      <c r="A673" s="277"/>
    </row>
    <row r="674" spans="1:1" x14ac:dyDescent="0.25">
      <c r="A674" s="277"/>
    </row>
    <row r="675" spans="1:1" x14ac:dyDescent="0.25">
      <c r="A675" s="278"/>
    </row>
    <row r="676" spans="1:1" x14ac:dyDescent="0.25">
      <c r="A676" s="27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2019-12-10T21:22:07Z</dcterms:modified>
</cp:coreProperties>
</file>